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Resultados/MILP/Datos Autoridades Portuarias/"/>
    </mc:Choice>
  </mc:AlternateContent>
  <xr:revisionPtr revIDLastSave="2699" documentId="8_{948B56D0-FBE7-4ADC-B8C0-660D6F9E0291}" xr6:coauthVersionLast="47" xr6:coauthVersionMax="47" xr10:uidLastSave="{AC1959A3-26B0-4272-8DB2-B6822A07C049}"/>
  <bookViews>
    <workbookView xWindow="-120" yWindow="-120" windowWidth="29040" windowHeight="15840" firstSheet="7" activeTab="11" xr2:uid="{00000000-000D-0000-FFFF-FFFF00000000}"/>
  </bookViews>
  <sheets>
    <sheet name="12 barcos 14 kn 50000 charter" sheetId="16" r:id="rId1"/>
    <sheet name="14 buques 19,5 kn 50000 charter" sheetId="17" r:id="rId2"/>
    <sheet name="13 buques 21,4 kn 50000 charter" sheetId="18" r:id="rId3"/>
    <sheet name="19,5 kn 25000 14 barcos" sheetId="29" r:id="rId4"/>
    <sheet name="13 buques 14 kn 25000" sheetId="26" r:id="rId5"/>
    <sheet name="14 buques 21,4 kn 25000 charter" sheetId="19" r:id="rId6"/>
    <sheet name="14 buques 14 kn 12500 charter" sheetId="22" r:id="rId7"/>
    <sheet name="13 buques 19,5 kn 12500 charter" sheetId="23" r:id="rId8"/>
    <sheet name="14 buques 21,4 kn 12500 charter" sheetId="24" r:id="rId9"/>
    <sheet name="Hoja2" sheetId="2" r:id="rId10"/>
    <sheet name="NUTS_Europa" sheetId="3" r:id="rId11"/>
    <sheet name="13 buques 19,5 kn 25000 charter" sheetId="20" r:id="rId12"/>
  </sheets>
  <externalReferences>
    <externalReference r:id="rId13"/>
    <externalReference r:id="rId14"/>
  </externalReferences>
  <definedNames>
    <definedName name="_xlnm._FilterDatabase" localSheetId="0" hidden="1">'12 barcos 14 kn 50000 charter'!$B$3:$I$83</definedName>
    <definedName name="_xlnm._FilterDatabase" localSheetId="4" hidden="1">'13 buques 14 kn 25000'!$B$3:$I$83</definedName>
    <definedName name="_xlnm._FilterDatabase" localSheetId="7" hidden="1">'13 buques 19,5 kn 12500 charter'!$B$3:$I$83</definedName>
    <definedName name="_xlnm._FilterDatabase" localSheetId="11" hidden="1">'13 buques 19,5 kn 25000 charter'!$B$3:$I$83</definedName>
    <definedName name="_xlnm._FilterDatabase" localSheetId="2" hidden="1">'13 buques 21,4 kn 50000 charter'!$B$3:$I$83</definedName>
    <definedName name="_xlnm._FilterDatabase" localSheetId="6" hidden="1">'14 buques 14 kn 12500 charter'!$B$3:$I$83</definedName>
    <definedName name="_xlnm._FilterDatabase" localSheetId="1" hidden="1">'14 buques 19,5 kn 50000 charter'!$B$3:$I$83</definedName>
    <definedName name="_xlnm._FilterDatabase" localSheetId="8" hidden="1">'14 buques 21,4 kn 12500 charter'!$B$3:$I$83</definedName>
    <definedName name="_xlnm._FilterDatabase" localSheetId="5" hidden="1">'14 buques 21,4 kn 25000 charter'!$B$3:$I$83</definedName>
    <definedName name="_xlnm._FilterDatabase" localSheetId="3" hidden="1">'19,5 kn 25000 14 barcos'!$B$3:$I$83</definedName>
    <definedName name="_xlnm._FilterDatabase" localSheetId="10" hidden="1">NUTS_Europa!$B$1:$E$81</definedName>
    <definedName name="NUTS_Europa">NUTS_Europa!$A$1:$B$1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4" i="19" l="1"/>
  <c r="S114" i="26"/>
  <c r="S115" i="26"/>
  <c r="S116" i="26"/>
  <c r="S113" i="26"/>
  <c r="P114" i="26"/>
  <c r="P115" i="26"/>
  <c r="P116" i="26"/>
  <c r="P113" i="26"/>
  <c r="N96" i="29" l="1"/>
  <c r="R141" i="24" l="1"/>
  <c r="R140" i="24"/>
  <c r="S140" i="24" s="1"/>
  <c r="T133" i="24"/>
  <c r="T88" i="24"/>
  <c r="X89" i="24"/>
  <c r="X91" i="24"/>
  <c r="X92" i="24"/>
  <c r="X96" i="24"/>
  <c r="X97" i="24"/>
  <c r="X98" i="24"/>
  <c r="X99" i="24"/>
  <c r="X101" i="24"/>
  <c r="X103" i="24"/>
  <c r="X105" i="24"/>
  <c r="X107" i="24"/>
  <c r="X109" i="24"/>
  <c r="X111" i="24"/>
  <c r="X113" i="24"/>
  <c r="X115" i="24"/>
  <c r="X117" i="24"/>
  <c r="X119" i="24"/>
  <c r="X121" i="24"/>
  <c r="X122" i="24"/>
  <c r="V123" i="24"/>
  <c r="W123" i="24"/>
  <c r="X123" i="24"/>
  <c r="Y123" i="24"/>
  <c r="V124" i="24"/>
  <c r="W124" i="24"/>
  <c r="X124" i="24"/>
  <c r="Y124" i="24"/>
  <c r="V125" i="24"/>
  <c r="W125" i="24"/>
  <c r="X125" i="24"/>
  <c r="Y125" i="24"/>
  <c r="V126" i="24"/>
  <c r="W126" i="24"/>
  <c r="X126" i="24"/>
  <c r="Y126" i="24"/>
  <c r="X127" i="24"/>
  <c r="Y127" i="24"/>
  <c r="X128" i="24"/>
  <c r="X129" i="24"/>
  <c r="Y129" i="24"/>
  <c r="X130" i="24"/>
  <c r="X131" i="24"/>
  <c r="Y131" i="24"/>
  <c r="X132" i="24"/>
  <c r="V133" i="24"/>
  <c r="W133" i="24"/>
  <c r="X133" i="24"/>
  <c r="Y133" i="24"/>
  <c r="V134" i="24"/>
  <c r="W134" i="24"/>
  <c r="X134" i="24"/>
  <c r="Y134" i="24"/>
  <c r="V135" i="24"/>
  <c r="W135" i="24"/>
  <c r="X135" i="24"/>
  <c r="Y135" i="24"/>
  <c r="V136" i="24"/>
  <c r="W136" i="24"/>
  <c r="X136" i="24"/>
  <c r="Y136" i="24"/>
  <c r="V140" i="24"/>
  <c r="X140" i="24"/>
  <c r="X141" i="24"/>
  <c r="Y141" i="24"/>
  <c r="V142" i="24"/>
  <c r="X142" i="24"/>
  <c r="X143" i="24"/>
  <c r="Y143" i="24"/>
  <c r="V144" i="24"/>
  <c r="X144" i="24"/>
  <c r="X145" i="24"/>
  <c r="Y145" i="24"/>
  <c r="W87" i="24"/>
  <c r="S91" i="24"/>
  <c r="U91" i="24" s="1"/>
  <c r="S92" i="24"/>
  <c r="U92" i="24" s="1"/>
  <c r="S96" i="24"/>
  <c r="U96" i="24" s="1"/>
  <c r="S97" i="24"/>
  <c r="U97" i="24" s="1"/>
  <c r="S98" i="24"/>
  <c r="U98" i="24" s="1"/>
  <c r="S99" i="24"/>
  <c r="U99" i="24" s="1"/>
  <c r="S100" i="24"/>
  <c r="U100" i="24" s="1"/>
  <c r="S101" i="24"/>
  <c r="U101" i="24" s="1"/>
  <c r="S102" i="24"/>
  <c r="U102" i="24" s="1"/>
  <c r="S103" i="24"/>
  <c r="U103" i="24" s="1"/>
  <c r="S104" i="24"/>
  <c r="U104" i="24" s="1"/>
  <c r="S105" i="24"/>
  <c r="U105" i="24" s="1"/>
  <c r="S106" i="24"/>
  <c r="U106" i="24" s="1"/>
  <c r="S107" i="24"/>
  <c r="U107" i="24" s="1"/>
  <c r="S108" i="24"/>
  <c r="U108" i="24" s="1"/>
  <c r="S109" i="24"/>
  <c r="U109" i="24" s="1"/>
  <c r="S110" i="24"/>
  <c r="U110" i="24" s="1"/>
  <c r="S111" i="24"/>
  <c r="U111" i="24"/>
  <c r="S112" i="24"/>
  <c r="U112" i="24" s="1"/>
  <c r="S113" i="24"/>
  <c r="U113" i="24" s="1"/>
  <c r="S114" i="24"/>
  <c r="U114" i="24" s="1"/>
  <c r="S115" i="24"/>
  <c r="U115" i="24" s="1"/>
  <c r="S116" i="24"/>
  <c r="U116" i="24" s="1"/>
  <c r="S117" i="24"/>
  <c r="U117" i="24" s="1"/>
  <c r="S118" i="24"/>
  <c r="U118" i="24" s="1"/>
  <c r="S119" i="24"/>
  <c r="U119" i="24" s="1"/>
  <c r="S120" i="24"/>
  <c r="U120" i="24" s="1"/>
  <c r="S121" i="24"/>
  <c r="U121" i="24" s="1"/>
  <c r="S122" i="24"/>
  <c r="U122" i="24" s="1"/>
  <c r="S123" i="24"/>
  <c r="U123" i="24" s="1"/>
  <c r="S124" i="24"/>
  <c r="U124" i="24" s="1"/>
  <c r="S125" i="24"/>
  <c r="U125" i="24" s="1"/>
  <c r="S126" i="24"/>
  <c r="U126" i="24" s="1"/>
  <c r="S127" i="24"/>
  <c r="U127" i="24"/>
  <c r="S128" i="24"/>
  <c r="U128" i="24" s="1"/>
  <c r="S129" i="24"/>
  <c r="U129" i="24" s="1"/>
  <c r="S130" i="24"/>
  <c r="U130" i="24" s="1"/>
  <c r="S131" i="24"/>
  <c r="U131" i="24" s="1"/>
  <c r="S132" i="24"/>
  <c r="U132" i="24" s="1"/>
  <c r="S133" i="24"/>
  <c r="S134" i="24"/>
  <c r="S136" i="24"/>
  <c r="S141" i="24"/>
  <c r="S142" i="24"/>
  <c r="S143" i="24"/>
  <c r="S144" i="24"/>
  <c r="S145" i="24"/>
  <c r="P89" i="24"/>
  <c r="Q89" i="24" s="1"/>
  <c r="Z89" i="24" s="1"/>
  <c r="P91" i="24"/>
  <c r="Q91" i="24" s="1"/>
  <c r="Z91" i="24" s="1"/>
  <c r="P92" i="24"/>
  <c r="Q92" i="24" s="1"/>
  <c r="Z92" i="24" s="1"/>
  <c r="P96" i="24"/>
  <c r="Q96" i="24" s="1"/>
  <c r="Z96" i="24" s="1"/>
  <c r="P97" i="24"/>
  <c r="Q97" i="24" s="1"/>
  <c r="Z97" i="24" s="1"/>
  <c r="P98" i="24"/>
  <c r="Q98" i="24" s="1"/>
  <c r="Z98" i="24" s="1"/>
  <c r="P99" i="24"/>
  <c r="Q99" i="24" s="1"/>
  <c r="Z99" i="24" s="1"/>
  <c r="P100" i="24"/>
  <c r="Q100" i="24" s="1"/>
  <c r="Z100" i="24" s="1"/>
  <c r="P101" i="24"/>
  <c r="Q101" i="24" s="1"/>
  <c r="Z101" i="24" s="1"/>
  <c r="P102" i="24"/>
  <c r="Q102" i="24" s="1"/>
  <c r="Z102" i="24" s="1"/>
  <c r="P103" i="24"/>
  <c r="Q103" i="24" s="1"/>
  <c r="Z103" i="24" s="1"/>
  <c r="P104" i="24"/>
  <c r="Q104" i="24" s="1"/>
  <c r="Z104" i="24" s="1"/>
  <c r="P105" i="24"/>
  <c r="Q105" i="24" s="1"/>
  <c r="Z105" i="24" s="1"/>
  <c r="P106" i="24"/>
  <c r="Q106" i="24" s="1"/>
  <c r="Z106" i="24" s="1"/>
  <c r="P107" i="24"/>
  <c r="Q107" i="24" s="1"/>
  <c r="Z107" i="24" s="1"/>
  <c r="P108" i="24"/>
  <c r="Q108" i="24" s="1"/>
  <c r="Z108" i="24" s="1"/>
  <c r="P109" i="24"/>
  <c r="Q109" i="24" s="1"/>
  <c r="Z109" i="24" s="1"/>
  <c r="P110" i="24"/>
  <c r="Q110" i="24" s="1"/>
  <c r="Z110" i="24" s="1"/>
  <c r="P111" i="24"/>
  <c r="Q111" i="24"/>
  <c r="Z111" i="24" s="1"/>
  <c r="P112" i="24"/>
  <c r="Q112" i="24" s="1"/>
  <c r="Z112" i="24" s="1"/>
  <c r="P113" i="24"/>
  <c r="Q113" i="24" s="1"/>
  <c r="Z113" i="24" s="1"/>
  <c r="P114" i="24"/>
  <c r="Q114" i="24" s="1"/>
  <c r="Z114" i="24" s="1"/>
  <c r="P115" i="24"/>
  <c r="Q115" i="24" s="1"/>
  <c r="Z115" i="24" s="1"/>
  <c r="P116" i="24"/>
  <c r="Q116" i="24" s="1"/>
  <c r="Z116" i="24" s="1"/>
  <c r="P117" i="24"/>
  <c r="Q117" i="24" s="1"/>
  <c r="Z117" i="24" s="1"/>
  <c r="P118" i="24"/>
  <c r="Q118" i="24" s="1"/>
  <c r="Z118" i="24" s="1"/>
  <c r="P119" i="24"/>
  <c r="Q119" i="24" s="1"/>
  <c r="Z119" i="24" s="1"/>
  <c r="P120" i="24"/>
  <c r="Q120" i="24" s="1"/>
  <c r="Z120" i="24" s="1"/>
  <c r="P121" i="24"/>
  <c r="Q121" i="24" s="1"/>
  <c r="Z121" i="24" s="1"/>
  <c r="P122" i="24"/>
  <c r="Q122" i="24" s="1"/>
  <c r="Z122" i="24" s="1"/>
  <c r="P123" i="24"/>
  <c r="Q123" i="24" s="1"/>
  <c r="Z123" i="24" s="1"/>
  <c r="P124" i="24"/>
  <c r="Q124" i="24" s="1"/>
  <c r="Z124" i="24" s="1"/>
  <c r="P125" i="24"/>
  <c r="Q125" i="24" s="1"/>
  <c r="Z125" i="24" s="1"/>
  <c r="P126" i="24"/>
  <c r="Q126" i="24" s="1"/>
  <c r="Z126" i="24" s="1"/>
  <c r="P127" i="24"/>
  <c r="Q127" i="24"/>
  <c r="Z127" i="24" s="1"/>
  <c r="P128" i="24"/>
  <c r="Q128" i="24" s="1"/>
  <c r="Z128" i="24" s="1"/>
  <c r="P129" i="24"/>
  <c r="Q129" i="24" s="1"/>
  <c r="Z129" i="24" s="1"/>
  <c r="P130" i="24"/>
  <c r="Q130" i="24" s="1"/>
  <c r="Z130" i="24" s="1"/>
  <c r="P131" i="24"/>
  <c r="Q131" i="24" s="1"/>
  <c r="Z131" i="24" s="1"/>
  <c r="P132" i="24"/>
  <c r="Q132" i="24" s="1"/>
  <c r="Z132" i="24" s="1"/>
  <c r="P133" i="24"/>
  <c r="Q133" i="24" s="1"/>
  <c r="Z133" i="24" s="1"/>
  <c r="P134" i="24"/>
  <c r="Q134" i="24" s="1"/>
  <c r="Z134" i="24" s="1"/>
  <c r="P136" i="24"/>
  <c r="Q136" i="24" s="1"/>
  <c r="Z136" i="24" s="1"/>
  <c r="P141" i="24"/>
  <c r="Q141" i="24" s="1"/>
  <c r="Z141" i="24" s="1"/>
  <c r="P142" i="24"/>
  <c r="Q142" i="24" s="1"/>
  <c r="Z142" i="24" s="1"/>
  <c r="P143" i="24"/>
  <c r="Q143" i="24" s="1"/>
  <c r="Z143" i="24" s="1"/>
  <c r="P144" i="24"/>
  <c r="Q144" i="24" s="1"/>
  <c r="Z144" i="24" s="1"/>
  <c r="P145" i="24"/>
  <c r="Q145" i="24" s="1"/>
  <c r="Z145" i="24" s="1"/>
  <c r="R135" i="24"/>
  <c r="R134" i="24"/>
  <c r="R88" i="24"/>
  <c r="S88" i="24" s="1"/>
  <c r="U88" i="24" s="1"/>
  <c r="R89" i="24"/>
  <c r="S89" i="24" s="1"/>
  <c r="R90" i="24"/>
  <c r="P90" i="24" s="1"/>
  <c r="Q90" i="24" s="1"/>
  <c r="Z90" i="24" s="1"/>
  <c r="R87" i="24"/>
  <c r="S87" i="24" s="1"/>
  <c r="J95" i="24"/>
  <c r="J88" i="24"/>
  <c r="J89" i="24"/>
  <c r="T89" i="24" s="1"/>
  <c r="J90" i="24"/>
  <c r="T90" i="24" s="1"/>
  <c r="J91" i="24"/>
  <c r="J92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T134" i="24" s="1"/>
  <c r="J135" i="24"/>
  <c r="T135" i="24" s="1"/>
  <c r="J136" i="24"/>
  <c r="T136" i="24" s="1"/>
  <c r="J140" i="24"/>
  <c r="T140" i="24" s="1"/>
  <c r="J141" i="24"/>
  <c r="T141" i="24" s="1"/>
  <c r="J142" i="24"/>
  <c r="T142" i="24" s="1"/>
  <c r="J143" i="24"/>
  <c r="T143" i="24" s="1"/>
  <c r="U143" i="24" s="1"/>
  <c r="J144" i="24"/>
  <c r="T144" i="24" s="1"/>
  <c r="J145" i="24"/>
  <c r="T145" i="24" s="1"/>
  <c r="J87" i="24"/>
  <c r="T87" i="24" s="1"/>
  <c r="C145" i="24"/>
  <c r="W145" i="24" s="1"/>
  <c r="B145" i="24"/>
  <c r="V145" i="24" s="1"/>
  <c r="E145" i="24"/>
  <c r="D145" i="24"/>
  <c r="E144" i="24"/>
  <c r="Y144" i="24" s="1"/>
  <c r="D144" i="24"/>
  <c r="C144" i="24"/>
  <c r="W144" i="24" s="1"/>
  <c r="B144" i="24"/>
  <c r="C143" i="24"/>
  <c r="W143" i="24" s="1"/>
  <c r="B143" i="24"/>
  <c r="V143" i="24" s="1"/>
  <c r="E143" i="24"/>
  <c r="D143" i="24"/>
  <c r="E142" i="24"/>
  <c r="Y142" i="24" s="1"/>
  <c r="D142" i="24"/>
  <c r="C142" i="24"/>
  <c r="W142" i="24" s="1"/>
  <c r="B142" i="24"/>
  <c r="C141" i="24"/>
  <c r="W141" i="24" s="1"/>
  <c r="B141" i="24"/>
  <c r="V141" i="24" s="1"/>
  <c r="E141" i="24"/>
  <c r="D141" i="24"/>
  <c r="C139" i="24"/>
  <c r="B139" i="24"/>
  <c r="E139" i="24"/>
  <c r="D139" i="24"/>
  <c r="E140" i="24"/>
  <c r="Y140" i="24" s="1"/>
  <c r="D140" i="24"/>
  <c r="C140" i="24"/>
  <c r="W140" i="24" s="1"/>
  <c r="B140" i="24"/>
  <c r="C131" i="24"/>
  <c r="W131" i="24" s="1"/>
  <c r="B131" i="24"/>
  <c r="V131" i="24" s="1"/>
  <c r="E131" i="24"/>
  <c r="D131" i="24"/>
  <c r="E132" i="24"/>
  <c r="Y132" i="24" s="1"/>
  <c r="D132" i="24"/>
  <c r="C132" i="24"/>
  <c r="W132" i="24" s="1"/>
  <c r="B132" i="24"/>
  <c r="V132" i="24" s="1"/>
  <c r="C127" i="24"/>
  <c r="W127" i="24" s="1"/>
  <c r="B127" i="24"/>
  <c r="V127" i="24" s="1"/>
  <c r="E127" i="24"/>
  <c r="D127" i="24"/>
  <c r="E128" i="24"/>
  <c r="Y128" i="24" s="1"/>
  <c r="D128" i="24"/>
  <c r="C128" i="24"/>
  <c r="W128" i="24" s="1"/>
  <c r="B128" i="24"/>
  <c r="V128" i="24" s="1"/>
  <c r="E130" i="24"/>
  <c r="Y130" i="24" s="1"/>
  <c r="D130" i="24"/>
  <c r="C130" i="24"/>
  <c r="W130" i="24" s="1"/>
  <c r="B130" i="24"/>
  <c r="V130" i="24" s="1"/>
  <c r="C129" i="24"/>
  <c r="W129" i="24" s="1"/>
  <c r="B129" i="24"/>
  <c r="V129" i="24" s="1"/>
  <c r="E129" i="24"/>
  <c r="D129" i="24"/>
  <c r="C121" i="24"/>
  <c r="W121" i="24" s="1"/>
  <c r="B121" i="24"/>
  <c r="V121" i="24" s="1"/>
  <c r="E121" i="24"/>
  <c r="Y121" i="24" s="1"/>
  <c r="D121" i="24"/>
  <c r="E122" i="24"/>
  <c r="Y122" i="24" s="1"/>
  <c r="D122" i="24"/>
  <c r="C122" i="24"/>
  <c r="W122" i="24" s="1"/>
  <c r="B122" i="24"/>
  <c r="V122" i="24" s="1"/>
  <c r="E120" i="24"/>
  <c r="Y120" i="24" s="1"/>
  <c r="D120" i="24"/>
  <c r="X120" i="24" s="1"/>
  <c r="C120" i="24"/>
  <c r="W120" i="24" s="1"/>
  <c r="B120" i="24"/>
  <c r="V120" i="24" s="1"/>
  <c r="C119" i="24"/>
  <c r="W119" i="24" s="1"/>
  <c r="B119" i="24"/>
  <c r="V119" i="24" s="1"/>
  <c r="E119" i="24"/>
  <c r="Y119" i="24" s="1"/>
  <c r="D119" i="24"/>
  <c r="C117" i="24"/>
  <c r="W117" i="24" s="1"/>
  <c r="B117" i="24"/>
  <c r="V117" i="24" s="1"/>
  <c r="E117" i="24"/>
  <c r="Y117" i="24" s="1"/>
  <c r="D117" i="24"/>
  <c r="E118" i="24"/>
  <c r="Y118" i="24" s="1"/>
  <c r="D118" i="24"/>
  <c r="X118" i="24" s="1"/>
  <c r="C118" i="24"/>
  <c r="W118" i="24" s="1"/>
  <c r="B118" i="24"/>
  <c r="V118" i="24" s="1"/>
  <c r="C115" i="24"/>
  <c r="W115" i="24" s="1"/>
  <c r="B115" i="24"/>
  <c r="V115" i="24" s="1"/>
  <c r="E115" i="24"/>
  <c r="Y115" i="24" s="1"/>
  <c r="D115" i="24"/>
  <c r="E116" i="24"/>
  <c r="Y116" i="24" s="1"/>
  <c r="D116" i="24"/>
  <c r="X116" i="24" s="1"/>
  <c r="C116" i="24"/>
  <c r="W116" i="24" s="1"/>
  <c r="B116" i="24"/>
  <c r="V116" i="24" s="1"/>
  <c r="C113" i="24"/>
  <c r="W113" i="24" s="1"/>
  <c r="B113" i="24"/>
  <c r="V113" i="24" s="1"/>
  <c r="E113" i="24"/>
  <c r="Y113" i="24" s="1"/>
  <c r="D113" i="24"/>
  <c r="E114" i="24"/>
  <c r="Y114" i="24" s="1"/>
  <c r="D114" i="24"/>
  <c r="X114" i="24" s="1"/>
  <c r="C114" i="24"/>
  <c r="W114" i="24" s="1"/>
  <c r="B114" i="24"/>
  <c r="V114" i="24" s="1"/>
  <c r="E112" i="24"/>
  <c r="Y112" i="24" s="1"/>
  <c r="D112" i="24"/>
  <c r="X112" i="24" s="1"/>
  <c r="C112" i="24"/>
  <c r="W112" i="24" s="1"/>
  <c r="B112" i="24"/>
  <c r="V112" i="24" s="1"/>
  <c r="C111" i="24"/>
  <c r="W111" i="24" s="1"/>
  <c r="B111" i="24"/>
  <c r="V111" i="24" s="1"/>
  <c r="E111" i="24"/>
  <c r="Y111" i="24" s="1"/>
  <c r="D111" i="24"/>
  <c r="E110" i="24"/>
  <c r="Y110" i="24" s="1"/>
  <c r="D110" i="24"/>
  <c r="X110" i="24" s="1"/>
  <c r="C110" i="24"/>
  <c r="W110" i="24" s="1"/>
  <c r="B110" i="24"/>
  <c r="V110" i="24" s="1"/>
  <c r="C109" i="24"/>
  <c r="W109" i="24" s="1"/>
  <c r="B109" i="24"/>
  <c r="V109" i="24" s="1"/>
  <c r="E109" i="24"/>
  <c r="Y109" i="24" s="1"/>
  <c r="D109" i="24"/>
  <c r="E108" i="24"/>
  <c r="Y108" i="24" s="1"/>
  <c r="D108" i="24"/>
  <c r="X108" i="24" s="1"/>
  <c r="C108" i="24"/>
  <c r="W108" i="24" s="1"/>
  <c r="B108" i="24"/>
  <c r="V108" i="24" s="1"/>
  <c r="C107" i="24"/>
  <c r="W107" i="24" s="1"/>
  <c r="B107" i="24"/>
  <c r="V107" i="24" s="1"/>
  <c r="E107" i="24"/>
  <c r="Y107" i="24" s="1"/>
  <c r="D107" i="24"/>
  <c r="E106" i="24"/>
  <c r="Y106" i="24" s="1"/>
  <c r="D106" i="24"/>
  <c r="X106" i="24" s="1"/>
  <c r="C106" i="24"/>
  <c r="W106" i="24" s="1"/>
  <c r="B106" i="24"/>
  <c r="V106" i="24" s="1"/>
  <c r="C105" i="24"/>
  <c r="W105" i="24" s="1"/>
  <c r="B105" i="24"/>
  <c r="V105" i="24" s="1"/>
  <c r="E105" i="24"/>
  <c r="Y105" i="24" s="1"/>
  <c r="D105" i="24"/>
  <c r="E104" i="24"/>
  <c r="Y104" i="24" s="1"/>
  <c r="D104" i="24"/>
  <c r="X104" i="24" s="1"/>
  <c r="C104" i="24"/>
  <c r="W104" i="24" s="1"/>
  <c r="B104" i="24"/>
  <c r="V104" i="24" s="1"/>
  <c r="C103" i="24"/>
  <c r="W103" i="24" s="1"/>
  <c r="B103" i="24"/>
  <c r="V103" i="24" s="1"/>
  <c r="E103" i="24"/>
  <c r="Y103" i="24" s="1"/>
  <c r="D103" i="24"/>
  <c r="C101" i="24"/>
  <c r="W101" i="24" s="1"/>
  <c r="B101" i="24"/>
  <c r="V101" i="24" s="1"/>
  <c r="E101" i="24"/>
  <c r="Y101" i="24" s="1"/>
  <c r="D101" i="24"/>
  <c r="E102" i="24"/>
  <c r="Y102" i="24" s="1"/>
  <c r="D102" i="24"/>
  <c r="X102" i="24" s="1"/>
  <c r="C102" i="24"/>
  <c r="W102" i="24" s="1"/>
  <c r="B102" i="24"/>
  <c r="V102" i="24" s="1"/>
  <c r="E100" i="24"/>
  <c r="Y100" i="24" s="1"/>
  <c r="D100" i="24"/>
  <c r="X100" i="24" s="1"/>
  <c r="C100" i="24"/>
  <c r="W100" i="24" s="1"/>
  <c r="B100" i="24"/>
  <c r="V100" i="24" s="1"/>
  <c r="C99" i="24"/>
  <c r="W99" i="24" s="1"/>
  <c r="B99" i="24"/>
  <c r="V99" i="24" s="1"/>
  <c r="E99" i="24"/>
  <c r="Y99" i="24" s="1"/>
  <c r="D99" i="24"/>
  <c r="B97" i="24"/>
  <c r="V97" i="24" s="1"/>
  <c r="E96" i="24"/>
  <c r="Y96" i="24" s="1"/>
  <c r="D96" i="24"/>
  <c r="C96" i="24"/>
  <c r="W96" i="24" s="1"/>
  <c r="B96" i="24"/>
  <c r="V96" i="24" s="1"/>
  <c r="E98" i="24"/>
  <c r="Y98" i="24" s="1"/>
  <c r="D98" i="24"/>
  <c r="C98" i="24"/>
  <c r="W98" i="24" s="1"/>
  <c r="B98" i="24"/>
  <c r="V98" i="24" s="1"/>
  <c r="C97" i="24"/>
  <c r="W97" i="24" s="1"/>
  <c r="E97" i="24"/>
  <c r="Y97" i="24" s="1"/>
  <c r="D97" i="24"/>
  <c r="E83" i="24"/>
  <c r="D83" i="24"/>
  <c r="C83" i="24"/>
  <c r="B83" i="24"/>
  <c r="E82" i="24"/>
  <c r="D82" i="24"/>
  <c r="C82" i="24"/>
  <c r="B82" i="24"/>
  <c r="E81" i="24"/>
  <c r="D81" i="24"/>
  <c r="C81" i="24"/>
  <c r="B81" i="24"/>
  <c r="E80" i="24"/>
  <c r="D80" i="24"/>
  <c r="C80" i="24"/>
  <c r="B80" i="24"/>
  <c r="E79" i="24"/>
  <c r="D79" i="24"/>
  <c r="C79" i="24"/>
  <c r="B79" i="24"/>
  <c r="E78" i="24"/>
  <c r="D78" i="24"/>
  <c r="C78" i="24"/>
  <c r="B78" i="24"/>
  <c r="E77" i="24"/>
  <c r="D77" i="24"/>
  <c r="C77" i="24"/>
  <c r="B77" i="24"/>
  <c r="E76" i="24"/>
  <c r="D76" i="24"/>
  <c r="C76" i="24"/>
  <c r="B76" i="24"/>
  <c r="E75" i="24"/>
  <c r="D75" i="24"/>
  <c r="C75" i="24"/>
  <c r="B75" i="24"/>
  <c r="E74" i="24"/>
  <c r="D74" i="24"/>
  <c r="C74" i="24"/>
  <c r="B74" i="24"/>
  <c r="E73" i="24"/>
  <c r="D73" i="24"/>
  <c r="C73" i="24"/>
  <c r="B73" i="24"/>
  <c r="E72" i="24"/>
  <c r="D72" i="24"/>
  <c r="C72" i="24"/>
  <c r="B72" i="24"/>
  <c r="E61" i="24"/>
  <c r="D61" i="24"/>
  <c r="C61" i="24"/>
  <c r="B61" i="24"/>
  <c r="E60" i="24"/>
  <c r="D60" i="24"/>
  <c r="C60" i="24"/>
  <c r="B60" i="24"/>
  <c r="E53" i="24"/>
  <c r="D53" i="24"/>
  <c r="C53" i="24"/>
  <c r="B53" i="24"/>
  <c r="E52" i="24"/>
  <c r="D52" i="24"/>
  <c r="C52" i="24"/>
  <c r="B52" i="24"/>
  <c r="E51" i="24"/>
  <c r="D51" i="24"/>
  <c r="C51" i="24"/>
  <c r="B51" i="24"/>
  <c r="E50" i="24"/>
  <c r="D50" i="24"/>
  <c r="C50" i="24"/>
  <c r="B50" i="24"/>
  <c r="E49" i="24"/>
  <c r="D49" i="24"/>
  <c r="C49" i="24"/>
  <c r="B49" i="24"/>
  <c r="E48" i="24"/>
  <c r="D48" i="24"/>
  <c r="C48" i="24"/>
  <c r="B48" i="24"/>
  <c r="E47" i="24"/>
  <c r="D47" i="24"/>
  <c r="C47" i="24"/>
  <c r="B47" i="24"/>
  <c r="E46" i="24"/>
  <c r="D46" i="24"/>
  <c r="C46" i="24"/>
  <c r="B46" i="24"/>
  <c r="E43" i="24"/>
  <c r="D43" i="24"/>
  <c r="C43" i="24"/>
  <c r="B43" i="24"/>
  <c r="E42" i="24"/>
  <c r="D42" i="24"/>
  <c r="C42" i="24"/>
  <c r="B42" i="24"/>
  <c r="E37" i="24"/>
  <c r="D37" i="24"/>
  <c r="C37" i="24"/>
  <c r="B37" i="24"/>
  <c r="E36" i="24"/>
  <c r="D36" i="24"/>
  <c r="C36" i="24"/>
  <c r="B36" i="24"/>
  <c r="E35" i="24"/>
  <c r="D35" i="24"/>
  <c r="C35" i="24"/>
  <c r="B35" i="24"/>
  <c r="E34" i="24"/>
  <c r="D34" i="24"/>
  <c r="C34" i="24"/>
  <c r="B34" i="24"/>
  <c r="E33" i="24"/>
  <c r="D33" i="24"/>
  <c r="C33" i="24"/>
  <c r="B33" i="24"/>
  <c r="E32" i="24"/>
  <c r="D32" i="24"/>
  <c r="C32" i="24"/>
  <c r="B32" i="24"/>
  <c r="E31" i="24"/>
  <c r="D31" i="24"/>
  <c r="C31" i="24"/>
  <c r="B31" i="24"/>
  <c r="E30" i="24"/>
  <c r="D30" i="24"/>
  <c r="C30" i="24"/>
  <c r="B30" i="24"/>
  <c r="E27" i="24"/>
  <c r="D27" i="24"/>
  <c r="C27" i="24"/>
  <c r="B27" i="24"/>
  <c r="E26" i="24"/>
  <c r="D26" i="24"/>
  <c r="C26" i="24"/>
  <c r="B26" i="24"/>
  <c r="E25" i="24"/>
  <c r="D25" i="24"/>
  <c r="C25" i="24"/>
  <c r="B25" i="24"/>
  <c r="E24" i="24"/>
  <c r="D24" i="24"/>
  <c r="C24" i="24"/>
  <c r="B24" i="24"/>
  <c r="E23" i="24"/>
  <c r="D23" i="24"/>
  <c r="C23" i="24"/>
  <c r="B23" i="24"/>
  <c r="E22" i="24"/>
  <c r="D22" i="24"/>
  <c r="C22" i="24"/>
  <c r="B22" i="24"/>
  <c r="E21" i="24"/>
  <c r="D21" i="24"/>
  <c r="C21" i="24"/>
  <c r="B21" i="24"/>
  <c r="E20" i="24"/>
  <c r="D20" i="24"/>
  <c r="C20" i="24"/>
  <c r="B20" i="24"/>
  <c r="E19" i="24"/>
  <c r="D19" i="24"/>
  <c r="C19" i="24"/>
  <c r="B19" i="24"/>
  <c r="E18" i="24"/>
  <c r="D18" i="24"/>
  <c r="C18" i="24"/>
  <c r="B18" i="24"/>
  <c r="E13" i="24"/>
  <c r="D13" i="24"/>
  <c r="C13" i="24"/>
  <c r="B13" i="24"/>
  <c r="E12" i="24"/>
  <c r="D12" i="24"/>
  <c r="C12" i="24"/>
  <c r="B12" i="24"/>
  <c r="E11" i="24"/>
  <c r="D11" i="24"/>
  <c r="C11" i="24"/>
  <c r="B11" i="24"/>
  <c r="E10" i="24"/>
  <c r="D10" i="24"/>
  <c r="C10" i="24"/>
  <c r="B10" i="24"/>
  <c r="E7" i="24"/>
  <c r="D7" i="24"/>
  <c r="C7" i="24"/>
  <c r="B7" i="24"/>
  <c r="E6" i="24"/>
  <c r="D6" i="24"/>
  <c r="C6" i="24"/>
  <c r="B6" i="24"/>
  <c r="E5" i="24"/>
  <c r="D5" i="24"/>
  <c r="C5" i="24"/>
  <c r="B5" i="24"/>
  <c r="E4" i="24"/>
  <c r="D4" i="24"/>
  <c r="C4" i="24"/>
  <c r="B4" i="24"/>
  <c r="C95" i="24"/>
  <c r="D95" i="24"/>
  <c r="K95" i="24"/>
  <c r="L95" i="24"/>
  <c r="M95" i="24"/>
  <c r="C92" i="24"/>
  <c r="W92" i="24" s="1"/>
  <c r="B92" i="24"/>
  <c r="V92" i="24" s="1"/>
  <c r="E92" i="24"/>
  <c r="Y92" i="24" s="1"/>
  <c r="D92" i="24"/>
  <c r="E89" i="24"/>
  <c r="Y89" i="24" s="1"/>
  <c r="D89" i="24"/>
  <c r="C89" i="24"/>
  <c r="W89" i="24" s="1"/>
  <c r="B89" i="24"/>
  <c r="V89" i="24" s="1"/>
  <c r="E91" i="24"/>
  <c r="Y91" i="24" s="1"/>
  <c r="D91" i="24"/>
  <c r="C91" i="24"/>
  <c r="W91" i="24" s="1"/>
  <c r="B91" i="24"/>
  <c r="V91" i="24" s="1"/>
  <c r="C90" i="24"/>
  <c r="W90" i="24" s="1"/>
  <c r="B90" i="24"/>
  <c r="V90" i="24" s="1"/>
  <c r="E90" i="24"/>
  <c r="Y90" i="24" s="1"/>
  <c r="D90" i="24"/>
  <c r="X90" i="24" s="1"/>
  <c r="C88" i="24"/>
  <c r="W88" i="24" s="1"/>
  <c r="B88" i="24"/>
  <c r="V88" i="24" s="1"/>
  <c r="E88" i="24"/>
  <c r="Y88" i="24" s="1"/>
  <c r="D88" i="24"/>
  <c r="X88" i="24" s="1"/>
  <c r="E87" i="24"/>
  <c r="Y87" i="24" s="1"/>
  <c r="D87" i="24"/>
  <c r="X87" i="24" s="1"/>
  <c r="C87" i="24"/>
  <c r="B87" i="24"/>
  <c r="V87" i="24" s="1"/>
  <c r="E71" i="24"/>
  <c r="D71" i="24"/>
  <c r="C71" i="24"/>
  <c r="B71" i="24"/>
  <c r="E70" i="24"/>
  <c r="D70" i="24"/>
  <c r="C70" i="24"/>
  <c r="B70" i="24"/>
  <c r="E69" i="24"/>
  <c r="D69" i="24"/>
  <c r="C69" i="24"/>
  <c r="B69" i="24"/>
  <c r="E68" i="24"/>
  <c r="D68" i="24"/>
  <c r="C68" i="24"/>
  <c r="B68" i="24"/>
  <c r="E67" i="24"/>
  <c r="D67" i="24"/>
  <c r="C67" i="24"/>
  <c r="B67" i="24"/>
  <c r="E66" i="24"/>
  <c r="D66" i="24"/>
  <c r="C66" i="24"/>
  <c r="B66" i="24"/>
  <c r="C86" i="24"/>
  <c r="D86" i="24"/>
  <c r="E86" i="24"/>
  <c r="E95" i="24" s="1"/>
  <c r="F86" i="24"/>
  <c r="F95" i="24" s="1"/>
  <c r="G86" i="24"/>
  <c r="G95" i="24" s="1"/>
  <c r="H86" i="24"/>
  <c r="H95" i="24" s="1"/>
  <c r="I86" i="24"/>
  <c r="I95" i="24" s="1"/>
  <c r="K86" i="24"/>
  <c r="L86" i="24"/>
  <c r="M86" i="24"/>
  <c r="N86" i="24"/>
  <c r="N95" i="24" s="1"/>
  <c r="O86" i="24"/>
  <c r="O95" i="24" s="1"/>
  <c r="B86" i="24"/>
  <c r="B95" i="24" s="1"/>
  <c r="T139" i="16"/>
  <c r="T140" i="16"/>
  <c r="U140" i="16" s="1"/>
  <c r="R120" i="16"/>
  <c r="S120" i="16"/>
  <c r="V120" i="16"/>
  <c r="W120" i="16"/>
  <c r="P120" i="16"/>
  <c r="Q103" i="16"/>
  <c r="Q120" i="16" s="1"/>
  <c r="R103" i="16"/>
  <c r="S103" i="16"/>
  <c r="T103" i="16"/>
  <c r="T120" i="16" s="1"/>
  <c r="U103" i="16"/>
  <c r="U120" i="16" s="1"/>
  <c r="V103" i="16"/>
  <c r="W103" i="16"/>
  <c r="X103" i="16"/>
  <c r="X120" i="16" s="1"/>
  <c r="Y103" i="16"/>
  <c r="Y120" i="16" s="1"/>
  <c r="P103" i="16"/>
  <c r="T107" i="16"/>
  <c r="U107" i="16" s="1"/>
  <c r="T108" i="16"/>
  <c r="T109" i="16"/>
  <c r="T110" i="16"/>
  <c r="T111" i="16"/>
  <c r="T106" i="16"/>
  <c r="T89" i="16"/>
  <c r="T90" i="16"/>
  <c r="T91" i="16"/>
  <c r="U91" i="16" s="1"/>
  <c r="T104" i="16"/>
  <c r="T105" i="16"/>
  <c r="T112" i="16"/>
  <c r="T113" i="16"/>
  <c r="T114" i="16"/>
  <c r="T115" i="16"/>
  <c r="T116" i="16"/>
  <c r="T117" i="16"/>
  <c r="T121" i="16"/>
  <c r="T122" i="16"/>
  <c r="T123" i="16"/>
  <c r="T124" i="16"/>
  <c r="U124" i="16" s="1"/>
  <c r="T125" i="16"/>
  <c r="T126" i="16"/>
  <c r="T127" i="16"/>
  <c r="T128" i="16"/>
  <c r="U128" i="16" s="1"/>
  <c r="T129" i="16"/>
  <c r="T130" i="16"/>
  <c r="T131" i="16"/>
  <c r="T132" i="16"/>
  <c r="U132" i="16" s="1"/>
  <c r="T133" i="16"/>
  <c r="T134" i="16"/>
  <c r="T135" i="16"/>
  <c r="T136" i="16"/>
  <c r="U136" i="16" s="1"/>
  <c r="T88" i="16"/>
  <c r="Z108" i="16"/>
  <c r="Z109" i="16"/>
  <c r="Z112" i="16"/>
  <c r="S89" i="16"/>
  <c r="S91" i="16"/>
  <c r="S104" i="16"/>
  <c r="S105" i="16"/>
  <c r="S106" i="16"/>
  <c r="S107" i="16"/>
  <c r="S108" i="16"/>
  <c r="U108" i="16" s="1"/>
  <c r="S109" i="16"/>
  <c r="S112" i="16"/>
  <c r="U112" i="16" s="1"/>
  <c r="S113" i="16"/>
  <c r="S114" i="16"/>
  <c r="U114" i="16" s="1"/>
  <c r="S115" i="16"/>
  <c r="U115" i="16" s="1"/>
  <c r="S116" i="16"/>
  <c r="U116" i="16"/>
  <c r="S117" i="16"/>
  <c r="U117" i="16" s="1"/>
  <c r="S121" i="16"/>
  <c r="S122" i="16"/>
  <c r="U122" i="16" s="1"/>
  <c r="S123" i="16"/>
  <c r="U123" i="16"/>
  <c r="S124" i="16"/>
  <c r="S125" i="16"/>
  <c r="S126" i="16"/>
  <c r="U126" i="16" s="1"/>
  <c r="S127" i="16"/>
  <c r="S128" i="16"/>
  <c r="S129" i="16"/>
  <c r="S130" i="16"/>
  <c r="S131" i="16"/>
  <c r="U131" i="16"/>
  <c r="S132" i="16"/>
  <c r="S133" i="16"/>
  <c r="S134" i="16"/>
  <c r="U134" i="16" s="1"/>
  <c r="S135" i="16"/>
  <c r="U135" i="16"/>
  <c r="S136" i="16"/>
  <c r="S137" i="16"/>
  <c r="S138" i="16"/>
  <c r="S139" i="16"/>
  <c r="S140" i="16"/>
  <c r="U88" i="16"/>
  <c r="S88" i="16"/>
  <c r="P89" i="16"/>
  <c r="Q89" i="16" s="1"/>
  <c r="Z89" i="16" s="1"/>
  <c r="P91" i="16"/>
  <c r="Q91" i="16" s="1"/>
  <c r="Z91" i="16" s="1"/>
  <c r="P104" i="16"/>
  <c r="Q104" i="16"/>
  <c r="Z104" i="16" s="1"/>
  <c r="P105" i="16"/>
  <c r="Q105" i="16" s="1"/>
  <c r="Z105" i="16" s="1"/>
  <c r="P106" i="16"/>
  <c r="Q106" i="16" s="1"/>
  <c r="Z106" i="16" s="1"/>
  <c r="P107" i="16"/>
  <c r="Q107" i="16"/>
  <c r="Z107" i="16" s="1"/>
  <c r="P108" i="16"/>
  <c r="Q108" i="16" s="1"/>
  <c r="P109" i="16"/>
  <c r="Q109" i="16" s="1"/>
  <c r="P110" i="16"/>
  <c r="Q110" i="16" s="1"/>
  <c r="Z110" i="16" s="1"/>
  <c r="P112" i="16"/>
  <c r="Q112" i="16"/>
  <c r="AA112" i="16" s="1"/>
  <c r="AB112" i="16" s="1"/>
  <c r="AC112" i="16" s="1"/>
  <c r="P113" i="16"/>
  <c r="Q113" i="16" s="1"/>
  <c r="Z113" i="16" s="1"/>
  <c r="P114" i="16"/>
  <c r="Q114" i="16" s="1"/>
  <c r="Z114" i="16" s="1"/>
  <c r="P115" i="16"/>
  <c r="Q115" i="16"/>
  <c r="Z115" i="16" s="1"/>
  <c r="P116" i="16"/>
  <c r="Q116" i="16" s="1"/>
  <c r="Z116" i="16" s="1"/>
  <c r="P117" i="16"/>
  <c r="Q117" i="16" s="1"/>
  <c r="Z117" i="16" s="1"/>
  <c r="P121" i="16"/>
  <c r="Q121" i="16" s="1"/>
  <c r="Z121" i="16" s="1"/>
  <c r="P122" i="16"/>
  <c r="Q122" i="16" s="1"/>
  <c r="Z122" i="16" s="1"/>
  <c r="P123" i="16"/>
  <c r="Q123" i="16"/>
  <c r="Z123" i="16" s="1"/>
  <c r="P124" i="16"/>
  <c r="Q124" i="16"/>
  <c r="Z124" i="16" s="1"/>
  <c r="P125" i="16"/>
  <c r="Q125" i="16" s="1"/>
  <c r="Z125" i="16" s="1"/>
  <c r="P126" i="16"/>
  <c r="Q126" i="16" s="1"/>
  <c r="Z126" i="16" s="1"/>
  <c r="P127" i="16"/>
  <c r="Q127" i="16"/>
  <c r="Z127" i="16" s="1"/>
  <c r="P128" i="16"/>
  <c r="Q128" i="16"/>
  <c r="Z128" i="16" s="1"/>
  <c r="P129" i="16"/>
  <c r="Q129" i="16" s="1"/>
  <c r="Z129" i="16" s="1"/>
  <c r="P130" i="16"/>
  <c r="Q130" i="16" s="1"/>
  <c r="Z130" i="16" s="1"/>
  <c r="P131" i="16"/>
  <c r="Q131" i="16"/>
  <c r="Z131" i="16" s="1"/>
  <c r="P132" i="16"/>
  <c r="Q132" i="16"/>
  <c r="Z132" i="16" s="1"/>
  <c r="P133" i="16"/>
  <c r="Q133" i="16" s="1"/>
  <c r="Z133" i="16" s="1"/>
  <c r="P134" i="16"/>
  <c r="Q134" i="16" s="1"/>
  <c r="Z134" i="16" s="1"/>
  <c r="P135" i="16"/>
  <c r="Q135" i="16"/>
  <c r="Z135" i="16" s="1"/>
  <c r="P136" i="16"/>
  <c r="Q136" i="16"/>
  <c r="Z136" i="16" s="1"/>
  <c r="P137" i="16"/>
  <c r="Q137" i="16" s="1"/>
  <c r="Z137" i="16" s="1"/>
  <c r="P138" i="16"/>
  <c r="Q138" i="16" s="1"/>
  <c r="Z138" i="16" s="1"/>
  <c r="P139" i="16"/>
  <c r="Q139" i="16"/>
  <c r="AA137" i="16" s="1"/>
  <c r="AB137" i="16" s="1"/>
  <c r="AC137" i="16" s="1"/>
  <c r="P140" i="16"/>
  <c r="Q140" i="16"/>
  <c r="Z140" i="16" s="1"/>
  <c r="P88" i="16"/>
  <c r="Q88" i="16" s="1"/>
  <c r="Z88" i="16" s="1"/>
  <c r="R111" i="16"/>
  <c r="S111" i="16" s="1"/>
  <c r="R110" i="16"/>
  <c r="S110" i="16" s="1"/>
  <c r="R91" i="16"/>
  <c r="R90" i="16"/>
  <c r="P90" i="16" s="1"/>
  <c r="Q90" i="16" s="1"/>
  <c r="Z90" i="16" s="1"/>
  <c r="J120" i="16"/>
  <c r="J103" i="16"/>
  <c r="J89" i="16"/>
  <c r="J90" i="16"/>
  <c r="J91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T137" i="16" s="1"/>
  <c r="J138" i="16"/>
  <c r="T138" i="16" s="1"/>
  <c r="J139" i="16"/>
  <c r="J140" i="16"/>
  <c r="J88" i="16"/>
  <c r="Q115" i="22"/>
  <c r="R115" i="22"/>
  <c r="S115" i="22"/>
  <c r="T115" i="22"/>
  <c r="U115" i="22"/>
  <c r="V115" i="22"/>
  <c r="W115" i="22"/>
  <c r="X115" i="22"/>
  <c r="Y115" i="22"/>
  <c r="P115" i="22"/>
  <c r="U141" i="24" l="1"/>
  <c r="S135" i="24"/>
  <c r="P135" i="24"/>
  <c r="Q135" i="24" s="1"/>
  <c r="Z135" i="24" s="1"/>
  <c r="S90" i="24"/>
  <c r="U90" i="24" s="1"/>
  <c r="U87" i="24"/>
  <c r="U135" i="24"/>
  <c r="U89" i="24"/>
  <c r="P87" i="24"/>
  <c r="Q87" i="24" s="1"/>
  <c r="P88" i="24"/>
  <c r="Q88" i="24" s="1"/>
  <c r="Z88" i="24" s="1"/>
  <c r="U144" i="24"/>
  <c r="U136" i="24"/>
  <c r="U133" i="24"/>
  <c r="U140" i="24"/>
  <c r="P111" i="16"/>
  <c r="Q111" i="16" s="1"/>
  <c r="Z111" i="16" s="1"/>
  <c r="Z139" i="16"/>
  <c r="U139" i="16"/>
  <c r="U127" i="16"/>
  <c r="U138" i="16"/>
  <c r="S90" i="16"/>
  <c r="U90" i="16" s="1"/>
  <c r="AA88" i="16"/>
  <c r="AB88" i="16" s="1"/>
  <c r="AC88" i="16" s="1"/>
  <c r="U111" i="16"/>
  <c r="U104" i="16"/>
  <c r="AA106" i="16"/>
  <c r="AB106" i="16" s="1"/>
  <c r="AC106" i="16" s="1"/>
  <c r="U133" i="16"/>
  <c r="U113" i="16"/>
  <c r="P140" i="24"/>
  <c r="Q140" i="24" s="1"/>
  <c r="U142" i="24"/>
  <c r="U145" i="24"/>
  <c r="U134" i="24"/>
  <c r="U121" i="16"/>
  <c r="U89" i="16"/>
  <c r="U125" i="16"/>
  <c r="U106" i="16"/>
  <c r="U130" i="16"/>
  <c r="U105" i="16"/>
  <c r="U129" i="16"/>
  <c r="U110" i="16"/>
  <c r="U137" i="16"/>
  <c r="U109" i="16"/>
  <c r="T145" i="22"/>
  <c r="T146" i="22"/>
  <c r="T147" i="22"/>
  <c r="T148" i="22"/>
  <c r="T149" i="22"/>
  <c r="T150" i="22"/>
  <c r="T151" i="22"/>
  <c r="V131" i="22"/>
  <c r="W131" i="22"/>
  <c r="X131" i="22"/>
  <c r="Y131" i="22"/>
  <c r="V132" i="22"/>
  <c r="W132" i="22"/>
  <c r="X132" i="22"/>
  <c r="Y132" i="22"/>
  <c r="V133" i="22"/>
  <c r="W133" i="22"/>
  <c r="X133" i="22"/>
  <c r="Y133" i="22"/>
  <c r="V134" i="22"/>
  <c r="W134" i="22"/>
  <c r="X134" i="22"/>
  <c r="Y134" i="22"/>
  <c r="Z87" i="24" l="1"/>
  <c r="AA87" i="24"/>
  <c r="AB87" i="24" s="1"/>
  <c r="AC87" i="24" s="1"/>
  <c r="AA133" i="24"/>
  <c r="AB133" i="24" s="1"/>
  <c r="AC133" i="24" s="1"/>
  <c r="AA140" i="24"/>
  <c r="AB140" i="24" s="1"/>
  <c r="AC140" i="24" s="1"/>
  <c r="Z140" i="24"/>
  <c r="U91" i="22"/>
  <c r="U92" i="22"/>
  <c r="U104" i="22"/>
  <c r="U109" i="22"/>
  <c r="U112" i="22"/>
  <c r="U116" i="22"/>
  <c r="U119" i="22"/>
  <c r="U120" i="22"/>
  <c r="U123" i="22"/>
  <c r="U129" i="22"/>
  <c r="U132" i="22"/>
  <c r="U133" i="22"/>
  <c r="U136" i="22"/>
  <c r="U137" i="22"/>
  <c r="U140" i="22"/>
  <c r="U141" i="22"/>
  <c r="U144" i="22"/>
  <c r="U90" i="22"/>
  <c r="S91" i="22"/>
  <c r="S92" i="22"/>
  <c r="S93" i="22"/>
  <c r="U93" i="22" s="1"/>
  <c r="S98" i="22"/>
  <c r="U98" i="22" s="1"/>
  <c r="S99" i="22"/>
  <c r="U99" i="22" s="1"/>
  <c r="S102" i="22"/>
  <c r="U102" i="22" s="1"/>
  <c r="S103" i="22"/>
  <c r="U103" i="22" s="1"/>
  <c r="S104" i="22"/>
  <c r="S109" i="22"/>
  <c r="S110" i="22"/>
  <c r="U110" i="22" s="1"/>
  <c r="S111" i="22"/>
  <c r="U111" i="22" s="1"/>
  <c r="S112" i="22"/>
  <c r="S116" i="22"/>
  <c r="S117" i="22"/>
  <c r="U117" i="22" s="1"/>
  <c r="S118" i="22"/>
  <c r="U118" i="22" s="1"/>
  <c r="S119" i="22"/>
  <c r="S120" i="22"/>
  <c r="S121" i="22"/>
  <c r="U121" i="22" s="1"/>
  <c r="S122" i="22"/>
  <c r="U122" i="22" s="1"/>
  <c r="S123" i="22"/>
  <c r="S126" i="22"/>
  <c r="U126" i="22" s="1"/>
  <c r="S129" i="22"/>
  <c r="S130" i="22"/>
  <c r="U130" i="22" s="1"/>
  <c r="S131" i="22"/>
  <c r="U131" i="22" s="1"/>
  <c r="S132" i="22"/>
  <c r="S133" i="22"/>
  <c r="S134" i="22"/>
  <c r="U134" i="22" s="1"/>
  <c r="S135" i="22"/>
  <c r="U135" i="22" s="1"/>
  <c r="S136" i="22"/>
  <c r="S137" i="22"/>
  <c r="S138" i="22"/>
  <c r="U138" i="22" s="1"/>
  <c r="S139" i="22"/>
  <c r="U139" i="22" s="1"/>
  <c r="S140" i="22"/>
  <c r="S141" i="22"/>
  <c r="S142" i="22"/>
  <c r="U142" i="22" s="1"/>
  <c r="S143" i="22"/>
  <c r="U143" i="22" s="1"/>
  <c r="S144" i="22"/>
  <c r="S90" i="22"/>
  <c r="P91" i="22"/>
  <c r="Q91" i="22"/>
  <c r="Z91" i="22" s="1"/>
  <c r="P92" i="22"/>
  <c r="Q92" i="22" s="1"/>
  <c r="Z92" i="22" s="1"/>
  <c r="P93" i="22"/>
  <c r="Q93" i="22" s="1"/>
  <c r="Z93" i="22" s="1"/>
  <c r="P95" i="22"/>
  <c r="Q95" i="22" s="1"/>
  <c r="Z95" i="22" s="1"/>
  <c r="P98" i="22"/>
  <c r="Q98" i="22" s="1"/>
  <c r="Z98" i="22" s="1"/>
  <c r="P99" i="22"/>
  <c r="Q99" i="22" s="1"/>
  <c r="P102" i="22"/>
  <c r="Q102" i="22" s="1"/>
  <c r="Z102" i="22" s="1"/>
  <c r="P103" i="22"/>
  <c r="Q103" i="22"/>
  <c r="Z103" i="22" s="1"/>
  <c r="P104" i="22"/>
  <c r="Q104" i="22" s="1"/>
  <c r="Z104" i="22" s="1"/>
  <c r="P109" i="22"/>
  <c r="Q109" i="22" s="1"/>
  <c r="P110" i="22"/>
  <c r="Q110" i="22" s="1"/>
  <c r="Z110" i="22" s="1"/>
  <c r="P111" i="22"/>
  <c r="Q111" i="22" s="1"/>
  <c r="Z111" i="22" s="1"/>
  <c r="P112" i="22"/>
  <c r="Q112" i="22" s="1"/>
  <c r="Z112" i="22" s="1"/>
  <c r="P116" i="22"/>
  <c r="Q116" i="22" s="1"/>
  <c r="Z116" i="22" s="1"/>
  <c r="P117" i="22"/>
  <c r="Q117" i="22"/>
  <c r="Z117" i="22" s="1"/>
  <c r="P118" i="22"/>
  <c r="Q118" i="22" s="1"/>
  <c r="P119" i="22"/>
  <c r="Q119" i="22"/>
  <c r="Z119" i="22" s="1"/>
  <c r="P120" i="22"/>
  <c r="Q120" i="22" s="1"/>
  <c r="Z120" i="22" s="1"/>
  <c r="P121" i="22"/>
  <c r="Q121" i="22" s="1"/>
  <c r="Z121" i="22" s="1"/>
  <c r="P122" i="22"/>
  <c r="Q122" i="22" s="1"/>
  <c r="Z122" i="22" s="1"/>
  <c r="P123" i="22"/>
  <c r="Q123" i="22" s="1"/>
  <c r="Z123" i="22" s="1"/>
  <c r="P129" i="22"/>
  <c r="Q129" i="22" s="1"/>
  <c r="Z129" i="22" s="1"/>
  <c r="P130" i="22"/>
  <c r="Q130" i="22" s="1"/>
  <c r="Z130" i="22" s="1"/>
  <c r="P131" i="22"/>
  <c r="Q131" i="22" s="1"/>
  <c r="Z131" i="22" s="1"/>
  <c r="P132" i="22"/>
  <c r="Q132" i="22" s="1"/>
  <c r="Z132" i="22" s="1"/>
  <c r="P133" i="22"/>
  <c r="Q133" i="22" s="1"/>
  <c r="Z133" i="22" s="1"/>
  <c r="P134" i="22"/>
  <c r="Q134" i="22" s="1"/>
  <c r="Z134" i="22" s="1"/>
  <c r="P135" i="22"/>
  <c r="Q135" i="22" s="1"/>
  <c r="Z135" i="22" s="1"/>
  <c r="P136" i="22"/>
  <c r="Q136" i="22" s="1"/>
  <c r="Z136" i="22" s="1"/>
  <c r="P137" i="22"/>
  <c r="Q137" i="22" s="1"/>
  <c r="Z137" i="22" s="1"/>
  <c r="P138" i="22"/>
  <c r="Q138" i="22" s="1"/>
  <c r="Z138" i="22" s="1"/>
  <c r="P139" i="22"/>
  <c r="Q139" i="22" s="1"/>
  <c r="Z139" i="22" s="1"/>
  <c r="P140" i="22"/>
  <c r="Q140" i="22"/>
  <c r="Z140" i="22" s="1"/>
  <c r="P141" i="22"/>
  <c r="Q141" i="22" s="1"/>
  <c r="P142" i="22"/>
  <c r="Q142" i="22" s="1"/>
  <c r="Z142" i="22" s="1"/>
  <c r="P143" i="22"/>
  <c r="Q143" i="22"/>
  <c r="Z143" i="22" s="1"/>
  <c r="P144" i="22"/>
  <c r="Q144" i="22" s="1"/>
  <c r="Z144" i="22" s="1"/>
  <c r="P90" i="22"/>
  <c r="Q90" i="22" s="1"/>
  <c r="R125" i="22"/>
  <c r="S125" i="22" s="1"/>
  <c r="U125" i="22" s="1"/>
  <c r="R126" i="22"/>
  <c r="P126" i="22" s="1"/>
  <c r="Q126" i="22" s="1"/>
  <c r="Z126" i="22" s="1"/>
  <c r="R127" i="22"/>
  <c r="S127" i="22" s="1"/>
  <c r="U127" i="22" s="1"/>
  <c r="R124" i="22"/>
  <c r="P124" i="22" s="1"/>
  <c r="Q124" i="22" s="1"/>
  <c r="Z124" i="22" s="1"/>
  <c r="R101" i="22"/>
  <c r="P101" i="22" s="1"/>
  <c r="Q101" i="22" s="1"/>
  <c r="Z101" i="22" s="1"/>
  <c r="R100" i="22"/>
  <c r="P100" i="22" s="1"/>
  <c r="Q100" i="22" s="1"/>
  <c r="Z100" i="22" s="1"/>
  <c r="R95" i="22"/>
  <c r="S95" i="22" s="1"/>
  <c r="U95" i="22" s="1"/>
  <c r="R96" i="22"/>
  <c r="P96" i="22" s="1"/>
  <c r="Q96" i="22" s="1"/>
  <c r="Z96" i="22" s="1"/>
  <c r="R94" i="22"/>
  <c r="P94" i="22" s="1"/>
  <c r="Q94" i="22" s="1"/>
  <c r="Z94" i="22" s="1"/>
  <c r="J115" i="22"/>
  <c r="J91" i="22"/>
  <c r="T91" i="22" s="1"/>
  <c r="J92" i="22"/>
  <c r="T92" i="22" s="1"/>
  <c r="J93" i="22"/>
  <c r="T93" i="22" s="1"/>
  <c r="J94" i="22"/>
  <c r="T94" i="22" s="1"/>
  <c r="J95" i="22"/>
  <c r="T95" i="22" s="1"/>
  <c r="J96" i="22"/>
  <c r="T96" i="22" s="1"/>
  <c r="J98" i="22"/>
  <c r="T98" i="22" s="1"/>
  <c r="J99" i="22"/>
  <c r="T99" i="22" s="1"/>
  <c r="J100" i="22"/>
  <c r="T100" i="22" s="1"/>
  <c r="J101" i="22"/>
  <c r="T101" i="22" s="1"/>
  <c r="J102" i="22"/>
  <c r="T102" i="22" s="1"/>
  <c r="J103" i="22"/>
  <c r="T103" i="22" s="1"/>
  <c r="J104" i="22"/>
  <c r="T104" i="22" s="1"/>
  <c r="J105" i="22"/>
  <c r="J106" i="22"/>
  <c r="J107" i="22"/>
  <c r="J109" i="22"/>
  <c r="T109" i="22" s="1"/>
  <c r="J110" i="22"/>
  <c r="T110" i="22" s="1"/>
  <c r="J111" i="22"/>
  <c r="T111" i="22" s="1"/>
  <c r="J112" i="22"/>
  <c r="T112" i="22" s="1"/>
  <c r="J116" i="22"/>
  <c r="T116" i="22" s="1"/>
  <c r="J117" i="22"/>
  <c r="T117" i="22" s="1"/>
  <c r="J118" i="22"/>
  <c r="T118" i="22" s="1"/>
  <c r="J119" i="22"/>
  <c r="T119" i="22" s="1"/>
  <c r="J120" i="22"/>
  <c r="T120" i="22" s="1"/>
  <c r="J121" i="22"/>
  <c r="T121" i="22" s="1"/>
  <c r="J122" i="22"/>
  <c r="T122" i="22" s="1"/>
  <c r="J123" i="22"/>
  <c r="T123" i="22" s="1"/>
  <c r="J124" i="22"/>
  <c r="T124" i="22" s="1"/>
  <c r="J125" i="22"/>
  <c r="T125" i="22" s="1"/>
  <c r="J126" i="22"/>
  <c r="T126" i="22" s="1"/>
  <c r="J127" i="22"/>
  <c r="T127" i="22" s="1"/>
  <c r="J128" i="22"/>
  <c r="J129" i="22"/>
  <c r="T129" i="22" s="1"/>
  <c r="J130" i="22"/>
  <c r="T130" i="22" s="1"/>
  <c r="J131" i="22"/>
  <c r="T131" i="22" s="1"/>
  <c r="J132" i="22"/>
  <c r="T132" i="22" s="1"/>
  <c r="J133" i="22"/>
  <c r="T133" i="22" s="1"/>
  <c r="J134" i="22"/>
  <c r="T134" i="22" s="1"/>
  <c r="J135" i="22"/>
  <c r="T135" i="22" s="1"/>
  <c r="J136" i="22"/>
  <c r="T136" i="22" s="1"/>
  <c r="J137" i="22"/>
  <c r="T137" i="22" s="1"/>
  <c r="J138" i="22"/>
  <c r="T138" i="22" s="1"/>
  <c r="J139" i="22"/>
  <c r="T139" i="22" s="1"/>
  <c r="J140" i="22"/>
  <c r="T140" i="22" s="1"/>
  <c r="J141" i="22"/>
  <c r="T141" i="22" s="1"/>
  <c r="J142" i="22"/>
  <c r="T142" i="22" s="1"/>
  <c r="J143" i="22"/>
  <c r="T143" i="22" s="1"/>
  <c r="J144" i="22"/>
  <c r="T144" i="22" s="1"/>
  <c r="J90" i="22"/>
  <c r="T90" i="22" s="1"/>
  <c r="E148" i="22"/>
  <c r="D148" i="22"/>
  <c r="C148" i="22"/>
  <c r="B148" i="22"/>
  <c r="C147" i="22"/>
  <c r="B147" i="22"/>
  <c r="E147" i="22"/>
  <c r="D147" i="22"/>
  <c r="E146" i="22"/>
  <c r="D146" i="22"/>
  <c r="C146" i="22"/>
  <c r="B146" i="22"/>
  <c r="C145" i="22"/>
  <c r="B145" i="22"/>
  <c r="E145" i="22"/>
  <c r="D145" i="22"/>
  <c r="C143" i="22"/>
  <c r="W143" i="22" s="1"/>
  <c r="B143" i="22"/>
  <c r="V143" i="22" s="1"/>
  <c r="E143" i="22"/>
  <c r="Y143" i="22" s="1"/>
  <c r="D143" i="22"/>
  <c r="X143" i="22" s="1"/>
  <c r="E144" i="22"/>
  <c r="Y144" i="22" s="1"/>
  <c r="D144" i="22"/>
  <c r="X144" i="22" s="1"/>
  <c r="C144" i="22"/>
  <c r="W144" i="22" s="1"/>
  <c r="B144" i="22"/>
  <c r="V144" i="22" s="1"/>
  <c r="C141" i="22"/>
  <c r="W141" i="22" s="1"/>
  <c r="B141" i="22"/>
  <c r="V141" i="22" s="1"/>
  <c r="E141" i="22"/>
  <c r="Y141" i="22" s="1"/>
  <c r="D141" i="22"/>
  <c r="X141" i="22" s="1"/>
  <c r="E142" i="22"/>
  <c r="Y142" i="22" s="1"/>
  <c r="D142" i="22"/>
  <c r="X142" i="22" s="1"/>
  <c r="C142" i="22"/>
  <c r="W142" i="22" s="1"/>
  <c r="B142" i="22"/>
  <c r="V142" i="22" s="1"/>
  <c r="C139" i="22"/>
  <c r="W139" i="22" s="1"/>
  <c r="B139" i="22"/>
  <c r="V139" i="22" s="1"/>
  <c r="E139" i="22"/>
  <c r="Y139" i="22" s="1"/>
  <c r="D139" i="22"/>
  <c r="X139" i="22" s="1"/>
  <c r="E140" i="22"/>
  <c r="Y140" i="22" s="1"/>
  <c r="D140" i="22"/>
  <c r="X140" i="22" s="1"/>
  <c r="C140" i="22"/>
  <c r="W140" i="22" s="1"/>
  <c r="B140" i="22"/>
  <c r="V140" i="22" s="1"/>
  <c r="E138" i="22"/>
  <c r="Y138" i="22" s="1"/>
  <c r="D138" i="22"/>
  <c r="X138" i="22" s="1"/>
  <c r="C138" i="22"/>
  <c r="W138" i="22" s="1"/>
  <c r="B138" i="22"/>
  <c r="V138" i="22" s="1"/>
  <c r="C137" i="22"/>
  <c r="W137" i="22" s="1"/>
  <c r="B137" i="22"/>
  <c r="V137" i="22" s="1"/>
  <c r="E137" i="22"/>
  <c r="Y137" i="22" s="1"/>
  <c r="D137" i="22"/>
  <c r="X137" i="22" s="1"/>
  <c r="E136" i="22"/>
  <c r="Y136" i="22" s="1"/>
  <c r="D136" i="22"/>
  <c r="X136" i="22" s="1"/>
  <c r="C136" i="22"/>
  <c r="W136" i="22" s="1"/>
  <c r="B136" i="22"/>
  <c r="V136" i="22" s="1"/>
  <c r="C135" i="22"/>
  <c r="W135" i="22" s="1"/>
  <c r="B135" i="22"/>
  <c r="V135" i="22" s="1"/>
  <c r="E135" i="22"/>
  <c r="Y135" i="22" s="1"/>
  <c r="D135" i="22"/>
  <c r="X135" i="22" s="1"/>
  <c r="C129" i="22"/>
  <c r="W129" i="22" s="1"/>
  <c r="B129" i="22"/>
  <c r="V129" i="22" s="1"/>
  <c r="E129" i="22"/>
  <c r="Y129" i="22" s="1"/>
  <c r="D129" i="22"/>
  <c r="X129" i="22" s="1"/>
  <c r="E130" i="22"/>
  <c r="Y130" i="22" s="1"/>
  <c r="D130" i="22"/>
  <c r="X130" i="22" s="1"/>
  <c r="C130" i="22"/>
  <c r="W130" i="22" s="1"/>
  <c r="B130" i="22"/>
  <c r="V130" i="22" s="1"/>
  <c r="C127" i="22"/>
  <c r="W127" i="22" s="1"/>
  <c r="B127" i="22"/>
  <c r="V127" i="22" s="1"/>
  <c r="E127" i="22"/>
  <c r="Y127" i="22" s="1"/>
  <c r="D127" i="22"/>
  <c r="X127" i="22" s="1"/>
  <c r="E128" i="22"/>
  <c r="D128" i="22"/>
  <c r="C128" i="22"/>
  <c r="B128" i="22"/>
  <c r="C125" i="22"/>
  <c r="W125" i="22" s="1"/>
  <c r="B125" i="22"/>
  <c r="V125" i="22" s="1"/>
  <c r="E125" i="22"/>
  <c r="Y125" i="22" s="1"/>
  <c r="D125" i="22"/>
  <c r="X125" i="22" s="1"/>
  <c r="E126" i="22"/>
  <c r="Y126" i="22" s="1"/>
  <c r="D126" i="22"/>
  <c r="X126" i="22" s="1"/>
  <c r="C126" i="22"/>
  <c r="W126" i="22" s="1"/>
  <c r="B126" i="22"/>
  <c r="V126" i="22" s="1"/>
  <c r="E124" i="22"/>
  <c r="Y124" i="22" s="1"/>
  <c r="D124" i="22"/>
  <c r="X124" i="22" s="1"/>
  <c r="C124" i="22"/>
  <c r="W124" i="22" s="1"/>
  <c r="B124" i="22"/>
  <c r="V124" i="22" s="1"/>
  <c r="C123" i="22"/>
  <c r="W123" i="22" s="1"/>
  <c r="B123" i="22"/>
  <c r="V123" i="22" s="1"/>
  <c r="E123" i="22"/>
  <c r="Y123" i="22" s="1"/>
  <c r="D123" i="22"/>
  <c r="X123" i="22" s="1"/>
  <c r="E122" i="22"/>
  <c r="Y122" i="22" s="1"/>
  <c r="D122" i="22"/>
  <c r="X122" i="22" s="1"/>
  <c r="C122" i="22"/>
  <c r="W122" i="22" s="1"/>
  <c r="B122" i="22"/>
  <c r="V122" i="22" s="1"/>
  <c r="C121" i="22"/>
  <c r="W121" i="22" s="1"/>
  <c r="B121" i="22"/>
  <c r="V121" i="22" s="1"/>
  <c r="E121" i="22"/>
  <c r="Y121" i="22" s="1"/>
  <c r="D121" i="22"/>
  <c r="X121" i="22" s="1"/>
  <c r="E120" i="22"/>
  <c r="Y120" i="22" s="1"/>
  <c r="D120" i="22"/>
  <c r="X120" i="22" s="1"/>
  <c r="C120" i="22"/>
  <c r="W120" i="22" s="1"/>
  <c r="B120" i="22"/>
  <c r="V120" i="22" s="1"/>
  <c r="C119" i="22"/>
  <c r="W119" i="22" s="1"/>
  <c r="B119" i="22"/>
  <c r="V119" i="22" s="1"/>
  <c r="E119" i="22"/>
  <c r="Y119" i="22" s="1"/>
  <c r="D119" i="22"/>
  <c r="X119" i="22" s="1"/>
  <c r="C117" i="22"/>
  <c r="W117" i="22" s="1"/>
  <c r="B117" i="22"/>
  <c r="V117" i="22" s="1"/>
  <c r="E117" i="22"/>
  <c r="Y117" i="22" s="1"/>
  <c r="D117" i="22"/>
  <c r="X117" i="22" s="1"/>
  <c r="E118" i="22"/>
  <c r="Y118" i="22" s="1"/>
  <c r="D118" i="22"/>
  <c r="X118" i="22" s="1"/>
  <c r="C118" i="22"/>
  <c r="W118" i="22" s="1"/>
  <c r="B118" i="22"/>
  <c r="V118" i="22" s="1"/>
  <c r="E116" i="22"/>
  <c r="Y116" i="22" s="1"/>
  <c r="D116" i="22"/>
  <c r="X116" i="22" s="1"/>
  <c r="C116" i="22"/>
  <c r="W116" i="22" s="1"/>
  <c r="B116" i="22"/>
  <c r="V116" i="22" s="1"/>
  <c r="E83" i="22"/>
  <c r="D83" i="22"/>
  <c r="C83" i="22"/>
  <c r="B83" i="22"/>
  <c r="E82" i="22"/>
  <c r="D82" i="22"/>
  <c r="C82" i="22"/>
  <c r="B82" i="22"/>
  <c r="E77" i="22"/>
  <c r="D77" i="22"/>
  <c r="C77" i="22"/>
  <c r="B77" i="22"/>
  <c r="E76" i="22"/>
  <c r="D76" i="22"/>
  <c r="C76" i="22"/>
  <c r="B76" i="22"/>
  <c r="E75" i="22"/>
  <c r="D75" i="22"/>
  <c r="C75" i="22"/>
  <c r="B75" i="22"/>
  <c r="E74" i="22"/>
  <c r="D74" i="22"/>
  <c r="C74" i="22"/>
  <c r="B74" i="22"/>
  <c r="E73" i="22"/>
  <c r="D73" i="22"/>
  <c r="C73" i="22"/>
  <c r="B73" i="22"/>
  <c r="E72" i="22"/>
  <c r="D72" i="22"/>
  <c r="C72" i="22"/>
  <c r="B72" i="22"/>
  <c r="E71" i="22"/>
  <c r="D71" i="22"/>
  <c r="C71" i="22"/>
  <c r="B71" i="22"/>
  <c r="E70" i="22"/>
  <c r="D70" i="22"/>
  <c r="C70" i="22"/>
  <c r="B70" i="22"/>
  <c r="E69" i="22"/>
  <c r="D69" i="22"/>
  <c r="C69" i="22"/>
  <c r="B69" i="22"/>
  <c r="E68" i="22"/>
  <c r="D68" i="22"/>
  <c r="C68" i="22"/>
  <c r="B68" i="22"/>
  <c r="E67" i="22"/>
  <c r="D67" i="22"/>
  <c r="C67" i="22"/>
  <c r="B67" i="22"/>
  <c r="E66" i="22"/>
  <c r="D66" i="22"/>
  <c r="C66" i="22"/>
  <c r="B66" i="22"/>
  <c r="E65" i="22"/>
  <c r="D65" i="22"/>
  <c r="C65" i="22"/>
  <c r="B65" i="22"/>
  <c r="E64" i="22"/>
  <c r="D64" i="22"/>
  <c r="C64" i="22"/>
  <c r="B64" i="22"/>
  <c r="E55" i="22"/>
  <c r="D55" i="22"/>
  <c r="C55" i="22"/>
  <c r="B55" i="22"/>
  <c r="E54" i="22"/>
  <c r="D54" i="22"/>
  <c r="C54" i="22"/>
  <c r="B54" i="22"/>
  <c r="E53" i="22"/>
  <c r="D53" i="22"/>
  <c r="C53" i="22"/>
  <c r="B53" i="22"/>
  <c r="E52" i="22"/>
  <c r="D52" i="22"/>
  <c r="C52" i="22"/>
  <c r="B52" i="22"/>
  <c r="E51" i="22"/>
  <c r="D51" i="22"/>
  <c r="C51" i="22"/>
  <c r="B51" i="22"/>
  <c r="E50" i="22"/>
  <c r="D50" i="22"/>
  <c r="C50" i="22"/>
  <c r="B50" i="22"/>
  <c r="E49" i="22"/>
  <c r="D49" i="22"/>
  <c r="C49" i="22"/>
  <c r="B49" i="22"/>
  <c r="E48" i="22"/>
  <c r="D48" i="22"/>
  <c r="C48" i="22"/>
  <c r="B48" i="22"/>
  <c r="E43" i="22"/>
  <c r="D43" i="22"/>
  <c r="C43" i="22"/>
  <c r="B43" i="22"/>
  <c r="E42" i="22"/>
  <c r="D42" i="22"/>
  <c r="C42" i="22"/>
  <c r="B42" i="22"/>
  <c r="E37" i="22"/>
  <c r="D37" i="22"/>
  <c r="C37" i="22"/>
  <c r="B37" i="22"/>
  <c r="E36" i="22"/>
  <c r="D36" i="22"/>
  <c r="C36" i="22"/>
  <c r="B36" i="22"/>
  <c r="E35" i="22"/>
  <c r="D35" i="22"/>
  <c r="C35" i="22"/>
  <c r="B35" i="22"/>
  <c r="E34" i="22"/>
  <c r="D34" i="22"/>
  <c r="C34" i="22"/>
  <c r="B34" i="22"/>
  <c r="E33" i="22"/>
  <c r="D33" i="22"/>
  <c r="C33" i="22"/>
  <c r="B33" i="22"/>
  <c r="E32" i="22"/>
  <c r="D32" i="22"/>
  <c r="C32" i="22"/>
  <c r="B32" i="22"/>
  <c r="E23" i="22"/>
  <c r="D23" i="22"/>
  <c r="C23" i="22"/>
  <c r="B23" i="22"/>
  <c r="E22" i="22"/>
  <c r="D22" i="22"/>
  <c r="C22" i="22"/>
  <c r="B22" i="22"/>
  <c r="E11" i="22"/>
  <c r="D11" i="22"/>
  <c r="C11" i="22"/>
  <c r="B11" i="22"/>
  <c r="E10" i="22"/>
  <c r="D10" i="22"/>
  <c r="C10" i="22"/>
  <c r="B10" i="22"/>
  <c r="E112" i="22"/>
  <c r="Y112" i="22" s="1"/>
  <c r="D112" i="22"/>
  <c r="X112" i="22" s="1"/>
  <c r="C112" i="22"/>
  <c r="W112" i="22" s="1"/>
  <c r="B112" i="22"/>
  <c r="V112" i="22" s="1"/>
  <c r="E111" i="22"/>
  <c r="Y111" i="22" s="1"/>
  <c r="D111" i="22"/>
  <c r="X111" i="22" s="1"/>
  <c r="C111" i="22"/>
  <c r="W111" i="22" s="1"/>
  <c r="B111" i="22"/>
  <c r="V111" i="22" s="1"/>
  <c r="E110" i="22"/>
  <c r="Y110" i="22" s="1"/>
  <c r="D110" i="22"/>
  <c r="X110" i="22" s="1"/>
  <c r="C110" i="22"/>
  <c r="W110" i="22" s="1"/>
  <c r="B110" i="22"/>
  <c r="V110" i="22" s="1"/>
  <c r="E109" i="22"/>
  <c r="Y109" i="22" s="1"/>
  <c r="D109" i="22"/>
  <c r="X109" i="22" s="1"/>
  <c r="C109" i="22"/>
  <c r="W109" i="22" s="1"/>
  <c r="B109" i="22"/>
  <c r="V109" i="22" s="1"/>
  <c r="C107" i="22"/>
  <c r="B107" i="22"/>
  <c r="E107" i="22"/>
  <c r="D107" i="22"/>
  <c r="E106" i="22"/>
  <c r="D106" i="22"/>
  <c r="C106" i="22"/>
  <c r="B106" i="22"/>
  <c r="C105" i="22"/>
  <c r="B105" i="22"/>
  <c r="E105" i="22"/>
  <c r="D105" i="22"/>
  <c r="E104" i="22"/>
  <c r="Y104" i="22" s="1"/>
  <c r="D104" i="22"/>
  <c r="X104" i="22" s="1"/>
  <c r="C104" i="22"/>
  <c r="W104" i="22" s="1"/>
  <c r="B104" i="22"/>
  <c r="V104" i="22" s="1"/>
  <c r="C103" i="22"/>
  <c r="W103" i="22" s="1"/>
  <c r="B103" i="22"/>
  <c r="V103" i="22" s="1"/>
  <c r="E103" i="22"/>
  <c r="Y103" i="22" s="1"/>
  <c r="D103" i="22"/>
  <c r="X103" i="22" s="1"/>
  <c r="E102" i="22"/>
  <c r="Y102" i="22" s="1"/>
  <c r="D102" i="22"/>
  <c r="X102" i="22" s="1"/>
  <c r="C102" i="22"/>
  <c r="W102" i="22" s="1"/>
  <c r="B102" i="22"/>
  <c r="V102" i="22" s="1"/>
  <c r="C101" i="22"/>
  <c r="W101" i="22" s="1"/>
  <c r="B101" i="22"/>
  <c r="V101" i="22" s="1"/>
  <c r="E101" i="22"/>
  <c r="Y101" i="22" s="1"/>
  <c r="D101" i="22"/>
  <c r="X101" i="22" s="1"/>
  <c r="C99" i="22"/>
  <c r="W99" i="22" s="1"/>
  <c r="B99" i="22"/>
  <c r="V99" i="22" s="1"/>
  <c r="E99" i="22"/>
  <c r="Y99" i="22" s="1"/>
  <c r="D99" i="22"/>
  <c r="X99" i="22" s="1"/>
  <c r="E100" i="22"/>
  <c r="Y100" i="22" s="1"/>
  <c r="D100" i="22"/>
  <c r="X100" i="22" s="1"/>
  <c r="C100" i="22"/>
  <c r="W100" i="22" s="1"/>
  <c r="B100" i="22"/>
  <c r="V100" i="22" s="1"/>
  <c r="C97" i="22"/>
  <c r="B97" i="22"/>
  <c r="E97" i="22"/>
  <c r="D97" i="22"/>
  <c r="E98" i="22"/>
  <c r="Y98" i="22" s="1"/>
  <c r="D98" i="22"/>
  <c r="X98" i="22" s="1"/>
  <c r="C98" i="22"/>
  <c r="W98" i="22" s="1"/>
  <c r="B98" i="22"/>
  <c r="V98" i="22" s="1"/>
  <c r="E96" i="22"/>
  <c r="Y96" i="22" s="1"/>
  <c r="D96" i="22"/>
  <c r="X96" i="22" s="1"/>
  <c r="C96" i="22"/>
  <c r="W96" i="22" s="1"/>
  <c r="B96" i="22"/>
  <c r="V96" i="22" s="1"/>
  <c r="C95" i="22"/>
  <c r="W95" i="22" s="1"/>
  <c r="B95" i="22"/>
  <c r="V95" i="22" s="1"/>
  <c r="E95" i="22"/>
  <c r="Y95" i="22" s="1"/>
  <c r="D95" i="22"/>
  <c r="X95" i="22" s="1"/>
  <c r="C93" i="22"/>
  <c r="W93" i="22" s="1"/>
  <c r="B93" i="22"/>
  <c r="V93" i="22" s="1"/>
  <c r="E93" i="22"/>
  <c r="Y93" i="22" s="1"/>
  <c r="D93" i="22"/>
  <c r="X93" i="22" s="1"/>
  <c r="E94" i="22"/>
  <c r="Y94" i="22" s="1"/>
  <c r="D94" i="22"/>
  <c r="X94" i="22" s="1"/>
  <c r="C94" i="22"/>
  <c r="W94" i="22" s="1"/>
  <c r="B94" i="22"/>
  <c r="V94" i="22" s="1"/>
  <c r="E92" i="22"/>
  <c r="Y92" i="22" s="1"/>
  <c r="D92" i="22"/>
  <c r="X92" i="22" s="1"/>
  <c r="C92" i="22"/>
  <c r="W92" i="22" s="1"/>
  <c r="B92" i="22"/>
  <c r="V92" i="22" s="1"/>
  <c r="C91" i="22"/>
  <c r="W91" i="22" s="1"/>
  <c r="B91" i="22"/>
  <c r="V91" i="22" s="1"/>
  <c r="E91" i="22"/>
  <c r="Y91" i="22" s="1"/>
  <c r="D91" i="22"/>
  <c r="X91" i="22" s="1"/>
  <c r="E90" i="22"/>
  <c r="Y90" i="22" s="1"/>
  <c r="D90" i="22"/>
  <c r="X90" i="22" s="1"/>
  <c r="C90" i="22"/>
  <c r="W90" i="22" s="1"/>
  <c r="B90" i="22"/>
  <c r="V90" i="22" s="1"/>
  <c r="C89" i="22"/>
  <c r="B89" i="22"/>
  <c r="E89" i="22"/>
  <c r="D89" i="22"/>
  <c r="E88" i="22"/>
  <c r="D88" i="22"/>
  <c r="C88" i="22"/>
  <c r="B88" i="22"/>
  <c r="E31" i="22"/>
  <c r="D31" i="22"/>
  <c r="C31" i="22"/>
  <c r="B31" i="22"/>
  <c r="E30" i="22"/>
  <c r="D30" i="22"/>
  <c r="C30" i="22"/>
  <c r="B30" i="22"/>
  <c r="E29" i="22"/>
  <c r="D29" i="22"/>
  <c r="C29" i="22"/>
  <c r="B29" i="22"/>
  <c r="E28" i="22"/>
  <c r="D28" i="22"/>
  <c r="C28" i="22"/>
  <c r="B28" i="22"/>
  <c r="E27" i="22"/>
  <c r="D27" i="22"/>
  <c r="C27" i="22"/>
  <c r="B27" i="22"/>
  <c r="E26" i="22"/>
  <c r="D26" i="22"/>
  <c r="C26" i="22"/>
  <c r="B26" i="22"/>
  <c r="E25" i="22"/>
  <c r="D25" i="22"/>
  <c r="C25" i="22"/>
  <c r="B25" i="22"/>
  <c r="E24" i="22"/>
  <c r="D24" i="22"/>
  <c r="C24" i="22"/>
  <c r="B24" i="22"/>
  <c r="E21" i="22"/>
  <c r="D21" i="22"/>
  <c r="C21" i="22"/>
  <c r="B21" i="22"/>
  <c r="E20" i="22"/>
  <c r="D20" i="22"/>
  <c r="C20" i="22"/>
  <c r="B20" i="22"/>
  <c r="E19" i="22"/>
  <c r="D19" i="22"/>
  <c r="C19" i="22"/>
  <c r="B19" i="22"/>
  <c r="E18" i="22"/>
  <c r="D18" i="22"/>
  <c r="C18" i="22"/>
  <c r="B18" i="22"/>
  <c r="E15" i="22"/>
  <c r="D15" i="22"/>
  <c r="C15" i="22"/>
  <c r="B15" i="22"/>
  <c r="E14" i="22"/>
  <c r="D14" i="22"/>
  <c r="C14" i="22"/>
  <c r="B14" i="22"/>
  <c r="E13" i="22"/>
  <c r="D13" i="22"/>
  <c r="C13" i="22"/>
  <c r="B13" i="22"/>
  <c r="E12" i="22"/>
  <c r="D12" i="22"/>
  <c r="C12" i="22"/>
  <c r="B12" i="22"/>
  <c r="E7" i="22"/>
  <c r="D7" i="22"/>
  <c r="C7" i="22"/>
  <c r="B7" i="22"/>
  <c r="E6" i="22"/>
  <c r="D6" i="22"/>
  <c r="C6" i="22"/>
  <c r="B6" i="22"/>
  <c r="E5" i="22"/>
  <c r="D5" i="22"/>
  <c r="C5" i="22"/>
  <c r="B5" i="22"/>
  <c r="E4" i="22"/>
  <c r="D4" i="22"/>
  <c r="C4" i="22"/>
  <c r="B4" i="22"/>
  <c r="C87" i="22"/>
  <c r="C115" i="22" s="1"/>
  <c r="D87" i="22"/>
  <c r="D115" i="22" s="1"/>
  <c r="E87" i="22"/>
  <c r="E115" i="22" s="1"/>
  <c r="F87" i="22"/>
  <c r="F115" i="22" s="1"/>
  <c r="G87" i="22"/>
  <c r="G115" i="22" s="1"/>
  <c r="H87" i="22"/>
  <c r="H115" i="22" s="1"/>
  <c r="I87" i="22"/>
  <c r="I115" i="22" s="1"/>
  <c r="K87" i="22"/>
  <c r="K115" i="22" s="1"/>
  <c r="L87" i="22"/>
  <c r="L115" i="22" s="1"/>
  <c r="M87" i="22"/>
  <c r="M115" i="22" s="1"/>
  <c r="N87" i="22"/>
  <c r="N115" i="22" s="1"/>
  <c r="O87" i="22"/>
  <c r="O115" i="22" s="1"/>
  <c r="B87" i="22"/>
  <c r="B115" i="22" s="1"/>
  <c r="AA90" i="22" l="1"/>
  <c r="AB90" i="22" s="1"/>
  <c r="AC90" i="22" s="1"/>
  <c r="Z90" i="22"/>
  <c r="AA141" i="22"/>
  <c r="AB141" i="22" s="1"/>
  <c r="AC141" i="22" s="1"/>
  <c r="Z141" i="22"/>
  <c r="P125" i="22"/>
  <c r="Q125" i="22" s="1"/>
  <c r="Z125" i="22" s="1"/>
  <c r="S94" i="22"/>
  <c r="U94" i="22" s="1"/>
  <c r="P127" i="22"/>
  <c r="Q127" i="22" s="1"/>
  <c r="Z127" i="22" s="1"/>
  <c r="AA109" i="22"/>
  <c r="AB109" i="22" s="1"/>
  <c r="AC109" i="22" s="1"/>
  <c r="Z109" i="22"/>
  <c r="S124" i="22"/>
  <c r="U124" i="22" s="1"/>
  <c r="S101" i="22"/>
  <c r="U101" i="22" s="1"/>
  <c r="S96" i="22"/>
  <c r="U96" i="22" s="1"/>
  <c r="Z118" i="22"/>
  <c r="AA99" i="22"/>
  <c r="AB99" i="22" s="1"/>
  <c r="AC99" i="22" s="1"/>
  <c r="Z99" i="22"/>
  <c r="S100" i="22"/>
  <c r="U100" i="22" s="1"/>
  <c r="Z125" i="29"/>
  <c r="Z126" i="29"/>
  <c r="Z127" i="29"/>
  <c r="X97" i="29"/>
  <c r="Y97" i="29"/>
  <c r="Q97" i="29"/>
  <c r="R97" i="29"/>
  <c r="S97" i="29"/>
  <c r="T97" i="29"/>
  <c r="U97" i="29"/>
  <c r="V97" i="29"/>
  <c r="W97" i="29"/>
  <c r="P97" i="29"/>
  <c r="J125" i="29"/>
  <c r="J126" i="29"/>
  <c r="J127" i="29"/>
  <c r="J124" i="29"/>
  <c r="C143" i="29"/>
  <c r="B143" i="29"/>
  <c r="E143" i="29"/>
  <c r="D143" i="29"/>
  <c r="C141" i="29"/>
  <c r="B141" i="29"/>
  <c r="E141" i="29"/>
  <c r="D141" i="29"/>
  <c r="E142" i="29"/>
  <c r="D142" i="29"/>
  <c r="C142" i="29"/>
  <c r="B142" i="29"/>
  <c r="E134" i="29"/>
  <c r="D134" i="29"/>
  <c r="C134" i="29"/>
  <c r="B134" i="29"/>
  <c r="C133" i="29"/>
  <c r="B133" i="29"/>
  <c r="E133" i="29"/>
  <c r="D133" i="29"/>
  <c r="C131" i="29"/>
  <c r="B131" i="29"/>
  <c r="E131" i="29"/>
  <c r="D131" i="29"/>
  <c r="E132" i="29"/>
  <c r="D132" i="29"/>
  <c r="C132" i="29"/>
  <c r="B132" i="29"/>
  <c r="E140" i="29"/>
  <c r="D140" i="29"/>
  <c r="C140" i="29"/>
  <c r="B140" i="29"/>
  <c r="C139" i="29"/>
  <c r="B139" i="29"/>
  <c r="E139" i="29"/>
  <c r="D139" i="29"/>
  <c r="C129" i="29"/>
  <c r="B129" i="29"/>
  <c r="E129" i="29"/>
  <c r="D129" i="29"/>
  <c r="E130" i="29"/>
  <c r="D130" i="29"/>
  <c r="C130" i="29"/>
  <c r="B130" i="29"/>
  <c r="C127" i="29"/>
  <c r="W127" i="29" s="1"/>
  <c r="B127" i="29"/>
  <c r="V127" i="29" s="1"/>
  <c r="E127" i="29"/>
  <c r="Y127" i="29" s="1"/>
  <c r="D127" i="29"/>
  <c r="X127" i="29" s="1"/>
  <c r="E128" i="29"/>
  <c r="D128" i="29"/>
  <c r="C128" i="29"/>
  <c r="B128" i="29"/>
  <c r="E126" i="29"/>
  <c r="Y126" i="29" s="1"/>
  <c r="D126" i="29"/>
  <c r="X126" i="29" s="1"/>
  <c r="C126" i="29"/>
  <c r="W126" i="29" s="1"/>
  <c r="B126" i="29"/>
  <c r="V126" i="29" s="1"/>
  <c r="C125" i="29"/>
  <c r="W125" i="29" s="1"/>
  <c r="B125" i="29"/>
  <c r="V125" i="29" s="1"/>
  <c r="E125" i="29"/>
  <c r="Y125" i="29" s="1"/>
  <c r="D125" i="29"/>
  <c r="X125" i="29" s="1"/>
  <c r="C123" i="29"/>
  <c r="B123" i="29"/>
  <c r="E123" i="29"/>
  <c r="D123" i="29"/>
  <c r="E124" i="29"/>
  <c r="Y124" i="29" s="1"/>
  <c r="D124" i="29"/>
  <c r="X124" i="29" s="1"/>
  <c r="C124" i="29"/>
  <c r="W124" i="29" s="1"/>
  <c r="B124" i="29"/>
  <c r="V124" i="29" s="1"/>
  <c r="C121" i="29"/>
  <c r="B121" i="29"/>
  <c r="E121" i="29"/>
  <c r="D121" i="29"/>
  <c r="E122" i="29"/>
  <c r="D122" i="29"/>
  <c r="C122" i="29"/>
  <c r="B122" i="29"/>
  <c r="E120" i="29"/>
  <c r="D120" i="29"/>
  <c r="C120" i="29"/>
  <c r="B120" i="29"/>
  <c r="C119" i="29"/>
  <c r="B119" i="29"/>
  <c r="E119" i="29"/>
  <c r="D119" i="29"/>
  <c r="C117" i="29"/>
  <c r="B117" i="29"/>
  <c r="E117" i="29"/>
  <c r="D117" i="29"/>
  <c r="E118" i="29"/>
  <c r="D118" i="29"/>
  <c r="C118" i="29"/>
  <c r="B118" i="29"/>
  <c r="C115" i="29"/>
  <c r="B115" i="29"/>
  <c r="E115" i="29"/>
  <c r="D115" i="29"/>
  <c r="E116" i="29"/>
  <c r="D116" i="29"/>
  <c r="C116" i="29"/>
  <c r="B116" i="29"/>
  <c r="C111" i="29"/>
  <c r="B111" i="29"/>
  <c r="E111" i="29"/>
  <c r="D111" i="29"/>
  <c r="E112" i="29"/>
  <c r="D112" i="29"/>
  <c r="C112" i="29"/>
  <c r="B112" i="29"/>
  <c r="C113" i="29"/>
  <c r="B113" i="29"/>
  <c r="E113" i="29"/>
  <c r="D113" i="29"/>
  <c r="E114" i="29"/>
  <c r="D114" i="29"/>
  <c r="C114" i="29"/>
  <c r="B114" i="29"/>
  <c r="E110" i="29"/>
  <c r="D110" i="29"/>
  <c r="C110" i="29"/>
  <c r="B110" i="29"/>
  <c r="C109" i="29"/>
  <c r="B109" i="29"/>
  <c r="E109" i="29"/>
  <c r="D109" i="29"/>
  <c r="E108" i="29"/>
  <c r="D108" i="29"/>
  <c r="C108" i="29"/>
  <c r="B108" i="29"/>
  <c r="C107" i="29"/>
  <c r="B107" i="29"/>
  <c r="E107" i="29"/>
  <c r="D107" i="29"/>
  <c r="E106" i="29"/>
  <c r="D106" i="29"/>
  <c r="C106" i="29"/>
  <c r="B106" i="29"/>
  <c r="C105" i="29"/>
  <c r="B105" i="29"/>
  <c r="E105" i="29"/>
  <c r="D105" i="29"/>
  <c r="E104" i="29"/>
  <c r="D104" i="29"/>
  <c r="C104" i="29"/>
  <c r="B104" i="29"/>
  <c r="C103" i="29"/>
  <c r="B103" i="29"/>
  <c r="E103" i="29"/>
  <c r="D103" i="29"/>
  <c r="C101" i="29"/>
  <c r="B101" i="29"/>
  <c r="E101" i="29"/>
  <c r="D101" i="29"/>
  <c r="E102" i="29"/>
  <c r="D102" i="29"/>
  <c r="C102" i="29"/>
  <c r="B102" i="29"/>
  <c r="E100" i="29"/>
  <c r="D100" i="29"/>
  <c r="C100" i="29"/>
  <c r="B100" i="29"/>
  <c r="C99" i="29"/>
  <c r="B99" i="29"/>
  <c r="E99" i="29"/>
  <c r="D99" i="29"/>
  <c r="C97" i="29"/>
  <c r="D97" i="29"/>
  <c r="E97" i="29"/>
  <c r="F97" i="29"/>
  <c r="G97" i="29"/>
  <c r="H97" i="29"/>
  <c r="I97" i="29"/>
  <c r="K97" i="29"/>
  <c r="L97" i="29"/>
  <c r="M97" i="29"/>
  <c r="N97" i="29"/>
  <c r="O97" i="29"/>
  <c r="B97" i="29"/>
  <c r="E98" i="29"/>
  <c r="D98" i="29"/>
  <c r="C98" i="29"/>
  <c r="B98" i="29"/>
  <c r="E93" i="29"/>
  <c r="D93" i="29"/>
  <c r="C93" i="29"/>
  <c r="B93" i="29"/>
  <c r="C92" i="29"/>
  <c r="B92" i="29"/>
  <c r="E92" i="29"/>
  <c r="D92" i="29"/>
  <c r="C90" i="29"/>
  <c r="B90" i="29"/>
  <c r="E90" i="29"/>
  <c r="D90" i="29"/>
  <c r="E91" i="29"/>
  <c r="D91" i="29"/>
  <c r="C91" i="29"/>
  <c r="B91" i="29"/>
  <c r="E89" i="29"/>
  <c r="D89" i="29"/>
  <c r="C89" i="29"/>
  <c r="B89" i="29"/>
  <c r="E88" i="29"/>
  <c r="D88" i="29"/>
  <c r="C88" i="29"/>
  <c r="B88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B87" i="29"/>
  <c r="E83" i="29"/>
  <c r="D83" i="29"/>
  <c r="C83" i="29"/>
  <c r="B83" i="29"/>
  <c r="E82" i="29"/>
  <c r="D82" i="29"/>
  <c r="C82" i="29"/>
  <c r="B82" i="29"/>
  <c r="E81" i="29"/>
  <c r="D81" i="29"/>
  <c r="C81" i="29"/>
  <c r="B81" i="29"/>
  <c r="E80" i="29"/>
  <c r="D80" i="29"/>
  <c r="C80" i="29"/>
  <c r="B80" i="29"/>
  <c r="E79" i="29"/>
  <c r="D79" i="29"/>
  <c r="C79" i="29"/>
  <c r="B79" i="29"/>
  <c r="E78" i="29"/>
  <c r="D78" i="29"/>
  <c r="C78" i="29"/>
  <c r="B78" i="29"/>
  <c r="E77" i="29"/>
  <c r="D77" i="29"/>
  <c r="C77" i="29"/>
  <c r="B77" i="29"/>
  <c r="E76" i="29"/>
  <c r="D76" i="29"/>
  <c r="C76" i="29"/>
  <c r="B76" i="29"/>
  <c r="E75" i="29"/>
  <c r="D75" i="29"/>
  <c r="C75" i="29"/>
  <c r="B75" i="29"/>
  <c r="E74" i="29"/>
  <c r="D74" i="29"/>
  <c r="C74" i="29"/>
  <c r="B74" i="29"/>
  <c r="E73" i="29"/>
  <c r="D73" i="29"/>
  <c r="C73" i="29"/>
  <c r="B73" i="29"/>
  <c r="E72" i="29"/>
  <c r="D72" i="29"/>
  <c r="C72" i="29"/>
  <c r="B72" i="29"/>
  <c r="E71" i="29"/>
  <c r="D71" i="29"/>
  <c r="C71" i="29"/>
  <c r="B71" i="29"/>
  <c r="E70" i="29"/>
  <c r="D70" i="29"/>
  <c r="C70" i="29"/>
  <c r="B70" i="29"/>
  <c r="E69" i="29"/>
  <c r="D69" i="29"/>
  <c r="C69" i="29"/>
  <c r="B69" i="29"/>
  <c r="E68" i="29"/>
  <c r="D68" i="29"/>
  <c r="C68" i="29"/>
  <c r="B68" i="29"/>
  <c r="E67" i="29"/>
  <c r="D67" i="29"/>
  <c r="C67" i="29"/>
  <c r="B67" i="29"/>
  <c r="E66" i="29"/>
  <c r="D66" i="29"/>
  <c r="C66" i="29"/>
  <c r="B66" i="29"/>
  <c r="E65" i="29"/>
  <c r="D65" i="29"/>
  <c r="C65" i="29"/>
  <c r="B65" i="29"/>
  <c r="E64" i="29"/>
  <c r="D64" i="29"/>
  <c r="C64" i="29"/>
  <c r="B64" i="29"/>
  <c r="E63" i="29"/>
  <c r="D63" i="29"/>
  <c r="C63" i="29"/>
  <c r="B63" i="29"/>
  <c r="E62" i="29"/>
  <c r="D62" i="29"/>
  <c r="C62" i="29"/>
  <c r="B62" i="29"/>
  <c r="E61" i="29"/>
  <c r="D61" i="29"/>
  <c r="C61" i="29"/>
  <c r="B61" i="29"/>
  <c r="E60" i="29"/>
  <c r="D60" i="29"/>
  <c r="C60" i="29"/>
  <c r="B60" i="29"/>
  <c r="E59" i="29"/>
  <c r="D59" i="29"/>
  <c r="C59" i="29"/>
  <c r="B59" i="29"/>
  <c r="E58" i="29"/>
  <c r="D58" i="29"/>
  <c r="C58" i="29"/>
  <c r="B58" i="29"/>
  <c r="E57" i="29"/>
  <c r="D57" i="29"/>
  <c r="C57" i="29"/>
  <c r="B57" i="29"/>
  <c r="E56" i="29"/>
  <c r="D56" i="29"/>
  <c r="C56" i="29"/>
  <c r="B56" i="29"/>
  <c r="E55" i="29"/>
  <c r="D55" i="29"/>
  <c r="C55" i="29"/>
  <c r="B55" i="29"/>
  <c r="E54" i="29"/>
  <c r="D54" i="29"/>
  <c r="C54" i="29"/>
  <c r="B54" i="29"/>
  <c r="E53" i="29"/>
  <c r="D53" i="29"/>
  <c r="C53" i="29"/>
  <c r="B53" i="29"/>
  <c r="E52" i="29"/>
  <c r="D52" i="29"/>
  <c r="C52" i="29"/>
  <c r="B52" i="29"/>
  <c r="E51" i="29"/>
  <c r="D51" i="29"/>
  <c r="C51" i="29"/>
  <c r="B51" i="29"/>
  <c r="E50" i="29"/>
  <c r="D50" i="29"/>
  <c r="C50" i="29"/>
  <c r="B50" i="29"/>
  <c r="E49" i="29"/>
  <c r="D49" i="29"/>
  <c r="C49" i="29"/>
  <c r="B49" i="29"/>
  <c r="E48" i="29"/>
  <c r="D48" i="29"/>
  <c r="C48" i="29"/>
  <c r="B48" i="29"/>
  <c r="E47" i="29"/>
  <c r="D47" i="29"/>
  <c r="C47" i="29"/>
  <c r="B47" i="29"/>
  <c r="E46" i="29"/>
  <c r="D46" i="29"/>
  <c r="C46" i="29"/>
  <c r="B46" i="29"/>
  <c r="E45" i="29"/>
  <c r="D45" i="29"/>
  <c r="C45" i="29"/>
  <c r="B45" i="29"/>
  <c r="E44" i="29"/>
  <c r="D44" i="29"/>
  <c r="C44" i="29"/>
  <c r="B44" i="29"/>
  <c r="E43" i="29"/>
  <c r="D43" i="29"/>
  <c r="C43" i="29"/>
  <c r="B43" i="29"/>
  <c r="E42" i="29"/>
  <c r="D42" i="29"/>
  <c r="C42" i="29"/>
  <c r="B42" i="29"/>
  <c r="E41" i="29"/>
  <c r="D41" i="29"/>
  <c r="C41" i="29"/>
  <c r="B41" i="29"/>
  <c r="E40" i="29"/>
  <c r="D40" i="29"/>
  <c r="C40" i="29"/>
  <c r="B40" i="29"/>
  <c r="E39" i="29"/>
  <c r="D39" i="29"/>
  <c r="C39" i="29"/>
  <c r="B39" i="29"/>
  <c r="E38" i="29"/>
  <c r="D38" i="29"/>
  <c r="C38" i="29"/>
  <c r="B38" i="29"/>
  <c r="E37" i="29"/>
  <c r="D37" i="29"/>
  <c r="C37" i="29"/>
  <c r="B37" i="29"/>
  <c r="E36" i="29"/>
  <c r="D36" i="29"/>
  <c r="C36" i="29"/>
  <c r="B36" i="29"/>
  <c r="E35" i="29"/>
  <c r="D35" i="29"/>
  <c r="C35" i="29"/>
  <c r="B35" i="29"/>
  <c r="E34" i="29"/>
  <c r="D34" i="29"/>
  <c r="C34" i="29"/>
  <c r="B34" i="29"/>
  <c r="E33" i="29"/>
  <c r="D33" i="29"/>
  <c r="C33" i="29"/>
  <c r="B33" i="29"/>
  <c r="E32" i="29"/>
  <c r="D32" i="29"/>
  <c r="C32" i="29"/>
  <c r="B32" i="29"/>
  <c r="E31" i="29"/>
  <c r="D31" i="29"/>
  <c r="C31" i="29"/>
  <c r="B31" i="29"/>
  <c r="E30" i="29"/>
  <c r="D30" i="29"/>
  <c r="C30" i="29"/>
  <c r="B30" i="29"/>
  <c r="E29" i="29"/>
  <c r="D29" i="29"/>
  <c r="C29" i="29"/>
  <c r="B29" i="29"/>
  <c r="E28" i="29"/>
  <c r="D28" i="29"/>
  <c r="C28" i="29"/>
  <c r="B28" i="29"/>
  <c r="E27" i="29"/>
  <c r="D27" i="29"/>
  <c r="C27" i="29"/>
  <c r="B27" i="29"/>
  <c r="E26" i="29"/>
  <c r="D26" i="29"/>
  <c r="C26" i="29"/>
  <c r="B26" i="29"/>
  <c r="E25" i="29"/>
  <c r="D25" i="29"/>
  <c r="C25" i="29"/>
  <c r="B25" i="29"/>
  <c r="E24" i="29"/>
  <c r="D24" i="29"/>
  <c r="C24" i="29"/>
  <c r="B24" i="29"/>
  <c r="E23" i="29"/>
  <c r="D23" i="29"/>
  <c r="C23" i="29"/>
  <c r="B23" i="29"/>
  <c r="E22" i="29"/>
  <c r="D22" i="29"/>
  <c r="C22" i="29"/>
  <c r="B22" i="29"/>
  <c r="E21" i="29"/>
  <c r="D21" i="29"/>
  <c r="C21" i="29"/>
  <c r="B21" i="29"/>
  <c r="E20" i="29"/>
  <c r="D20" i="29"/>
  <c r="C20" i="29"/>
  <c r="B20" i="29"/>
  <c r="E19" i="29"/>
  <c r="D19" i="29"/>
  <c r="C19" i="29"/>
  <c r="B19" i="29"/>
  <c r="E18" i="29"/>
  <c r="D18" i="29"/>
  <c r="C18" i="29"/>
  <c r="B18" i="29"/>
  <c r="E17" i="29"/>
  <c r="D17" i="29"/>
  <c r="C17" i="29"/>
  <c r="B17" i="29"/>
  <c r="E16" i="29"/>
  <c r="D16" i="29"/>
  <c r="C16" i="29"/>
  <c r="B16" i="29"/>
  <c r="E15" i="29"/>
  <c r="D15" i="29"/>
  <c r="C15" i="29"/>
  <c r="B15" i="29"/>
  <c r="E14" i="29"/>
  <c r="D14" i="29"/>
  <c r="C14" i="29"/>
  <c r="B14" i="29"/>
  <c r="E13" i="29"/>
  <c r="D13" i="29"/>
  <c r="C13" i="29"/>
  <c r="B13" i="29"/>
  <c r="E12" i="29"/>
  <c r="D12" i="29"/>
  <c r="C12" i="29"/>
  <c r="B12" i="29"/>
  <c r="E11" i="29"/>
  <c r="D11" i="29"/>
  <c r="C11" i="29"/>
  <c r="B11" i="29"/>
  <c r="E10" i="29"/>
  <c r="D10" i="29"/>
  <c r="C10" i="29"/>
  <c r="B10" i="29"/>
  <c r="E9" i="29"/>
  <c r="D9" i="29"/>
  <c r="C9" i="29"/>
  <c r="B9" i="29"/>
  <c r="E8" i="29"/>
  <c r="D8" i="29"/>
  <c r="C8" i="29"/>
  <c r="B8" i="29"/>
  <c r="E7" i="29"/>
  <c r="D7" i="29"/>
  <c r="C7" i="29"/>
  <c r="B7" i="29"/>
  <c r="E6" i="29"/>
  <c r="D6" i="29"/>
  <c r="C6" i="29"/>
  <c r="B6" i="29"/>
  <c r="E5" i="29"/>
  <c r="D5" i="29"/>
  <c r="C5" i="29"/>
  <c r="B5" i="29"/>
  <c r="E4" i="29"/>
  <c r="D4" i="29"/>
  <c r="C4" i="29"/>
  <c r="B4" i="29"/>
  <c r="AA118" i="22" l="1"/>
  <c r="AB118" i="22" s="1"/>
  <c r="AC118" i="22" s="1"/>
  <c r="E114" i="20"/>
  <c r="D114" i="20"/>
  <c r="C114" i="20"/>
  <c r="B114" i="20"/>
  <c r="C113" i="20"/>
  <c r="B113" i="20"/>
  <c r="E113" i="20"/>
  <c r="D113" i="20"/>
  <c r="E112" i="20"/>
  <c r="D112" i="20"/>
  <c r="C112" i="20"/>
  <c r="B112" i="20"/>
  <c r="C111" i="20"/>
  <c r="B111" i="20"/>
  <c r="E111" i="20"/>
  <c r="D111" i="20"/>
  <c r="C109" i="20"/>
  <c r="B109" i="20"/>
  <c r="E109" i="20"/>
  <c r="D109" i="20"/>
  <c r="E110" i="20"/>
  <c r="D110" i="20"/>
  <c r="C110" i="20"/>
  <c r="B110" i="20"/>
  <c r="E108" i="20"/>
  <c r="D108" i="20"/>
  <c r="C108" i="20"/>
  <c r="B108" i="20"/>
  <c r="C107" i="20"/>
  <c r="B107" i="20"/>
  <c r="E107" i="20"/>
  <c r="D107" i="20"/>
  <c r="E106" i="20"/>
  <c r="D106" i="20"/>
  <c r="C106" i="20"/>
  <c r="B106" i="20"/>
  <c r="C105" i="20"/>
  <c r="B105" i="20"/>
  <c r="E105" i="20"/>
  <c r="D105" i="20"/>
  <c r="C101" i="20"/>
  <c r="B101" i="20"/>
  <c r="E101" i="20"/>
  <c r="D101" i="20"/>
  <c r="E102" i="20"/>
  <c r="D102" i="20"/>
  <c r="C102" i="20"/>
  <c r="B102" i="20"/>
  <c r="C103" i="20"/>
  <c r="B103" i="20"/>
  <c r="E103" i="20"/>
  <c r="D103" i="20"/>
  <c r="E104" i="20"/>
  <c r="D104" i="20"/>
  <c r="C104" i="20"/>
  <c r="B104" i="20"/>
  <c r="E100" i="20"/>
  <c r="D100" i="20"/>
  <c r="C100" i="20"/>
  <c r="B100" i="20"/>
  <c r="C99" i="20"/>
  <c r="B99" i="20"/>
  <c r="E99" i="20"/>
  <c r="D99" i="20"/>
  <c r="E98" i="20"/>
  <c r="D98" i="20"/>
  <c r="C98" i="20"/>
  <c r="B98" i="20"/>
  <c r="C97" i="20"/>
  <c r="B97" i="20"/>
  <c r="E97" i="20"/>
  <c r="D97" i="20"/>
  <c r="E96" i="20"/>
  <c r="D96" i="20"/>
  <c r="C96" i="20"/>
  <c r="B96" i="20"/>
  <c r="E83" i="20"/>
  <c r="D83" i="20"/>
  <c r="C83" i="20"/>
  <c r="B83" i="20"/>
  <c r="E82" i="20"/>
  <c r="D82" i="20"/>
  <c r="C82" i="20"/>
  <c r="B82" i="20"/>
  <c r="E77" i="20"/>
  <c r="D77" i="20"/>
  <c r="C77" i="20"/>
  <c r="B77" i="20"/>
  <c r="E76" i="20"/>
  <c r="D76" i="20"/>
  <c r="C76" i="20"/>
  <c r="B76" i="20"/>
  <c r="E75" i="20"/>
  <c r="D75" i="20"/>
  <c r="C75" i="20"/>
  <c r="B75" i="20"/>
  <c r="E74" i="20"/>
  <c r="D74" i="20"/>
  <c r="C74" i="20"/>
  <c r="B74" i="20"/>
  <c r="E73" i="20"/>
  <c r="D73" i="20"/>
  <c r="C73" i="20"/>
  <c r="B73" i="20"/>
  <c r="E72" i="20"/>
  <c r="D72" i="20"/>
  <c r="C72" i="20"/>
  <c r="B72" i="20"/>
  <c r="E65" i="20"/>
  <c r="D65" i="20"/>
  <c r="C65" i="20"/>
  <c r="B65" i="20"/>
  <c r="E64" i="20"/>
  <c r="D64" i="20"/>
  <c r="C64" i="20"/>
  <c r="B64" i="20"/>
  <c r="E61" i="20"/>
  <c r="D61" i="20"/>
  <c r="C61" i="20"/>
  <c r="B61" i="20"/>
  <c r="E60" i="20"/>
  <c r="D60" i="20"/>
  <c r="C60" i="20"/>
  <c r="B60" i="20"/>
  <c r="E55" i="20"/>
  <c r="D55" i="20"/>
  <c r="C55" i="20"/>
  <c r="B55" i="20"/>
  <c r="E54" i="20"/>
  <c r="D54" i="20"/>
  <c r="C54" i="20"/>
  <c r="B54" i="20"/>
  <c r="E53" i="20"/>
  <c r="D53" i="20"/>
  <c r="C53" i="20"/>
  <c r="B53" i="20"/>
  <c r="E52" i="20"/>
  <c r="D52" i="20"/>
  <c r="C52" i="20"/>
  <c r="B52" i="20"/>
  <c r="E51" i="20"/>
  <c r="D51" i="20"/>
  <c r="C51" i="20"/>
  <c r="B51" i="20"/>
  <c r="E50" i="20"/>
  <c r="D50" i="20"/>
  <c r="C50" i="20"/>
  <c r="B50" i="20"/>
  <c r="E49" i="20"/>
  <c r="D49" i="20"/>
  <c r="C49" i="20"/>
  <c r="B49" i="20"/>
  <c r="E48" i="20"/>
  <c r="D48" i="20"/>
  <c r="C48" i="20"/>
  <c r="B48" i="20"/>
  <c r="E47" i="20"/>
  <c r="D47" i="20"/>
  <c r="C47" i="20"/>
  <c r="B47" i="20"/>
  <c r="E46" i="20"/>
  <c r="D46" i="20"/>
  <c r="C46" i="20"/>
  <c r="B46" i="20"/>
  <c r="E43" i="20"/>
  <c r="D43" i="20"/>
  <c r="C43" i="20"/>
  <c r="B43" i="20"/>
  <c r="E42" i="20"/>
  <c r="D42" i="20"/>
  <c r="C42" i="20"/>
  <c r="B42" i="20"/>
  <c r="E37" i="20"/>
  <c r="D37" i="20"/>
  <c r="C37" i="20"/>
  <c r="B37" i="20"/>
  <c r="E36" i="20"/>
  <c r="D36" i="20"/>
  <c r="C36" i="20"/>
  <c r="B36" i="20"/>
  <c r="E35" i="20"/>
  <c r="D35" i="20"/>
  <c r="C35" i="20"/>
  <c r="B35" i="20"/>
  <c r="E34" i="20"/>
  <c r="D34" i="20"/>
  <c r="C34" i="20"/>
  <c r="B34" i="20"/>
  <c r="E33" i="20"/>
  <c r="D33" i="20"/>
  <c r="C33" i="20"/>
  <c r="B33" i="20"/>
  <c r="E32" i="20"/>
  <c r="D32" i="20"/>
  <c r="C32" i="20"/>
  <c r="B32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B95" i="20"/>
  <c r="E92" i="20"/>
  <c r="D92" i="20"/>
  <c r="C92" i="20"/>
  <c r="B92" i="20"/>
  <c r="C91" i="20"/>
  <c r="B91" i="20"/>
  <c r="E91" i="20"/>
  <c r="D91" i="20"/>
  <c r="C90" i="20"/>
  <c r="B90" i="20"/>
  <c r="E90" i="20"/>
  <c r="D90" i="20"/>
  <c r="E89" i="20"/>
  <c r="D89" i="20"/>
  <c r="C89" i="20"/>
  <c r="B89" i="20"/>
  <c r="C88" i="20"/>
  <c r="B88" i="20"/>
  <c r="E88" i="20"/>
  <c r="D88" i="20"/>
  <c r="E87" i="20"/>
  <c r="D87" i="20"/>
  <c r="C87" i="20"/>
  <c r="B87" i="20"/>
  <c r="E31" i="20"/>
  <c r="D31" i="20"/>
  <c r="C31" i="20"/>
  <c r="B31" i="20"/>
  <c r="E30" i="20"/>
  <c r="D30" i="20"/>
  <c r="C30" i="20"/>
  <c r="B30" i="20"/>
  <c r="E27" i="20"/>
  <c r="D27" i="20"/>
  <c r="C27" i="20"/>
  <c r="B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B86" i="20"/>
  <c r="U119" i="19"/>
  <c r="U123" i="19"/>
  <c r="U127" i="19"/>
  <c r="U131" i="19"/>
  <c r="U142" i="19"/>
  <c r="Z119" i="19"/>
  <c r="Z123" i="19"/>
  <c r="Z127" i="19"/>
  <c r="Z131" i="19"/>
  <c r="Y120" i="19"/>
  <c r="Y122" i="19"/>
  <c r="Y124" i="19"/>
  <c r="Y126" i="19"/>
  <c r="V128" i="19"/>
  <c r="W128" i="19"/>
  <c r="X128" i="19"/>
  <c r="Y128" i="19"/>
  <c r="V129" i="19"/>
  <c r="W129" i="19"/>
  <c r="X129" i="19"/>
  <c r="Y129" i="19"/>
  <c r="V130" i="19"/>
  <c r="W130" i="19"/>
  <c r="X130" i="19"/>
  <c r="Y130" i="19"/>
  <c r="V131" i="19"/>
  <c r="W131" i="19"/>
  <c r="X131" i="19"/>
  <c r="Y131" i="19"/>
  <c r="Y132" i="19"/>
  <c r="Y134" i="19"/>
  <c r="Y136" i="19"/>
  <c r="Y138" i="19"/>
  <c r="Y140" i="19"/>
  <c r="Y115" i="19"/>
  <c r="Y114" i="19"/>
  <c r="W115" i="19"/>
  <c r="W114" i="19"/>
  <c r="X115" i="19"/>
  <c r="V115" i="19"/>
  <c r="X114" i="19"/>
  <c r="V114" i="19"/>
  <c r="T116" i="19"/>
  <c r="U116" i="19" s="1"/>
  <c r="R117" i="19"/>
  <c r="S117" i="19" s="1"/>
  <c r="P114" i="19"/>
  <c r="Q114" i="19" s="1"/>
  <c r="Z114" i="19" s="1"/>
  <c r="S119" i="19"/>
  <c r="S120" i="19"/>
  <c r="U120" i="19" s="1"/>
  <c r="S121" i="19"/>
  <c r="U121" i="19" s="1"/>
  <c r="S122" i="19"/>
  <c r="U122" i="19" s="1"/>
  <c r="S123" i="19"/>
  <c r="S124" i="19"/>
  <c r="U124" i="19" s="1"/>
  <c r="S125" i="19"/>
  <c r="U125" i="19" s="1"/>
  <c r="S126" i="19"/>
  <c r="U126" i="19" s="1"/>
  <c r="S127" i="19"/>
  <c r="S128" i="19"/>
  <c r="U128" i="19" s="1"/>
  <c r="S129" i="19"/>
  <c r="U129" i="19" s="1"/>
  <c r="S130" i="19"/>
  <c r="U130" i="19" s="1"/>
  <c r="S131" i="19"/>
  <c r="S114" i="19"/>
  <c r="Q119" i="19"/>
  <c r="Q122" i="19"/>
  <c r="Z122" i="19" s="1"/>
  <c r="Q123" i="19"/>
  <c r="Q126" i="19"/>
  <c r="Z126" i="19" s="1"/>
  <c r="Q127" i="19"/>
  <c r="Q130" i="19"/>
  <c r="Z130" i="19" s="1"/>
  <c r="Q131" i="19"/>
  <c r="P119" i="19"/>
  <c r="P120" i="19"/>
  <c r="Q120" i="19" s="1"/>
  <c r="Z120" i="19" s="1"/>
  <c r="P121" i="19"/>
  <c r="Q121" i="19" s="1"/>
  <c r="Z121" i="19" s="1"/>
  <c r="P122" i="19"/>
  <c r="P123" i="19"/>
  <c r="P124" i="19"/>
  <c r="Q124" i="19" s="1"/>
  <c r="Z124" i="19" s="1"/>
  <c r="P125" i="19"/>
  <c r="Q125" i="19" s="1"/>
  <c r="Z125" i="19" s="1"/>
  <c r="P126" i="19"/>
  <c r="P127" i="19"/>
  <c r="P128" i="19"/>
  <c r="Q128" i="19" s="1"/>
  <c r="Z128" i="19" s="1"/>
  <c r="P129" i="19"/>
  <c r="Q129" i="19" s="1"/>
  <c r="Z129" i="19" s="1"/>
  <c r="P130" i="19"/>
  <c r="P131" i="19"/>
  <c r="S116" i="19"/>
  <c r="S115" i="19"/>
  <c r="P116" i="19"/>
  <c r="Q116" i="19" s="1"/>
  <c r="Z116" i="19" s="1"/>
  <c r="P115" i="19"/>
  <c r="Q115" i="19" s="1"/>
  <c r="Z115" i="19" s="1"/>
  <c r="R116" i="19"/>
  <c r="R115" i="19"/>
  <c r="X106" i="19"/>
  <c r="Y106" i="19"/>
  <c r="Q106" i="19"/>
  <c r="R106" i="19"/>
  <c r="S106" i="19"/>
  <c r="T106" i="19"/>
  <c r="U106" i="19"/>
  <c r="V106" i="19"/>
  <c r="W106" i="19"/>
  <c r="P106" i="19"/>
  <c r="J115" i="19"/>
  <c r="T115" i="19" s="1"/>
  <c r="U115" i="19" s="1"/>
  <c r="J116" i="19"/>
  <c r="J117" i="19"/>
  <c r="T117" i="19" s="1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T132" i="19" s="1"/>
  <c r="J133" i="19"/>
  <c r="T133" i="19" s="1"/>
  <c r="J134" i="19"/>
  <c r="T134" i="19" s="1"/>
  <c r="J135" i="19"/>
  <c r="T135" i="19" s="1"/>
  <c r="J136" i="19"/>
  <c r="T136" i="19" s="1"/>
  <c r="J137" i="19"/>
  <c r="T137" i="19" s="1"/>
  <c r="J138" i="19"/>
  <c r="T138" i="19" s="1"/>
  <c r="J139" i="19"/>
  <c r="T139" i="19" s="1"/>
  <c r="J140" i="19"/>
  <c r="T140" i="19" s="1"/>
  <c r="J141" i="19"/>
  <c r="T141" i="19" s="1"/>
  <c r="J114" i="19"/>
  <c r="T114" i="19" s="1"/>
  <c r="C142" i="19"/>
  <c r="B142" i="19"/>
  <c r="E142" i="19"/>
  <c r="D142" i="19"/>
  <c r="E141" i="19"/>
  <c r="Y141" i="19" s="1"/>
  <c r="D141" i="19"/>
  <c r="X141" i="19" s="1"/>
  <c r="C141" i="19"/>
  <c r="W141" i="19" s="1"/>
  <c r="B141" i="19"/>
  <c r="V141" i="19" s="1"/>
  <c r="C140" i="19"/>
  <c r="W140" i="19" s="1"/>
  <c r="B140" i="19"/>
  <c r="V140" i="19" s="1"/>
  <c r="E140" i="19"/>
  <c r="D140" i="19"/>
  <c r="X140" i="19" s="1"/>
  <c r="C138" i="19"/>
  <c r="W138" i="19" s="1"/>
  <c r="B138" i="19"/>
  <c r="V138" i="19" s="1"/>
  <c r="E138" i="19"/>
  <c r="D138" i="19"/>
  <c r="X138" i="19" s="1"/>
  <c r="E139" i="19"/>
  <c r="Y139" i="19" s="1"/>
  <c r="D139" i="19"/>
  <c r="X139" i="19" s="1"/>
  <c r="C139" i="19"/>
  <c r="W139" i="19" s="1"/>
  <c r="B139" i="19"/>
  <c r="V139" i="19" s="1"/>
  <c r="C136" i="19"/>
  <c r="W136" i="19" s="1"/>
  <c r="B136" i="19"/>
  <c r="V136" i="19" s="1"/>
  <c r="E136" i="19"/>
  <c r="D136" i="19"/>
  <c r="X136" i="19" s="1"/>
  <c r="E137" i="19"/>
  <c r="Y137" i="19" s="1"/>
  <c r="D137" i="19"/>
  <c r="X137" i="19" s="1"/>
  <c r="C137" i="19"/>
  <c r="W137" i="19" s="1"/>
  <c r="B137" i="19"/>
  <c r="V137" i="19" s="1"/>
  <c r="E135" i="19"/>
  <c r="Y135" i="19" s="1"/>
  <c r="D135" i="19"/>
  <c r="X135" i="19" s="1"/>
  <c r="C135" i="19"/>
  <c r="W135" i="19" s="1"/>
  <c r="B135" i="19"/>
  <c r="V135" i="19" s="1"/>
  <c r="C134" i="19"/>
  <c r="W134" i="19" s="1"/>
  <c r="B134" i="19"/>
  <c r="V134" i="19" s="1"/>
  <c r="E134" i="19"/>
  <c r="D134" i="19"/>
  <c r="X134" i="19" s="1"/>
  <c r="E133" i="19"/>
  <c r="Y133" i="19" s="1"/>
  <c r="D133" i="19"/>
  <c r="X133" i="19" s="1"/>
  <c r="C133" i="19"/>
  <c r="W133" i="19" s="1"/>
  <c r="B133" i="19"/>
  <c r="V133" i="19" s="1"/>
  <c r="C132" i="19"/>
  <c r="W132" i="19" s="1"/>
  <c r="B132" i="19"/>
  <c r="V132" i="19" s="1"/>
  <c r="E132" i="19"/>
  <c r="D132" i="19"/>
  <c r="X132" i="19" s="1"/>
  <c r="E127" i="19"/>
  <c r="Y127" i="19" s="1"/>
  <c r="D127" i="19"/>
  <c r="X127" i="19" s="1"/>
  <c r="C127" i="19"/>
  <c r="W127" i="19" s="1"/>
  <c r="B127" i="19"/>
  <c r="V127" i="19" s="1"/>
  <c r="C126" i="19"/>
  <c r="W126" i="19" s="1"/>
  <c r="B126" i="19"/>
  <c r="V126" i="19" s="1"/>
  <c r="E126" i="19"/>
  <c r="D126" i="19"/>
  <c r="X126" i="19" s="1"/>
  <c r="C124" i="19"/>
  <c r="W124" i="19" s="1"/>
  <c r="B124" i="19"/>
  <c r="V124" i="19" s="1"/>
  <c r="E124" i="19"/>
  <c r="D124" i="19"/>
  <c r="X124" i="19" s="1"/>
  <c r="E125" i="19"/>
  <c r="Y125" i="19" s="1"/>
  <c r="D125" i="19"/>
  <c r="X125" i="19" s="1"/>
  <c r="C125" i="19"/>
  <c r="W125" i="19" s="1"/>
  <c r="B125" i="19"/>
  <c r="V125" i="19" s="1"/>
  <c r="E123" i="19"/>
  <c r="Y123" i="19" s="1"/>
  <c r="D123" i="19"/>
  <c r="X123" i="19" s="1"/>
  <c r="C123" i="19"/>
  <c r="W123" i="19" s="1"/>
  <c r="B123" i="19"/>
  <c r="V123" i="19" s="1"/>
  <c r="C122" i="19"/>
  <c r="W122" i="19" s="1"/>
  <c r="B122" i="19"/>
  <c r="V122" i="19" s="1"/>
  <c r="E122" i="19"/>
  <c r="D122" i="19"/>
  <c r="X122" i="19" s="1"/>
  <c r="C120" i="19"/>
  <c r="W120" i="19" s="1"/>
  <c r="B120" i="19"/>
  <c r="V120" i="19" s="1"/>
  <c r="E120" i="19"/>
  <c r="D120" i="19"/>
  <c r="X120" i="19" s="1"/>
  <c r="E121" i="19"/>
  <c r="Y121" i="19" s="1"/>
  <c r="D121" i="19"/>
  <c r="X121" i="19" s="1"/>
  <c r="C121" i="19"/>
  <c r="W121" i="19" s="1"/>
  <c r="B121" i="19"/>
  <c r="V121" i="19" s="1"/>
  <c r="E119" i="19"/>
  <c r="Y119" i="19" s="1"/>
  <c r="D119" i="19"/>
  <c r="X119" i="19" s="1"/>
  <c r="C119" i="19"/>
  <c r="W119" i="19" s="1"/>
  <c r="B119" i="19"/>
  <c r="V119" i="19" s="1"/>
  <c r="C118" i="19"/>
  <c r="B118" i="19"/>
  <c r="E118" i="19"/>
  <c r="D118" i="19"/>
  <c r="E117" i="19"/>
  <c r="Y117" i="19" s="1"/>
  <c r="D117" i="19"/>
  <c r="X117" i="19" s="1"/>
  <c r="C117" i="19"/>
  <c r="W117" i="19" s="1"/>
  <c r="B117" i="19"/>
  <c r="V117" i="19" s="1"/>
  <c r="C116" i="19"/>
  <c r="W116" i="19" s="1"/>
  <c r="B116" i="19"/>
  <c r="V116" i="19" s="1"/>
  <c r="E116" i="19"/>
  <c r="Y116" i="19" s="1"/>
  <c r="D116" i="19"/>
  <c r="X116" i="19" s="1"/>
  <c r="E107" i="19"/>
  <c r="D107" i="19"/>
  <c r="C107" i="19"/>
  <c r="B107" i="19"/>
  <c r="C102" i="19"/>
  <c r="B102" i="19"/>
  <c r="E102" i="19"/>
  <c r="D102" i="19"/>
  <c r="E101" i="19"/>
  <c r="D101" i="19"/>
  <c r="C101" i="19"/>
  <c r="B101" i="19"/>
  <c r="C98" i="19"/>
  <c r="B98" i="19"/>
  <c r="E98" i="19"/>
  <c r="D98" i="19"/>
  <c r="E97" i="19"/>
  <c r="D97" i="19"/>
  <c r="C97" i="19"/>
  <c r="B97" i="19"/>
  <c r="I96" i="19"/>
  <c r="I106" i="19" s="1"/>
  <c r="J96" i="19"/>
  <c r="K106" i="19" s="1"/>
  <c r="K96" i="19"/>
  <c r="L106" i="19" s="1"/>
  <c r="L96" i="19"/>
  <c r="M106" i="19" s="1"/>
  <c r="M96" i="19"/>
  <c r="N106" i="19" s="1"/>
  <c r="N96" i="19"/>
  <c r="O106" i="19" s="1"/>
  <c r="C96" i="19"/>
  <c r="C106" i="19" s="1"/>
  <c r="D96" i="19"/>
  <c r="D106" i="19" s="1"/>
  <c r="E96" i="19"/>
  <c r="E106" i="19" s="1"/>
  <c r="F96" i="19"/>
  <c r="F106" i="19" s="1"/>
  <c r="G96" i="19"/>
  <c r="G106" i="19" s="1"/>
  <c r="H96" i="19"/>
  <c r="H106" i="19" s="1"/>
  <c r="B96" i="19"/>
  <c r="B106" i="19" s="1"/>
  <c r="C92" i="19"/>
  <c r="B92" i="19"/>
  <c r="E92" i="19"/>
  <c r="D92" i="19"/>
  <c r="E91" i="19"/>
  <c r="D91" i="19"/>
  <c r="C91" i="19"/>
  <c r="B91" i="19"/>
  <c r="C90" i="19"/>
  <c r="B90" i="19"/>
  <c r="E90" i="19"/>
  <c r="D90" i="19"/>
  <c r="E89" i="19"/>
  <c r="D89" i="19"/>
  <c r="C89" i="19"/>
  <c r="B89" i="19"/>
  <c r="E83" i="19"/>
  <c r="D83" i="19"/>
  <c r="C83" i="19"/>
  <c r="B83" i="19"/>
  <c r="E82" i="19"/>
  <c r="D82" i="19"/>
  <c r="C82" i="19"/>
  <c r="B82" i="19"/>
  <c r="E81" i="19"/>
  <c r="D81" i="19"/>
  <c r="C81" i="19"/>
  <c r="B81" i="19"/>
  <c r="E80" i="19"/>
  <c r="D80" i="19"/>
  <c r="C80" i="19"/>
  <c r="B80" i="19"/>
  <c r="E79" i="19"/>
  <c r="D79" i="19"/>
  <c r="C79" i="19"/>
  <c r="B79" i="19"/>
  <c r="E78" i="19"/>
  <c r="D78" i="19"/>
  <c r="C78" i="19"/>
  <c r="B78" i="19"/>
  <c r="E77" i="19"/>
  <c r="D77" i="19"/>
  <c r="C77" i="19"/>
  <c r="B77" i="19"/>
  <c r="E76" i="19"/>
  <c r="D76" i="19"/>
  <c r="C76" i="19"/>
  <c r="B76" i="19"/>
  <c r="E75" i="19"/>
  <c r="D75" i="19"/>
  <c r="C75" i="19"/>
  <c r="B75" i="19"/>
  <c r="E74" i="19"/>
  <c r="D74" i="19"/>
  <c r="C74" i="19"/>
  <c r="B74" i="19"/>
  <c r="E73" i="19"/>
  <c r="D73" i="19"/>
  <c r="C73" i="19"/>
  <c r="B73" i="19"/>
  <c r="E72" i="19"/>
  <c r="D72" i="19"/>
  <c r="C72" i="19"/>
  <c r="B72" i="19"/>
  <c r="E71" i="19"/>
  <c r="D71" i="19"/>
  <c r="C71" i="19"/>
  <c r="B71" i="19"/>
  <c r="E70" i="19"/>
  <c r="D70" i="19"/>
  <c r="C70" i="19"/>
  <c r="B70" i="19"/>
  <c r="E69" i="19"/>
  <c r="D69" i="19"/>
  <c r="C69" i="19"/>
  <c r="B69" i="19"/>
  <c r="E68" i="19"/>
  <c r="D68" i="19"/>
  <c r="C68" i="19"/>
  <c r="B68" i="19"/>
  <c r="E67" i="19"/>
  <c r="D67" i="19"/>
  <c r="C67" i="19"/>
  <c r="B67" i="19"/>
  <c r="E66" i="19"/>
  <c r="D66" i="19"/>
  <c r="C66" i="19"/>
  <c r="B66" i="19"/>
  <c r="E65" i="19"/>
  <c r="D65" i="19"/>
  <c r="C65" i="19"/>
  <c r="B65" i="19"/>
  <c r="E64" i="19"/>
  <c r="D64" i="19"/>
  <c r="C64" i="19"/>
  <c r="B64" i="19"/>
  <c r="E63" i="19"/>
  <c r="D63" i="19"/>
  <c r="C63" i="19"/>
  <c r="B63" i="19"/>
  <c r="E62" i="19"/>
  <c r="D62" i="19"/>
  <c r="C62" i="19"/>
  <c r="B62" i="19"/>
  <c r="E61" i="19"/>
  <c r="D61" i="19"/>
  <c r="C61" i="19"/>
  <c r="B61" i="19"/>
  <c r="E60" i="19"/>
  <c r="D60" i="19"/>
  <c r="C60" i="19"/>
  <c r="B60" i="19"/>
  <c r="E59" i="19"/>
  <c r="D59" i="19"/>
  <c r="C59" i="19"/>
  <c r="B59" i="19"/>
  <c r="E58" i="19"/>
  <c r="D58" i="19"/>
  <c r="C58" i="19"/>
  <c r="B58" i="19"/>
  <c r="E57" i="19"/>
  <c r="D57" i="19"/>
  <c r="C57" i="19"/>
  <c r="B57" i="19"/>
  <c r="E56" i="19"/>
  <c r="D56" i="19"/>
  <c r="C56" i="19"/>
  <c r="B56" i="19"/>
  <c r="E55" i="19"/>
  <c r="D55" i="19"/>
  <c r="C55" i="19"/>
  <c r="B55" i="19"/>
  <c r="E54" i="19"/>
  <c r="D54" i="19"/>
  <c r="C54" i="19"/>
  <c r="B54" i="19"/>
  <c r="E53" i="19"/>
  <c r="D53" i="19"/>
  <c r="C53" i="19"/>
  <c r="B53" i="19"/>
  <c r="E52" i="19"/>
  <c r="D52" i="19"/>
  <c r="C52" i="19"/>
  <c r="B52" i="19"/>
  <c r="E51" i="19"/>
  <c r="D51" i="19"/>
  <c r="C51" i="19"/>
  <c r="B51" i="19"/>
  <c r="E50" i="19"/>
  <c r="D50" i="19"/>
  <c r="C50" i="19"/>
  <c r="B50" i="19"/>
  <c r="E49" i="19"/>
  <c r="D49" i="19"/>
  <c r="C49" i="19"/>
  <c r="B49" i="19"/>
  <c r="E48" i="19"/>
  <c r="D48" i="19"/>
  <c r="C48" i="19"/>
  <c r="B48" i="19"/>
  <c r="E47" i="19"/>
  <c r="D47" i="19"/>
  <c r="C47" i="19"/>
  <c r="B47" i="19"/>
  <c r="E46" i="19"/>
  <c r="D46" i="19"/>
  <c r="C46" i="19"/>
  <c r="B46" i="19"/>
  <c r="E45" i="19"/>
  <c r="D45" i="19"/>
  <c r="C45" i="19"/>
  <c r="B45" i="19"/>
  <c r="E44" i="19"/>
  <c r="D44" i="19"/>
  <c r="C44" i="19"/>
  <c r="B44" i="19"/>
  <c r="E43" i="19"/>
  <c r="D43" i="19"/>
  <c r="C43" i="19"/>
  <c r="B43" i="19"/>
  <c r="E42" i="19"/>
  <c r="D42" i="19"/>
  <c r="C42" i="19"/>
  <c r="B42" i="19"/>
  <c r="E41" i="19"/>
  <c r="D41" i="19"/>
  <c r="C41" i="19"/>
  <c r="B41" i="19"/>
  <c r="E40" i="19"/>
  <c r="D40" i="19"/>
  <c r="C40" i="19"/>
  <c r="B40" i="19"/>
  <c r="E39" i="19"/>
  <c r="D39" i="19"/>
  <c r="C39" i="19"/>
  <c r="B39" i="19"/>
  <c r="E38" i="19"/>
  <c r="D38" i="19"/>
  <c r="C38" i="19"/>
  <c r="B38" i="19"/>
  <c r="E37" i="19"/>
  <c r="D37" i="19"/>
  <c r="C37" i="19"/>
  <c r="B37" i="19"/>
  <c r="E36" i="19"/>
  <c r="D36" i="19"/>
  <c r="C36" i="19"/>
  <c r="B36" i="19"/>
  <c r="E35" i="19"/>
  <c r="D35" i="19"/>
  <c r="C35" i="19"/>
  <c r="B35" i="19"/>
  <c r="E34" i="19"/>
  <c r="D34" i="19"/>
  <c r="C34" i="19"/>
  <c r="B34" i="19"/>
  <c r="E33" i="19"/>
  <c r="D33" i="19"/>
  <c r="C33" i="19"/>
  <c r="B33" i="19"/>
  <c r="E32" i="19"/>
  <c r="D32" i="19"/>
  <c r="C32" i="19"/>
  <c r="B32" i="19"/>
  <c r="E29" i="19"/>
  <c r="D29" i="19"/>
  <c r="C29" i="19"/>
  <c r="B29" i="19"/>
  <c r="E28" i="19"/>
  <c r="D28" i="19"/>
  <c r="C28" i="19"/>
  <c r="B28" i="19"/>
  <c r="E23" i="19"/>
  <c r="D23" i="19"/>
  <c r="C23" i="19"/>
  <c r="B23" i="19"/>
  <c r="E22" i="19"/>
  <c r="D22" i="19"/>
  <c r="C22" i="19"/>
  <c r="B22" i="19"/>
  <c r="E21" i="19"/>
  <c r="D21" i="19"/>
  <c r="C21" i="19"/>
  <c r="B21" i="19"/>
  <c r="E20" i="19"/>
  <c r="D20" i="19"/>
  <c r="C20" i="19"/>
  <c r="B20" i="19"/>
  <c r="E19" i="19"/>
  <c r="D19" i="19"/>
  <c r="C19" i="19"/>
  <c r="B19" i="19"/>
  <c r="E18" i="19"/>
  <c r="D18" i="19"/>
  <c r="C18" i="19"/>
  <c r="B18" i="19"/>
  <c r="E17" i="19"/>
  <c r="D17" i="19"/>
  <c r="C17" i="19"/>
  <c r="B17" i="19"/>
  <c r="E16" i="19"/>
  <c r="D16" i="19"/>
  <c r="C16" i="19"/>
  <c r="B16" i="19"/>
  <c r="E15" i="19"/>
  <c r="D15" i="19"/>
  <c r="C15" i="19"/>
  <c r="B15" i="19"/>
  <c r="E14" i="19"/>
  <c r="D14" i="19"/>
  <c r="C14" i="19"/>
  <c r="B14" i="19"/>
  <c r="E13" i="19"/>
  <c r="D13" i="19"/>
  <c r="C13" i="19"/>
  <c r="B13" i="19"/>
  <c r="E12" i="19"/>
  <c r="D12" i="19"/>
  <c r="C12" i="19"/>
  <c r="B12" i="19"/>
  <c r="E11" i="19"/>
  <c r="D11" i="19"/>
  <c r="C11" i="19"/>
  <c r="B11" i="19"/>
  <c r="E10" i="19"/>
  <c r="D10" i="19"/>
  <c r="C10" i="19"/>
  <c r="B10" i="19"/>
  <c r="E9" i="19"/>
  <c r="D9" i="19"/>
  <c r="C9" i="19"/>
  <c r="B9" i="19"/>
  <c r="E8" i="19"/>
  <c r="D8" i="19"/>
  <c r="C8" i="19"/>
  <c r="B8" i="19"/>
  <c r="E7" i="19"/>
  <c r="D7" i="19"/>
  <c r="C7" i="19"/>
  <c r="B7" i="19"/>
  <c r="E6" i="19"/>
  <c r="D6" i="19"/>
  <c r="C6" i="19"/>
  <c r="B6" i="19"/>
  <c r="E5" i="19"/>
  <c r="D5" i="19"/>
  <c r="C5" i="19"/>
  <c r="B5" i="19"/>
  <c r="E4" i="19"/>
  <c r="D4" i="19"/>
  <c r="C4" i="19"/>
  <c r="B4" i="19"/>
  <c r="E31" i="19"/>
  <c r="D31" i="19"/>
  <c r="C31" i="19"/>
  <c r="B31" i="19"/>
  <c r="E30" i="19"/>
  <c r="D30" i="19"/>
  <c r="C30" i="19"/>
  <c r="B30" i="19"/>
  <c r="E27" i="19"/>
  <c r="D27" i="19"/>
  <c r="C27" i="19"/>
  <c r="B27" i="19"/>
  <c r="E26" i="19"/>
  <c r="D26" i="19"/>
  <c r="C26" i="19"/>
  <c r="B26" i="19"/>
  <c r="E25" i="19"/>
  <c r="D25" i="19"/>
  <c r="C25" i="19"/>
  <c r="B25" i="19"/>
  <c r="E24" i="19"/>
  <c r="D24" i="19"/>
  <c r="B24" i="19"/>
  <c r="C24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B88" i="19"/>
  <c r="S111" i="26"/>
  <c r="P111" i="26"/>
  <c r="Q111" i="26" s="1"/>
  <c r="U114" i="19" l="1"/>
  <c r="U117" i="19"/>
  <c r="R139" i="19"/>
  <c r="R132" i="19"/>
  <c r="R138" i="19"/>
  <c r="R134" i="19"/>
  <c r="R135" i="19"/>
  <c r="P117" i="19"/>
  <c r="Q117" i="19" s="1"/>
  <c r="Z117" i="19" s="1"/>
  <c r="R141" i="19"/>
  <c r="R137" i="19"/>
  <c r="R133" i="19"/>
  <c r="R140" i="19"/>
  <c r="R136" i="19"/>
  <c r="S112" i="26"/>
  <c r="Z124" i="29"/>
  <c r="Q105" i="19"/>
  <c r="R105" i="19" s="1"/>
  <c r="S105" i="19" s="1"/>
  <c r="P137" i="19" l="1"/>
  <c r="Q137" i="19" s="1"/>
  <c r="Z137" i="19" s="1"/>
  <c r="S137" i="19"/>
  <c r="U137" i="19" s="1"/>
  <c r="S134" i="19"/>
  <c r="U134" i="19" s="1"/>
  <c r="P134" i="19"/>
  <c r="Q134" i="19" s="1"/>
  <c r="Z134" i="19" s="1"/>
  <c r="S136" i="19"/>
  <c r="U136" i="19" s="1"/>
  <c r="P136" i="19"/>
  <c r="Q136" i="19" s="1"/>
  <c r="Z136" i="19" s="1"/>
  <c r="P141" i="19"/>
  <c r="Q141" i="19" s="1"/>
  <c r="S141" i="19"/>
  <c r="U141" i="19" s="1"/>
  <c r="P138" i="19"/>
  <c r="Q138" i="19" s="1"/>
  <c r="Z138" i="19" s="1"/>
  <c r="S138" i="19"/>
  <c r="U138" i="19" s="1"/>
  <c r="S140" i="19"/>
  <c r="U140" i="19" s="1"/>
  <c r="P140" i="19"/>
  <c r="Q140" i="19" s="1"/>
  <c r="Z140" i="19" s="1"/>
  <c r="S132" i="19"/>
  <c r="U132" i="19" s="1"/>
  <c r="P132" i="19"/>
  <c r="Q132" i="19" s="1"/>
  <c r="Z132" i="19" s="1"/>
  <c r="P133" i="19"/>
  <c r="Q133" i="19" s="1"/>
  <c r="Z133" i="19" s="1"/>
  <c r="S133" i="19"/>
  <c r="U133" i="19" s="1"/>
  <c r="S135" i="19"/>
  <c r="U135" i="19" s="1"/>
  <c r="P135" i="19"/>
  <c r="Q135" i="19" s="1"/>
  <c r="Z135" i="19" s="1"/>
  <c r="S139" i="19"/>
  <c r="U139" i="19" s="1"/>
  <c r="P139" i="19"/>
  <c r="Q139" i="19" s="1"/>
  <c r="Z139" i="19" s="1"/>
  <c r="P112" i="26"/>
  <c r="Q112" i="26" s="1"/>
  <c r="Q113" i="26"/>
  <c r="Q143" i="19" l="1"/>
  <c r="Q144" i="19" s="1"/>
  <c r="Q145" i="19" s="1"/>
  <c r="Z141" i="19"/>
  <c r="Q114" i="26"/>
  <c r="T97" i="26"/>
  <c r="U97" i="26" s="1"/>
  <c r="S98" i="26"/>
  <c r="S99" i="26"/>
  <c r="S100" i="26"/>
  <c r="S101" i="26"/>
  <c r="S102" i="26"/>
  <c r="S103" i="26"/>
  <c r="S104" i="26"/>
  <c r="S105" i="26"/>
  <c r="S106" i="26"/>
  <c r="S97" i="26"/>
  <c r="R98" i="26"/>
  <c r="R99" i="26"/>
  <c r="R100" i="26"/>
  <c r="R101" i="26"/>
  <c r="R102" i="26"/>
  <c r="R103" i="26"/>
  <c r="R104" i="26"/>
  <c r="R105" i="26"/>
  <c r="R106" i="26"/>
  <c r="R97" i="26"/>
  <c r="Q98" i="26"/>
  <c r="Q101" i="26"/>
  <c r="Q102" i="26"/>
  <c r="Q105" i="26"/>
  <c r="Q106" i="26"/>
  <c r="P98" i="26"/>
  <c r="P99" i="26"/>
  <c r="Q99" i="26" s="1"/>
  <c r="P100" i="26"/>
  <c r="Q100" i="26" s="1"/>
  <c r="P101" i="26"/>
  <c r="P102" i="26"/>
  <c r="P103" i="26"/>
  <c r="Q103" i="26" s="1"/>
  <c r="P104" i="26"/>
  <c r="Q104" i="26" s="1"/>
  <c r="P105" i="26"/>
  <c r="P106" i="26"/>
  <c r="P97" i="26"/>
  <c r="Q97" i="26" s="1"/>
  <c r="Q110" i="26"/>
  <c r="R110" i="26"/>
  <c r="S110" i="26"/>
  <c r="T110" i="26"/>
  <c r="U110" i="26"/>
  <c r="V110" i="26"/>
  <c r="W110" i="26"/>
  <c r="X110" i="26"/>
  <c r="Y110" i="26"/>
  <c r="P110" i="26"/>
  <c r="J110" i="26"/>
  <c r="J98" i="26"/>
  <c r="T98" i="26" s="1"/>
  <c r="U98" i="26" s="1"/>
  <c r="J99" i="26"/>
  <c r="T99" i="26" s="1"/>
  <c r="U99" i="26" s="1"/>
  <c r="J100" i="26"/>
  <c r="T100" i="26" s="1"/>
  <c r="U100" i="26" s="1"/>
  <c r="J101" i="26"/>
  <c r="T101" i="26" s="1"/>
  <c r="U101" i="26" s="1"/>
  <c r="J102" i="26"/>
  <c r="T102" i="26" s="1"/>
  <c r="U102" i="26" s="1"/>
  <c r="J103" i="26"/>
  <c r="T103" i="26" s="1"/>
  <c r="U103" i="26" s="1"/>
  <c r="J104" i="26"/>
  <c r="T104" i="26" s="1"/>
  <c r="U104" i="26" s="1"/>
  <c r="J105" i="26"/>
  <c r="T105" i="26" s="1"/>
  <c r="U105" i="26" s="1"/>
  <c r="J106" i="26"/>
  <c r="T106" i="26" s="1"/>
  <c r="U106" i="26" s="1"/>
  <c r="J111" i="26"/>
  <c r="T111" i="26" s="1"/>
  <c r="U111" i="26" s="1"/>
  <c r="J112" i="26"/>
  <c r="T112" i="26" s="1"/>
  <c r="U112" i="26" s="1"/>
  <c r="J113" i="26"/>
  <c r="T113" i="26" s="1"/>
  <c r="U113" i="26" s="1"/>
  <c r="J114" i="26"/>
  <c r="T114" i="26" s="1"/>
  <c r="J115" i="26"/>
  <c r="T115" i="26" s="1"/>
  <c r="J116" i="26"/>
  <c r="T116" i="26" s="1"/>
  <c r="J97" i="26"/>
  <c r="C146" i="26"/>
  <c r="B146" i="26"/>
  <c r="V146" i="26" s="1"/>
  <c r="E146" i="26"/>
  <c r="D146" i="26"/>
  <c r="E145" i="26"/>
  <c r="D145" i="26"/>
  <c r="C145" i="26"/>
  <c r="B145" i="26"/>
  <c r="V145" i="26" s="1"/>
  <c r="C144" i="26"/>
  <c r="B144" i="26"/>
  <c r="V144" i="26" s="1"/>
  <c r="E144" i="26"/>
  <c r="D144" i="26"/>
  <c r="E143" i="26"/>
  <c r="D143" i="26"/>
  <c r="C143" i="26"/>
  <c r="B143" i="26"/>
  <c r="V143" i="26" s="1"/>
  <c r="C142" i="26"/>
  <c r="B142" i="26"/>
  <c r="V142" i="26" s="1"/>
  <c r="E142" i="26"/>
  <c r="D142" i="26"/>
  <c r="C140" i="26"/>
  <c r="B140" i="26"/>
  <c r="V140" i="26" s="1"/>
  <c r="E140" i="26"/>
  <c r="D140" i="26"/>
  <c r="E141" i="26"/>
  <c r="D141" i="26"/>
  <c r="C141" i="26"/>
  <c r="B141" i="26"/>
  <c r="V141" i="26" s="1"/>
  <c r="E139" i="26"/>
  <c r="D139" i="26"/>
  <c r="C139" i="26"/>
  <c r="B139" i="26"/>
  <c r="V139" i="26" s="1"/>
  <c r="C138" i="26"/>
  <c r="B138" i="26"/>
  <c r="V138" i="26" s="1"/>
  <c r="E138" i="26"/>
  <c r="D138" i="26"/>
  <c r="E137" i="26"/>
  <c r="D137" i="26"/>
  <c r="C137" i="26"/>
  <c r="B137" i="26"/>
  <c r="V137" i="26" s="1"/>
  <c r="C136" i="26"/>
  <c r="B136" i="26"/>
  <c r="V136" i="26" s="1"/>
  <c r="E136" i="26"/>
  <c r="D136" i="26"/>
  <c r="C134" i="26"/>
  <c r="B134" i="26"/>
  <c r="V134" i="26" s="1"/>
  <c r="E134" i="26"/>
  <c r="D134" i="26"/>
  <c r="E135" i="26"/>
  <c r="D135" i="26"/>
  <c r="C135" i="26"/>
  <c r="B135" i="26"/>
  <c r="V135" i="26" s="1"/>
  <c r="E133" i="26"/>
  <c r="D133" i="26"/>
  <c r="C133" i="26"/>
  <c r="B133" i="26"/>
  <c r="V133" i="26" s="1"/>
  <c r="C132" i="26"/>
  <c r="B132" i="26"/>
  <c r="V132" i="26" s="1"/>
  <c r="E132" i="26"/>
  <c r="D132" i="26"/>
  <c r="C130" i="26"/>
  <c r="B130" i="26"/>
  <c r="V130" i="26" s="1"/>
  <c r="E130" i="26"/>
  <c r="D130" i="26"/>
  <c r="E131" i="26"/>
  <c r="D131" i="26"/>
  <c r="C131" i="26"/>
  <c r="B131" i="26"/>
  <c r="V131" i="26" s="1"/>
  <c r="E129" i="26"/>
  <c r="D129" i="26"/>
  <c r="C129" i="26"/>
  <c r="B129" i="26"/>
  <c r="V129" i="26" s="1"/>
  <c r="C128" i="26"/>
  <c r="B128" i="26"/>
  <c r="V128" i="26" s="1"/>
  <c r="E128" i="26"/>
  <c r="D128" i="26"/>
  <c r="E127" i="26"/>
  <c r="D127" i="26"/>
  <c r="C127" i="26"/>
  <c r="B127" i="26"/>
  <c r="V127" i="26" s="1"/>
  <c r="C126" i="26"/>
  <c r="B126" i="26"/>
  <c r="V126" i="26" s="1"/>
  <c r="E126" i="26"/>
  <c r="D126" i="26"/>
  <c r="C124" i="26"/>
  <c r="B124" i="26"/>
  <c r="V124" i="26" s="1"/>
  <c r="E124" i="26"/>
  <c r="D124" i="26"/>
  <c r="E125" i="26"/>
  <c r="D125" i="26"/>
  <c r="C125" i="26"/>
  <c r="B125" i="26"/>
  <c r="V125" i="26" s="1"/>
  <c r="C122" i="26"/>
  <c r="B122" i="26"/>
  <c r="V122" i="26" s="1"/>
  <c r="E122" i="26"/>
  <c r="D122" i="26"/>
  <c r="E123" i="26"/>
  <c r="D123" i="26"/>
  <c r="C123" i="26"/>
  <c r="B123" i="26"/>
  <c r="V123" i="26" s="1"/>
  <c r="E121" i="26"/>
  <c r="D121" i="26"/>
  <c r="C121" i="26"/>
  <c r="B121" i="26"/>
  <c r="V121" i="26" s="1"/>
  <c r="C120" i="26"/>
  <c r="B120" i="26"/>
  <c r="V120" i="26" s="1"/>
  <c r="E120" i="26"/>
  <c r="D120" i="26"/>
  <c r="C118" i="26"/>
  <c r="B118" i="26"/>
  <c r="V118" i="26" s="1"/>
  <c r="E118" i="26"/>
  <c r="D118" i="26"/>
  <c r="E119" i="26"/>
  <c r="D119" i="26"/>
  <c r="C119" i="26"/>
  <c r="B119" i="26"/>
  <c r="V119" i="26" s="1"/>
  <c r="C116" i="26"/>
  <c r="W116" i="26" s="1"/>
  <c r="B116" i="26"/>
  <c r="V116" i="26" s="1"/>
  <c r="E116" i="26"/>
  <c r="Y116" i="26" s="1"/>
  <c r="D116" i="26"/>
  <c r="X116" i="26" s="1"/>
  <c r="E117" i="26"/>
  <c r="D117" i="26"/>
  <c r="C117" i="26"/>
  <c r="B117" i="26"/>
  <c r="V117" i="26" s="1"/>
  <c r="E115" i="26"/>
  <c r="Y115" i="26" s="1"/>
  <c r="D115" i="26"/>
  <c r="X115" i="26" s="1"/>
  <c r="C115" i="26"/>
  <c r="W115" i="26" s="1"/>
  <c r="B115" i="26"/>
  <c r="V115" i="26" s="1"/>
  <c r="C114" i="26"/>
  <c r="W114" i="26" s="1"/>
  <c r="B114" i="26"/>
  <c r="V114" i="26" s="1"/>
  <c r="E114" i="26"/>
  <c r="Y114" i="26" s="1"/>
  <c r="D114" i="26"/>
  <c r="X114" i="26" s="1"/>
  <c r="C112" i="26"/>
  <c r="W112" i="26" s="1"/>
  <c r="B112" i="26"/>
  <c r="V112" i="26" s="1"/>
  <c r="E112" i="26"/>
  <c r="Y112" i="26" s="1"/>
  <c r="D112" i="26"/>
  <c r="X112" i="26" s="1"/>
  <c r="E113" i="26"/>
  <c r="Y113" i="26" s="1"/>
  <c r="D113" i="26"/>
  <c r="X113" i="26" s="1"/>
  <c r="C113" i="26"/>
  <c r="W113" i="26" s="1"/>
  <c r="B113" i="26"/>
  <c r="V113" i="26" s="1"/>
  <c r="E111" i="26"/>
  <c r="Y111" i="26" s="1"/>
  <c r="D111" i="26"/>
  <c r="X111" i="26" s="1"/>
  <c r="C111" i="26"/>
  <c r="W111" i="26" s="1"/>
  <c r="B111" i="26"/>
  <c r="V111" i="26" s="1"/>
  <c r="C106" i="26"/>
  <c r="W106" i="26" s="1"/>
  <c r="B106" i="26"/>
  <c r="V106" i="26" s="1"/>
  <c r="E106" i="26"/>
  <c r="Y106" i="26" s="1"/>
  <c r="D106" i="26"/>
  <c r="X106" i="26" s="1"/>
  <c r="E105" i="26"/>
  <c r="Y105" i="26" s="1"/>
  <c r="D105" i="26"/>
  <c r="X105" i="26" s="1"/>
  <c r="C105" i="26"/>
  <c r="W105" i="26" s="1"/>
  <c r="B105" i="26"/>
  <c r="V105" i="26" s="1"/>
  <c r="C104" i="26"/>
  <c r="W104" i="26" s="1"/>
  <c r="B104" i="26"/>
  <c r="V104" i="26" s="1"/>
  <c r="E104" i="26"/>
  <c r="Y104" i="26" s="1"/>
  <c r="D104" i="26"/>
  <c r="X104" i="26" s="1"/>
  <c r="C102" i="26"/>
  <c r="W102" i="26" s="1"/>
  <c r="B102" i="26"/>
  <c r="V102" i="26" s="1"/>
  <c r="V112" i="19" s="1"/>
  <c r="E102" i="26"/>
  <c r="Y102" i="26" s="1"/>
  <c r="D102" i="26"/>
  <c r="X102" i="26" s="1"/>
  <c r="E103" i="26"/>
  <c r="Y103" i="26" s="1"/>
  <c r="D103" i="26"/>
  <c r="X103" i="26" s="1"/>
  <c r="C103" i="26"/>
  <c r="W103" i="26" s="1"/>
  <c r="B103" i="26"/>
  <c r="V103" i="26" s="1"/>
  <c r="V113" i="19" s="1"/>
  <c r="C100" i="26"/>
  <c r="W100" i="26" s="1"/>
  <c r="B100" i="26"/>
  <c r="V100" i="26" s="1"/>
  <c r="V110" i="19" s="1"/>
  <c r="E100" i="26"/>
  <c r="Y100" i="26" s="1"/>
  <c r="D100" i="26"/>
  <c r="X100" i="26" s="1"/>
  <c r="E101" i="26"/>
  <c r="Y101" i="26" s="1"/>
  <c r="D101" i="26"/>
  <c r="X101" i="26" s="1"/>
  <c r="C101" i="26"/>
  <c r="W101" i="26" s="1"/>
  <c r="B101" i="26"/>
  <c r="V101" i="26" s="1"/>
  <c r="V111" i="19" s="1"/>
  <c r="E99" i="26"/>
  <c r="Y99" i="26" s="1"/>
  <c r="D99" i="26"/>
  <c r="X99" i="26" s="1"/>
  <c r="C99" i="26"/>
  <c r="W99" i="26" s="1"/>
  <c r="B99" i="26"/>
  <c r="V99" i="26" s="1"/>
  <c r="V109" i="19" s="1"/>
  <c r="C98" i="26"/>
  <c r="W98" i="26" s="1"/>
  <c r="B98" i="26"/>
  <c r="V98" i="26" s="1"/>
  <c r="V108" i="19" s="1"/>
  <c r="E98" i="26"/>
  <c r="Y98" i="26" s="1"/>
  <c r="D98" i="26"/>
  <c r="X98" i="26" s="1"/>
  <c r="E97" i="26"/>
  <c r="Y97" i="26" s="1"/>
  <c r="D97" i="26"/>
  <c r="X97" i="26" s="1"/>
  <c r="C97" i="26"/>
  <c r="W97" i="26" s="1"/>
  <c r="B97" i="26"/>
  <c r="V97" i="26" s="1"/>
  <c r="V107" i="19" s="1"/>
  <c r="C96" i="26"/>
  <c r="C110" i="26" s="1"/>
  <c r="D96" i="26"/>
  <c r="D110" i="26" s="1"/>
  <c r="E96" i="26"/>
  <c r="E110" i="26" s="1"/>
  <c r="F96" i="26"/>
  <c r="F110" i="26" s="1"/>
  <c r="G96" i="26"/>
  <c r="G110" i="26" s="1"/>
  <c r="H96" i="26"/>
  <c r="H110" i="26" s="1"/>
  <c r="I96" i="26"/>
  <c r="I110" i="26" s="1"/>
  <c r="K96" i="26"/>
  <c r="K110" i="26" s="1"/>
  <c r="L96" i="26"/>
  <c r="L110" i="26" s="1"/>
  <c r="M96" i="26"/>
  <c r="M110" i="26" s="1"/>
  <c r="N96" i="26"/>
  <c r="N110" i="26" s="1"/>
  <c r="O96" i="26"/>
  <c r="O110" i="26" s="1"/>
  <c r="B96" i="26"/>
  <c r="B110" i="26" s="1"/>
  <c r="C93" i="26"/>
  <c r="B93" i="26"/>
  <c r="E93" i="26"/>
  <c r="D93" i="26"/>
  <c r="E92" i="26"/>
  <c r="D92" i="26"/>
  <c r="C92" i="26"/>
  <c r="B92" i="26"/>
  <c r="C91" i="26"/>
  <c r="B91" i="26"/>
  <c r="E91" i="26"/>
  <c r="D91" i="26"/>
  <c r="E90" i="26"/>
  <c r="D90" i="26"/>
  <c r="C90" i="26"/>
  <c r="B90" i="26"/>
  <c r="C89" i="26"/>
  <c r="B89" i="26"/>
  <c r="E89" i="26"/>
  <c r="D89" i="26"/>
  <c r="E88" i="26"/>
  <c r="D88" i="26"/>
  <c r="C88" i="26"/>
  <c r="B88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B87" i="26"/>
  <c r="E83" i="26"/>
  <c r="D83" i="26"/>
  <c r="C83" i="26"/>
  <c r="B83" i="26"/>
  <c r="E82" i="26"/>
  <c r="D82" i="26"/>
  <c r="C82" i="26"/>
  <c r="B82" i="26"/>
  <c r="E81" i="26"/>
  <c r="D81" i="26"/>
  <c r="C81" i="26"/>
  <c r="B81" i="26"/>
  <c r="E80" i="26"/>
  <c r="D80" i="26"/>
  <c r="C80" i="26"/>
  <c r="B80" i="26"/>
  <c r="E79" i="26"/>
  <c r="D79" i="26"/>
  <c r="C79" i="26"/>
  <c r="B79" i="26"/>
  <c r="E78" i="26"/>
  <c r="D78" i="26"/>
  <c r="C78" i="26"/>
  <c r="B78" i="26"/>
  <c r="E77" i="26"/>
  <c r="D77" i="26"/>
  <c r="C77" i="26"/>
  <c r="B77" i="26"/>
  <c r="E76" i="26"/>
  <c r="D76" i="26"/>
  <c r="C76" i="26"/>
  <c r="B76" i="26"/>
  <c r="E75" i="26"/>
  <c r="D75" i="26"/>
  <c r="C75" i="26"/>
  <c r="B75" i="26"/>
  <c r="E74" i="26"/>
  <c r="D74" i="26"/>
  <c r="C74" i="26"/>
  <c r="B74" i="26"/>
  <c r="E73" i="26"/>
  <c r="D73" i="26"/>
  <c r="C73" i="26"/>
  <c r="B73" i="26"/>
  <c r="E72" i="26"/>
  <c r="D72" i="26"/>
  <c r="C72" i="26"/>
  <c r="B72" i="26"/>
  <c r="E71" i="26"/>
  <c r="D71" i="26"/>
  <c r="C71" i="26"/>
  <c r="B71" i="26"/>
  <c r="E70" i="26"/>
  <c r="D70" i="26"/>
  <c r="C70" i="26"/>
  <c r="B70" i="26"/>
  <c r="E69" i="26"/>
  <c r="D69" i="26"/>
  <c r="C69" i="26"/>
  <c r="B69" i="26"/>
  <c r="E68" i="26"/>
  <c r="D68" i="26"/>
  <c r="C68" i="26"/>
  <c r="B68" i="26"/>
  <c r="E67" i="26"/>
  <c r="D67" i="26"/>
  <c r="C67" i="26"/>
  <c r="B67" i="26"/>
  <c r="E66" i="26"/>
  <c r="D66" i="26"/>
  <c r="C66" i="26"/>
  <c r="B66" i="26"/>
  <c r="E65" i="26"/>
  <c r="D65" i="26"/>
  <c r="C65" i="26"/>
  <c r="B65" i="26"/>
  <c r="E64" i="26"/>
  <c r="D64" i="26"/>
  <c r="C64" i="26"/>
  <c r="B64" i="26"/>
  <c r="E63" i="26"/>
  <c r="D63" i="26"/>
  <c r="C63" i="26"/>
  <c r="B63" i="26"/>
  <c r="E62" i="26"/>
  <c r="D62" i="26"/>
  <c r="C62" i="26"/>
  <c r="B62" i="26"/>
  <c r="E61" i="26"/>
  <c r="D61" i="26"/>
  <c r="C61" i="26"/>
  <c r="B61" i="26"/>
  <c r="E60" i="26"/>
  <c r="D60" i="26"/>
  <c r="C60" i="26"/>
  <c r="B60" i="26"/>
  <c r="E59" i="26"/>
  <c r="D59" i="26"/>
  <c r="C59" i="26"/>
  <c r="B59" i="26"/>
  <c r="E58" i="26"/>
  <c r="D58" i="26"/>
  <c r="C58" i="26"/>
  <c r="B58" i="26"/>
  <c r="E57" i="26"/>
  <c r="D57" i="26"/>
  <c r="C57" i="26"/>
  <c r="B57" i="26"/>
  <c r="E56" i="26"/>
  <c r="D56" i="26"/>
  <c r="C56" i="26"/>
  <c r="B56" i="26"/>
  <c r="E55" i="26"/>
  <c r="D55" i="26"/>
  <c r="C55" i="26"/>
  <c r="B55" i="26"/>
  <c r="E54" i="26"/>
  <c r="D54" i="26"/>
  <c r="C54" i="26"/>
  <c r="B54" i="26"/>
  <c r="E53" i="26"/>
  <c r="D53" i="26"/>
  <c r="C53" i="26"/>
  <c r="B53" i="26"/>
  <c r="E52" i="26"/>
  <c r="D52" i="26"/>
  <c r="C52" i="26"/>
  <c r="B52" i="26"/>
  <c r="E51" i="26"/>
  <c r="D51" i="26"/>
  <c r="C51" i="26"/>
  <c r="B51" i="26"/>
  <c r="E50" i="26"/>
  <c r="D50" i="26"/>
  <c r="C50" i="26"/>
  <c r="B50" i="26"/>
  <c r="E49" i="26"/>
  <c r="D49" i="26"/>
  <c r="C49" i="26"/>
  <c r="B49" i="26"/>
  <c r="E48" i="26"/>
  <c r="D48" i="26"/>
  <c r="C48" i="26"/>
  <c r="B48" i="26"/>
  <c r="E47" i="26"/>
  <c r="D47" i="26"/>
  <c r="C47" i="26"/>
  <c r="B47" i="26"/>
  <c r="E46" i="26"/>
  <c r="D46" i="26"/>
  <c r="C46" i="26"/>
  <c r="B46" i="26"/>
  <c r="E45" i="26"/>
  <c r="D45" i="26"/>
  <c r="C45" i="26"/>
  <c r="B45" i="26"/>
  <c r="E44" i="26"/>
  <c r="D44" i="26"/>
  <c r="C44" i="26"/>
  <c r="B44" i="26"/>
  <c r="E43" i="26"/>
  <c r="D43" i="26"/>
  <c r="C43" i="26"/>
  <c r="B43" i="26"/>
  <c r="E42" i="26"/>
  <c r="D42" i="26"/>
  <c r="C42" i="26"/>
  <c r="B42" i="26"/>
  <c r="E41" i="26"/>
  <c r="D41" i="26"/>
  <c r="C41" i="26"/>
  <c r="B41" i="26"/>
  <c r="E40" i="26"/>
  <c r="D40" i="26"/>
  <c r="C40" i="26"/>
  <c r="B40" i="26"/>
  <c r="E39" i="26"/>
  <c r="D39" i="26"/>
  <c r="C39" i="26"/>
  <c r="B39" i="26"/>
  <c r="E38" i="26"/>
  <c r="D38" i="26"/>
  <c r="C38" i="26"/>
  <c r="B38" i="26"/>
  <c r="E37" i="26"/>
  <c r="D37" i="26"/>
  <c r="C37" i="26"/>
  <c r="B37" i="26"/>
  <c r="E36" i="26"/>
  <c r="D36" i="26"/>
  <c r="C36" i="26"/>
  <c r="B36" i="26"/>
  <c r="E35" i="26"/>
  <c r="D35" i="26"/>
  <c r="C35" i="26"/>
  <c r="B35" i="26"/>
  <c r="E34" i="26"/>
  <c r="D34" i="26"/>
  <c r="C34" i="26"/>
  <c r="B34" i="26"/>
  <c r="E33" i="26"/>
  <c r="D33" i="26"/>
  <c r="C33" i="26"/>
  <c r="B33" i="26"/>
  <c r="E32" i="26"/>
  <c r="D32" i="26"/>
  <c r="C32" i="26"/>
  <c r="B32" i="26"/>
  <c r="E31" i="26"/>
  <c r="D31" i="26"/>
  <c r="C31" i="26"/>
  <c r="B31" i="26"/>
  <c r="E30" i="26"/>
  <c r="D30" i="26"/>
  <c r="C30" i="26"/>
  <c r="B30" i="26"/>
  <c r="E29" i="26"/>
  <c r="D29" i="26"/>
  <c r="C29" i="26"/>
  <c r="B29" i="26"/>
  <c r="E28" i="26"/>
  <c r="D28" i="26"/>
  <c r="C28" i="26"/>
  <c r="B28" i="26"/>
  <c r="E27" i="26"/>
  <c r="D27" i="26"/>
  <c r="C27" i="26"/>
  <c r="B27" i="26"/>
  <c r="E26" i="26"/>
  <c r="D26" i="26"/>
  <c r="C26" i="26"/>
  <c r="B26" i="26"/>
  <c r="E25" i="26"/>
  <c r="D25" i="26"/>
  <c r="C25" i="26"/>
  <c r="B25" i="26"/>
  <c r="E24" i="26"/>
  <c r="D24" i="26"/>
  <c r="C24" i="26"/>
  <c r="B24" i="26"/>
  <c r="E23" i="26"/>
  <c r="D23" i="26"/>
  <c r="C23" i="26"/>
  <c r="B23" i="26"/>
  <c r="E22" i="26"/>
  <c r="D22" i="26"/>
  <c r="C22" i="26"/>
  <c r="B22" i="26"/>
  <c r="E21" i="26"/>
  <c r="D21" i="26"/>
  <c r="C21" i="26"/>
  <c r="B21" i="26"/>
  <c r="E20" i="26"/>
  <c r="D20" i="26"/>
  <c r="C20" i="26"/>
  <c r="B20" i="26"/>
  <c r="E19" i="26"/>
  <c r="D19" i="26"/>
  <c r="C19" i="26"/>
  <c r="B19" i="26"/>
  <c r="E18" i="26"/>
  <c r="D18" i="26"/>
  <c r="C18" i="26"/>
  <c r="B18" i="26"/>
  <c r="E17" i="26"/>
  <c r="D17" i="26"/>
  <c r="C17" i="26"/>
  <c r="B17" i="26"/>
  <c r="E16" i="26"/>
  <c r="D16" i="26"/>
  <c r="C16" i="26"/>
  <c r="B16" i="26"/>
  <c r="E15" i="26"/>
  <c r="D15" i="26"/>
  <c r="C15" i="26"/>
  <c r="B15" i="26"/>
  <c r="E14" i="26"/>
  <c r="D14" i="26"/>
  <c r="C14" i="26"/>
  <c r="B14" i="26"/>
  <c r="E13" i="26"/>
  <c r="D13" i="26"/>
  <c r="C13" i="26"/>
  <c r="B13" i="26"/>
  <c r="E12" i="26"/>
  <c r="D12" i="26"/>
  <c r="C12" i="26"/>
  <c r="B12" i="26"/>
  <c r="E11" i="26"/>
  <c r="D11" i="26"/>
  <c r="C11" i="26"/>
  <c r="B11" i="26"/>
  <c r="E10" i="26"/>
  <c r="D10" i="26"/>
  <c r="C10" i="26"/>
  <c r="B10" i="26"/>
  <c r="E9" i="26"/>
  <c r="D9" i="26"/>
  <c r="C9" i="26"/>
  <c r="B9" i="26"/>
  <c r="E8" i="26"/>
  <c r="D8" i="26"/>
  <c r="C8" i="26"/>
  <c r="B8" i="26"/>
  <c r="E7" i="26"/>
  <c r="D7" i="26"/>
  <c r="C7" i="26"/>
  <c r="B7" i="26"/>
  <c r="E6" i="26"/>
  <c r="D6" i="26"/>
  <c r="C6" i="26"/>
  <c r="B6" i="26"/>
  <c r="E5" i="26"/>
  <c r="D5" i="26"/>
  <c r="C5" i="26"/>
  <c r="B5" i="26"/>
  <c r="E4" i="26"/>
  <c r="D4" i="26"/>
  <c r="C4" i="26"/>
  <c r="B4" i="26"/>
  <c r="Q107" i="26" l="1"/>
  <c r="Q108" i="26" s="1"/>
  <c r="Q109" i="26" s="1"/>
  <c r="U114" i="26"/>
  <c r="U115" i="26"/>
  <c r="Q115" i="26"/>
  <c r="C145" i="17"/>
  <c r="B145" i="17"/>
  <c r="E145" i="17"/>
  <c r="D145" i="17"/>
  <c r="C143" i="17"/>
  <c r="B143" i="17"/>
  <c r="E143" i="17"/>
  <c r="D143" i="17"/>
  <c r="E144" i="17"/>
  <c r="D144" i="17"/>
  <c r="C144" i="17"/>
  <c r="B144" i="17"/>
  <c r="C141" i="17"/>
  <c r="B141" i="17"/>
  <c r="E141" i="17"/>
  <c r="D141" i="17"/>
  <c r="E142" i="17"/>
  <c r="D142" i="17"/>
  <c r="C142" i="17"/>
  <c r="B142" i="17"/>
  <c r="E140" i="17"/>
  <c r="D140" i="17"/>
  <c r="C140" i="17"/>
  <c r="B140" i="17"/>
  <c r="C139" i="17"/>
  <c r="B139" i="17"/>
  <c r="E139" i="17"/>
  <c r="D139" i="17"/>
  <c r="C137" i="17"/>
  <c r="B137" i="17"/>
  <c r="E137" i="17"/>
  <c r="D137" i="17"/>
  <c r="E138" i="17"/>
  <c r="D138" i="17"/>
  <c r="C138" i="17"/>
  <c r="B138" i="17"/>
  <c r="C133" i="17"/>
  <c r="B133" i="17"/>
  <c r="E133" i="17"/>
  <c r="D133" i="17"/>
  <c r="E134" i="17"/>
  <c r="D134" i="17"/>
  <c r="C134" i="17"/>
  <c r="B134" i="17"/>
  <c r="C135" i="17"/>
  <c r="B135" i="17"/>
  <c r="E135" i="17"/>
  <c r="D135" i="17"/>
  <c r="E136" i="17"/>
  <c r="D136" i="17"/>
  <c r="C136" i="17"/>
  <c r="B136" i="17"/>
  <c r="C131" i="17"/>
  <c r="B131" i="17"/>
  <c r="E131" i="17"/>
  <c r="D131" i="17"/>
  <c r="E132" i="17"/>
  <c r="D132" i="17"/>
  <c r="C132" i="17"/>
  <c r="B132" i="17"/>
  <c r="C129" i="17"/>
  <c r="B129" i="17"/>
  <c r="E129" i="17"/>
  <c r="D129" i="17"/>
  <c r="E130" i="17"/>
  <c r="D130" i="17"/>
  <c r="C130" i="17"/>
  <c r="B130" i="17"/>
  <c r="E128" i="17"/>
  <c r="D128" i="17"/>
  <c r="C128" i="17"/>
  <c r="B128" i="17"/>
  <c r="C127" i="17"/>
  <c r="B127" i="17"/>
  <c r="E127" i="17"/>
  <c r="D127" i="17"/>
  <c r="E126" i="17"/>
  <c r="D126" i="17"/>
  <c r="C126" i="17"/>
  <c r="B126" i="17"/>
  <c r="C125" i="17"/>
  <c r="B125" i="17"/>
  <c r="E125" i="17"/>
  <c r="D125" i="17"/>
  <c r="E120" i="17"/>
  <c r="D120" i="17"/>
  <c r="C120" i="17"/>
  <c r="B120" i="17"/>
  <c r="C119" i="17"/>
  <c r="B119" i="17"/>
  <c r="E119" i="17"/>
  <c r="D119" i="17"/>
  <c r="E114" i="17"/>
  <c r="D114" i="17"/>
  <c r="C114" i="17"/>
  <c r="B114" i="17"/>
  <c r="C113" i="17"/>
  <c r="B113" i="17"/>
  <c r="E113" i="17"/>
  <c r="D113" i="17"/>
  <c r="C111" i="17"/>
  <c r="B111" i="17"/>
  <c r="E111" i="17"/>
  <c r="D111" i="17"/>
  <c r="E112" i="17"/>
  <c r="D112" i="17"/>
  <c r="C112" i="17"/>
  <c r="B112" i="17"/>
  <c r="E110" i="17"/>
  <c r="D110" i="17"/>
  <c r="C110" i="17"/>
  <c r="B110" i="17"/>
  <c r="C109" i="17"/>
  <c r="B109" i="17"/>
  <c r="E109" i="17"/>
  <c r="D109" i="17"/>
  <c r="E108" i="17"/>
  <c r="D108" i="17"/>
  <c r="C108" i="17"/>
  <c r="B108" i="17"/>
  <c r="C107" i="17"/>
  <c r="B107" i="17"/>
  <c r="E107" i="17"/>
  <c r="D107" i="17"/>
  <c r="E102" i="17"/>
  <c r="D102" i="17"/>
  <c r="C102" i="17"/>
  <c r="B102" i="17"/>
  <c r="C101" i="17"/>
  <c r="B101" i="17"/>
  <c r="E101" i="17"/>
  <c r="D101" i="17"/>
  <c r="C99" i="17"/>
  <c r="B99" i="17"/>
  <c r="E99" i="17"/>
  <c r="D99" i="17"/>
  <c r="E100" i="17"/>
  <c r="D100" i="17"/>
  <c r="C100" i="17"/>
  <c r="B100" i="17"/>
  <c r="E98" i="17"/>
  <c r="D98" i="17"/>
  <c r="C98" i="17"/>
  <c r="B98" i="17"/>
  <c r="C97" i="17"/>
  <c r="B97" i="17"/>
  <c r="E97" i="17"/>
  <c r="D97" i="17"/>
  <c r="E96" i="17"/>
  <c r="D96" i="17"/>
  <c r="C96" i="17"/>
  <c r="B96" i="17"/>
  <c r="E83" i="17"/>
  <c r="D83" i="17"/>
  <c r="C83" i="17"/>
  <c r="B83" i="17"/>
  <c r="E82" i="17"/>
  <c r="D82" i="17"/>
  <c r="C82" i="17"/>
  <c r="B82" i="17"/>
  <c r="E81" i="17"/>
  <c r="D81" i="17"/>
  <c r="C81" i="17"/>
  <c r="B81" i="17"/>
  <c r="E80" i="17"/>
  <c r="D80" i="17"/>
  <c r="C80" i="17"/>
  <c r="B80" i="17"/>
  <c r="E79" i="17"/>
  <c r="D79" i="17"/>
  <c r="C79" i="17"/>
  <c r="B79" i="17"/>
  <c r="E78" i="17"/>
  <c r="D78" i="17"/>
  <c r="C78" i="17"/>
  <c r="B78" i="17"/>
  <c r="E77" i="17"/>
  <c r="D77" i="17"/>
  <c r="C77" i="17"/>
  <c r="B77" i="17"/>
  <c r="E76" i="17"/>
  <c r="D76" i="17"/>
  <c r="C76" i="17"/>
  <c r="B76" i="17"/>
  <c r="E75" i="17"/>
  <c r="D75" i="17"/>
  <c r="C75" i="17"/>
  <c r="B75" i="17"/>
  <c r="E74" i="17"/>
  <c r="D74" i="17"/>
  <c r="C74" i="17"/>
  <c r="B74" i="17"/>
  <c r="E73" i="17"/>
  <c r="D73" i="17"/>
  <c r="C73" i="17"/>
  <c r="B73" i="17"/>
  <c r="E72" i="17"/>
  <c r="D72" i="17"/>
  <c r="C72" i="17"/>
  <c r="B72" i="17"/>
  <c r="E61" i="17"/>
  <c r="D61" i="17"/>
  <c r="C61" i="17"/>
  <c r="B61" i="17"/>
  <c r="E60" i="17"/>
  <c r="D60" i="17"/>
  <c r="C60" i="17"/>
  <c r="B60" i="17"/>
  <c r="E53" i="17"/>
  <c r="D53" i="17"/>
  <c r="C53" i="17"/>
  <c r="B53" i="17"/>
  <c r="E52" i="17"/>
  <c r="D52" i="17"/>
  <c r="C52" i="17"/>
  <c r="B52" i="17"/>
  <c r="E51" i="17"/>
  <c r="D51" i="17"/>
  <c r="C51" i="17"/>
  <c r="B51" i="17"/>
  <c r="E50" i="17"/>
  <c r="D50" i="17"/>
  <c r="C50" i="17"/>
  <c r="B50" i="17"/>
  <c r="E49" i="17"/>
  <c r="D49" i="17"/>
  <c r="C49" i="17"/>
  <c r="B49" i="17"/>
  <c r="E48" i="17"/>
  <c r="D48" i="17"/>
  <c r="C48" i="17"/>
  <c r="B48" i="17"/>
  <c r="E47" i="17"/>
  <c r="D47" i="17"/>
  <c r="C47" i="17"/>
  <c r="B47" i="17"/>
  <c r="E46" i="17"/>
  <c r="D46" i="17"/>
  <c r="C46" i="17"/>
  <c r="B46" i="17"/>
  <c r="E43" i="17"/>
  <c r="D43" i="17"/>
  <c r="C43" i="17"/>
  <c r="B43" i="17"/>
  <c r="E42" i="17"/>
  <c r="D42" i="17"/>
  <c r="C42" i="17"/>
  <c r="B42" i="17"/>
  <c r="E37" i="17"/>
  <c r="D37" i="17"/>
  <c r="C37" i="17"/>
  <c r="B37" i="17"/>
  <c r="E36" i="17"/>
  <c r="D36" i="17"/>
  <c r="C36" i="17"/>
  <c r="B36" i="17"/>
  <c r="E35" i="17"/>
  <c r="D35" i="17"/>
  <c r="C35" i="17"/>
  <c r="B35" i="17"/>
  <c r="E34" i="17"/>
  <c r="D34" i="17"/>
  <c r="C34" i="17"/>
  <c r="B34" i="17"/>
  <c r="E33" i="17"/>
  <c r="D33" i="17"/>
  <c r="C33" i="17"/>
  <c r="B33" i="17"/>
  <c r="E32" i="17"/>
  <c r="D32" i="17"/>
  <c r="C32" i="17"/>
  <c r="B32" i="17"/>
  <c r="E31" i="17"/>
  <c r="D31" i="17"/>
  <c r="C31" i="17"/>
  <c r="B31" i="17"/>
  <c r="E30" i="17"/>
  <c r="D30" i="17"/>
  <c r="C30" i="17"/>
  <c r="B30" i="17"/>
  <c r="E27" i="17"/>
  <c r="D27" i="17"/>
  <c r="C27" i="17"/>
  <c r="B27" i="17"/>
  <c r="E26" i="17"/>
  <c r="D26" i="17"/>
  <c r="C26" i="17"/>
  <c r="B26" i="17"/>
  <c r="E25" i="17"/>
  <c r="D25" i="17"/>
  <c r="C25" i="17"/>
  <c r="B25" i="17"/>
  <c r="E24" i="17"/>
  <c r="D24" i="17"/>
  <c r="C24" i="17"/>
  <c r="B24" i="17"/>
  <c r="E23" i="17"/>
  <c r="D23" i="17"/>
  <c r="C23" i="17"/>
  <c r="B23" i="17"/>
  <c r="E22" i="17"/>
  <c r="D22" i="17"/>
  <c r="C22" i="17"/>
  <c r="B22" i="17"/>
  <c r="E21" i="17"/>
  <c r="D21" i="17"/>
  <c r="C21" i="17"/>
  <c r="B21" i="17"/>
  <c r="E20" i="17"/>
  <c r="D20" i="17"/>
  <c r="C20" i="17"/>
  <c r="B20" i="17"/>
  <c r="E19" i="17"/>
  <c r="D19" i="17"/>
  <c r="C19" i="17"/>
  <c r="B19" i="17"/>
  <c r="E18" i="17"/>
  <c r="D18" i="17"/>
  <c r="C18" i="17"/>
  <c r="B18" i="17"/>
  <c r="E13" i="17"/>
  <c r="D13" i="17"/>
  <c r="C13" i="17"/>
  <c r="B13" i="17"/>
  <c r="E12" i="17"/>
  <c r="D12" i="17"/>
  <c r="C12" i="17"/>
  <c r="B12" i="17"/>
  <c r="E11" i="17"/>
  <c r="D11" i="17"/>
  <c r="C11" i="17"/>
  <c r="B11" i="17"/>
  <c r="E10" i="17"/>
  <c r="D10" i="17"/>
  <c r="C10" i="17"/>
  <c r="B10" i="17"/>
  <c r="E7" i="17"/>
  <c r="D7" i="17"/>
  <c r="C7" i="17"/>
  <c r="B7" i="17"/>
  <c r="E6" i="17"/>
  <c r="D6" i="17"/>
  <c r="C6" i="17"/>
  <c r="B6" i="17"/>
  <c r="E5" i="17"/>
  <c r="D5" i="17"/>
  <c r="C5" i="17"/>
  <c r="B5" i="17"/>
  <c r="E4" i="17"/>
  <c r="D4" i="17"/>
  <c r="C4" i="17"/>
  <c r="B4" i="17"/>
  <c r="C92" i="17"/>
  <c r="B92" i="17"/>
  <c r="E92" i="17"/>
  <c r="D92" i="17"/>
  <c r="E91" i="17"/>
  <c r="D91" i="17"/>
  <c r="C91" i="17"/>
  <c r="B91" i="17"/>
  <c r="C90" i="17"/>
  <c r="B90" i="17"/>
  <c r="E90" i="17"/>
  <c r="D90" i="17"/>
  <c r="C88" i="17"/>
  <c r="B88" i="17"/>
  <c r="E88" i="17"/>
  <c r="D88" i="17"/>
  <c r="E89" i="17"/>
  <c r="D89" i="17"/>
  <c r="C89" i="17"/>
  <c r="B89" i="17"/>
  <c r="E87" i="17"/>
  <c r="D87" i="17"/>
  <c r="C87" i="17"/>
  <c r="B87" i="17"/>
  <c r="E71" i="17"/>
  <c r="D71" i="17"/>
  <c r="C71" i="17"/>
  <c r="B71" i="17"/>
  <c r="E70" i="17"/>
  <c r="D70" i="17"/>
  <c r="C70" i="17"/>
  <c r="B70" i="17"/>
  <c r="E69" i="17"/>
  <c r="D69" i="17"/>
  <c r="C69" i="17"/>
  <c r="B69" i="17"/>
  <c r="E68" i="17"/>
  <c r="D68" i="17"/>
  <c r="C68" i="17"/>
  <c r="B68" i="17"/>
  <c r="E67" i="17"/>
  <c r="D67" i="17"/>
  <c r="C67" i="17"/>
  <c r="B67" i="17"/>
  <c r="E66" i="17"/>
  <c r="D66" i="17"/>
  <c r="C66" i="17"/>
  <c r="B66" i="17"/>
  <c r="C148" i="16"/>
  <c r="B148" i="16"/>
  <c r="E148" i="16"/>
  <c r="D148" i="16"/>
  <c r="E149" i="16"/>
  <c r="D149" i="16"/>
  <c r="C149" i="16"/>
  <c r="B149" i="16"/>
  <c r="E147" i="16"/>
  <c r="D147" i="16"/>
  <c r="C147" i="16"/>
  <c r="B147" i="16"/>
  <c r="C146" i="16"/>
  <c r="B146" i="16"/>
  <c r="E146" i="16"/>
  <c r="D146" i="16"/>
  <c r="E145" i="16"/>
  <c r="D145" i="16"/>
  <c r="C145" i="16"/>
  <c r="B145" i="16"/>
  <c r="C144" i="16"/>
  <c r="B144" i="16"/>
  <c r="E144" i="16"/>
  <c r="D144" i="16"/>
  <c r="E143" i="16"/>
  <c r="D143" i="16"/>
  <c r="C143" i="16"/>
  <c r="B143" i="16"/>
  <c r="C142" i="16"/>
  <c r="B142" i="16"/>
  <c r="E142" i="16"/>
  <c r="D142" i="16"/>
  <c r="E141" i="16"/>
  <c r="D141" i="16"/>
  <c r="C141" i="16"/>
  <c r="B141" i="16"/>
  <c r="C140" i="16"/>
  <c r="W140" i="16" s="1"/>
  <c r="B140" i="16"/>
  <c r="V140" i="16" s="1"/>
  <c r="E140" i="16"/>
  <c r="Y140" i="16" s="1"/>
  <c r="D140" i="16"/>
  <c r="X140" i="16" s="1"/>
  <c r="C138" i="16"/>
  <c r="W138" i="16" s="1"/>
  <c r="B138" i="16"/>
  <c r="V138" i="16" s="1"/>
  <c r="E138" i="16"/>
  <c r="Y138" i="16" s="1"/>
  <c r="D138" i="16"/>
  <c r="X138" i="16" s="1"/>
  <c r="E139" i="16"/>
  <c r="Y139" i="16" s="1"/>
  <c r="D139" i="16"/>
  <c r="X139" i="16" s="1"/>
  <c r="C139" i="16"/>
  <c r="W139" i="16" s="1"/>
  <c r="B139" i="16"/>
  <c r="V139" i="16" s="1"/>
  <c r="E137" i="16"/>
  <c r="Y137" i="16" s="1"/>
  <c r="D137" i="16"/>
  <c r="X137" i="16" s="1"/>
  <c r="C137" i="16"/>
  <c r="W137" i="16" s="1"/>
  <c r="B137" i="16"/>
  <c r="V137" i="16" s="1"/>
  <c r="C136" i="16"/>
  <c r="W136" i="16" s="1"/>
  <c r="B136" i="16"/>
  <c r="V136" i="16" s="1"/>
  <c r="E136" i="16"/>
  <c r="Y136" i="16" s="1"/>
  <c r="D136" i="16"/>
  <c r="X136" i="16" s="1"/>
  <c r="C134" i="16"/>
  <c r="W134" i="16" s="1"/>
  <c r="B134" i="16"/>
  <c r="V134" i="16" s="1"/>
  <c r="E134" i="16"/>
  <c r="Y134" i="16" s="1"/>
  <c r="D134" i="16"/>
  <c r="X134" i="16" s="1"/>
  <c r="E135" i="16"/>
  <c r="Y135" i="16" s="1"/>
  <c r="D135" i="16"/>
  <c r="X135" i="16" s="1"/>
  <c r="C135" i="16"/>
  <c r="W135" i="16" s="1"/>
  <c r="B135" i="16"/>
  <c r="V135" i="16" s="1"/>
  <c r="E133" i="16"/>
  <c r="Y133" i="16" s="1"/>
  <c r="D133" i="16"/>
  <c r="X133" i="16" s="1"/>
  <c r="C133" i="16"/>
  <c r="W133" i="16" s="1"/>
  <c r="B133" i="16"/>
  <c r="V133" i="16" s="1"/>
  <c r="C132" i="16"/>
  <c r="W132" i="16" s="1"/>
  <c r="B132" i="16"/>
  <c r="V132" i="16" s="1"/>
  <c r="E132" i="16"/>
  <c r="Y132" i="16" s="1"/>
  <c r="D132" i="16"/>
  <c r="X132" i="16" s="1"/>
  <c r="E131" i="16"/>
  <c r="Y131" i="16" s="1"/>
  <c r="D131" i="16"/>
  <c r="X131" i="16" s="1"/>
  <c r="C131" i="16"/>
  <c r="W131" i="16" s="1"/>
  <c r="B131" i="16"/>
  <c r="V131" i="16" s="1"/>
  <c r="C130" i="16"/>
  <c r="W130" i="16" s="1"/>
  <c r="B130" i="16"/>
  <c r="V130" i="16" s="1"/>
  <c r="E130" i="16"/>
  <c r="Y130" i="16" s="1"/>
  <c r="D130" i="16"/>
  <c r="X130" i="16" s="1"/>
  <c r="C128" i="16"/>
  <c r="W128" i="16" s="1"/>
  <c r="B128" i="16"/>
  <c r="V128" i="16" s="1"/>
  <c r="E128" i="16"/>
  <c r="Y128" i="16" s="1"/>
  <c r="D128" i="16"/>
  <c r="X128" i="16" s="1"/>
  <c r="E129" i="16"/>
  <c r="Y129" i="16" s="1"/>
  <c r="D129" i="16"/>
  <c r="X129" i="16" s="1"/>
  <c r="C129" i="16"/>
  <c r="W129" i="16" s="1"/>
  <c r="B129" i="16"/>
  <c r="V129" i="16" s="1"/>
  <c r="C126" i="16"/>
  <c r="W126" i="16" s="1"/>
  <c r="B126" i="16"/>
  <c r="V126" i="16" s="1"/>
  <c r="E126" i="16"/>
  <c r="Y126" i="16" s="1"/>
  <c r="D126" i="16"/>
  <c r="X126" i="16" s="1"/>
  <c r="E127" i="16"/>
  <c r="Y127" i="16" s="1"/>
  <c r="D127" i="16"/>
  <c r="X127" i="16" s="1"/>
  <c r="C127" i="16"/>
  <c r="W127" i="16" s="1"/>
  <c r="B127" i="16"/>
  <c r="V127" i="16" s="1"/>
  <c r="E125" i="16"/>
  <c r="Y125" i="16" s="1"/>
  <c r="D125" i="16"/>
  <c r="X125" i="16" s="1"/>
  <c r="C125" i="16"/>
  <c r="W125" i="16" s="1"/>
  <c r="B125" i="16"/>
  <c r="V125" i="16" s="1"/>
  <c r="C124" i="16"/>
  <c r="W124" i="16" s="1"/>
  <c r="B124" i="16"/>
  <c r="V124" i="16" s="1"/>
  <c r="E124" i="16"/>
  <c r="Y124" i="16" s="1"/>
  <c r="D124" i="16"/>
  <c r="X124" i="16" s="1"/>
  <c r="E123" i="16"/>
  <c r="Y123" i="16" s="1"/>
  <c r="D123" i="16"/>
  <c r="X123" i="16" s="1"/>
  <c r="C123" i="16"/>
  <c r="W123" i="16" s="1"/>
  <c r="B123" i="16"/>
  <c r="V123" i="16" s="1"/>
  <c r="C122" i="16"/>
  <c r="W122" i="16" s="1"/>
  <c r="B122" i="16"/>
  <c r="V122" i="16" s="1"/>
  <c r="E122" i="16"/>
  <c r="Y122" i="16" s="1"/>
  <c r="D122" i="16"/>
  <c r="X122" i="16" s="1"/>
  <c r="E121" i="16"/>
  <c r="Y121" i="16" s="1"/>
  <c r="D121" i="16"/>
  <c r="X121" i="16" s="1"/>
  <c r="C121" i="16"/>
  <c r="W121" i="16" s="1"/>
  <c r="B121" i="16"/>
  <c r="V121" i="16" s="1"/>
  <c r="C117" i="16"/>
  <c r="W117" i="16" s="1"/>
  <c r="B117" i="16"/>
  <c r="V117" i="16" s="1"/>
  <c r="E117" i="16"/>
  <c r="Y117" i="16" s="1"/>
  <c r="D117" i="16"/>
  <c r="X117" i="16" s="1"/>
  <c r="E116" i="16"/>
  <c r="Y116" i="16" s="1"/>
  <c r="D116" i="16"/>
  <c r="X116" i="16" s="1"/>
  <c r="C116" i="16"/>
  <c r="W116" i="16" s="1"/>
  <c r="B116" i="16"/>
  <c r="V116" i="16" s="1"/>
  <c r="C115" i="16"/>
  <c r="W115" i="16" s="1"/>
  <c r="B115" i="16"/>
  <c r="V115" i="16" s="1"/>
  <c r="E115" i="16"/>
  <c r="Y115" i="16" s="1"/>
  <c r="D115" i="16"/>
  <c r="X115" i="16" s="1"/>
  <c r="E114" i="16"/>
  <c r="Y114" i="16" s="1"/>
  <c r="D114" i="16"/>
  <c r="X114" i="16" s="1"/>
  <c r="C114" i="16"/>
  <c r="W114" i="16" s="1"/>
  <c r="B114" i="16"/>
  <c r="V114" i="16" s="1"/>
  <c r="C113" i="16"/>
  <c r="W113" i="16" s="1"/>
  <c r="B113" i="16"/>
  <c r="V113" i="16" s="1"/>
  <c r="E113" i="16"/>
  <c r="Y113" i="16" s="1"/>
  <c r="D113" i="16"/>
  <c r="X113" i="16" s="1"/>
  <c r="E112" i="16"/>
  <c r="Y112" i="16" s="1"/>
  <c r="D112" i="16"/>
  <c r="X112" i="16" s="1"/>
  <c r="C112" i="16"/>
  <c r="W112" i="16" s="1"/>
  <c r="B112" i="16"/>
  <c r="V112" i="16" s="1"/>
  <c r="C111" i="16"/>
  <c r="W111" i="16" s="1"/>
  <c r="B111" i="16"/>
  <c r="V111" i="16" s="1"/>
  <c r="E111" i="16"/>
  <c r="Y111" i="16" s="1"/>
  <c r="D111" i="16"/>
  <c r="X111" i="16" s="1"/>
  <c r="C109" i="16"/>
  <c r="W109" i="16" s="1"/>
  <c r="B109" i="16"/>
  <c r="V109" i="16" s="1"/>
  <c r="E109" i="16"/>
  <c r="Y109" i="16" s="1"/>
  <c r="D109" i="16"/>
  <c r="X109" i="16" s="1"/>
  <c r="E110" i="16"/>
  <c r="Y110" i="16" s="1"/>
  <c r="D110" i="16"/>
  <c r="X110" i="16" s="1"/>
  <c r="C110" i="16"/>
  <c r="W110" i="16" s="1"/>
  <c r="B110" i="16"/>
  <c r="V110" i="16" s="1"/>
  <c r="E108" i="16"/>
  <c r="Y108" i="16" s="1"/>
  <c r="D108" i="16"/>
  <c r="X108" i="16" s="1"/>
  <c r="C108" i="16"/>
  <c r="W108" i="16" s="1"/>
  <c r="B108" i="16"/>
  <c r="V108" i="16" s="1"/>
  <c r="C107" i="16"/>
  <c r="W107" i="16" s="1"/>
  <c r="B107" i="16"/>
  <c r="V107" i="16" s="1"/>
  <c r="E107" i="16"/>
  <c r="Y107" i="16" s="1"/>
  <c r="D107" i="16"/>
  <c r="X107" i="16" s="1"/>
  <c r="E106" i="16"/>
  <c r="Y106" i="16" s="1"/>
  <c r="D106" i="16"/>
  <c r="X106" i="16" s="1"/>
  <c r="C106" i="16"/>
  <c r="W106" i="16" s="1"/>
  <c r="B106" i="16"/>
  <c r="V106" i="16" s="1"/>
  <c r="C105" i="16"/>
  <c r="W105" i="16" s="1"/>
  <c r="B105" i="16"/>
  <c r="V105" i="16" s="1"/>
  <c r="E105" i="16"/>
  <c r="Y105" i="16" s="1"/>
  <c r="D105" i="16"/>
  <c r="X105" i="16" s="1"/>
  <c r="E104" i="16"/>
  <c r="Y104" i="16" s="1"/>
  <c r="D104" i="16"/>
  <c r="X104" i="16" s="1"/>
  <c r="C104" i="16"/>
  <c r="W104" i="16" s="1"/>
  <c r="B104" i="16"/>
  <c r="V104" i="16" s="1"/>
  <c r="E81" i="16"/>
  <c r="D81" i="16"/>
  <c r="C81" i="16"/>
  <c r="B81" i="16"/>
  <c r="E80" i="16"/>
  <c r="D80" i="16"/>
  <c r="C80" i="16"/>
  <c r="B80" i="16"/>
  <c r="E79" i="16"/>
  <c r="D79" i="16"/>
  <c r="C79" i="16"/>
  <c r="B79" i="16"/>
  <c r="E78" i="16"/>
  <c r="D78" i="16"/>
  <c r="C78" i="16"/>
  <c r="B78" i="16"/>
  <c r="E75" i="16"/>
  <c r="D75" i="16"/>
  <c r="C75" i="16"/>
  <c r="B75" i="16"/>
  <c r="E74" i="16"/>
  <c r="D74" i="16"/>
  <c r="C74" i="16"/>
  <c r="B74" i="16"/>
  <c r="E73" i="16"/>
  <c r="D73" i="16"/>
  <c r="C73" i="16"/>
  <c r="B73" i="16"/>
  <c r="E72" i="16"/>
  <c r="D72" i="16"/>
  <c r="C72" i="16"/>
  <c r="B72" i="16"/>
  <c r="E71" i="16"/>
  <c r="D71" i="16"/>
  <c r="C71" i="16"/>
  <c r="B71" i="16"/>
  <c r="E70" i="16"/>
  <c r="D70" i="16"/>
  <c r="C70" i="16"/>
  <c r="B70" i="16"/>
  <c r="E69" i="16"/>
  <c r="D69" i="16"/>
  <c r="C69" i="16"/>
  <c r="B69" i="16"/>
  <c r="E68" i="16"/>
  <c r="D68" i="16"/>
  <c r="C68" i="16"/>
  <c r="B68" i="16"/>
  <c r="E67" i="16"/>
  <c r="D67" i="16"/>
  <c r="C67" i="16"/>
  <c r="B67" i="16"/>
  <c r="E66" i="16"/>
  <c r="D66" i="16"/>
  <c r="C66" i="16"/>
  <c r="B66" i="16"/>
  <c r="E65" i="16"/>
  <c r="D65" i="16"/>
  <c r="C65" i="16"/>
  <c r="B65" i="16"/>
  <c r="E64" i="16"/>
  <c r="D64" i="16"/>
  <c r="C64" i="16"/>
  <c r="B64" i="16"/>
  <c r="E63" i="16"/>
  <c r="D63" i="16"/>
  <c r="C63" i="16"/>
  <c r="B63" i="16"/>
  <c r="E62" i="16"/>
  <c r="D62" i="16"/>
  <c r="C62" i="16"/>
  <c r="B62" i="16"/>
  <c r="E61" i="16"/>
  <c r="D61" i="16"/>
  <c r="C61" i="16"/>
  <c r="B61" i="16"/>
  <c r="E60" i="16"/>
  <c r="D60" i="16"/>
  <c r="C60" i="16"/>
  <c r="B60" i="16"/>
  <c r="E59" i="16"/>
  <c r="D59" i="16"/>
  <c r="C59" i="16"/>
  <c r="B59" i="16"/>
  <c r="E58" i="16"/>
  <c r="D58" i="16"/>
  <c r="C58" i="16"/>
  <c r="B58" i="16"/>
  <c r="E57" i="16"/>
  <c r="D57" i="16"/>
  <c r="C57" i="16"/>
  <c r="B57" i="16"/>
  <c r="E56" i="16"/>
  <c r="D56" i="16"/>
  <c r="C56" i="16"/>
  <c r="B56" i="16"/>
  <c r="E55" i="16"/>
  <c r="D55" i="16"/>
  <c r="C55" i="16"/>
  <c r="B55" i="16"/>
  <c r="E54" i="16"/>
  <c r="D54" i="16"/>
  <c r="C54" i="16"/>
  <c r="B54" i="16"/>
  <c r="E53" i="16"/>
  <c r="D53" i="16"/>
  <c r="C53" i="16"/>
  <c r="B53" i="16"/>
  <c r="E52" i="16"/>
  <c r="D52" i="16"/>
  <c r="C52" i="16"/>
  <c r="B52" i="16"/>
  <c r="E51" i="16"/>
  <c r="D51" i="16"/>
  <c r="C51" i="16"/>
  <c r="B51" i="16"/>
  <c r="E50" i="16"/>
  <c r="D50" i="16"/>
  <c r="C50" i="16"/>
  <c r="B50" i="16"/>
  <c r="E49" i="16"/>
  <c r="D49" i="16"/>
  <c r="C49" i="16"/>
  <c r="B49" i="16"/>
  <c r="E48" i="16"/>
  <c r="D48" i="16"/>
  <c r="C48" i="16"/>
  <c r="B48" i="16"/>
  <c r="E47" i="16"/>
  <c r="D47" i="16"/>
  <c r="C47" i="16"/>
  <c r="B47" i="16"/>
  <c r="E46" i="16"/>
  <c r="D46" i="16"/>
  <c r="C46" i="16"/>
  <c r="B46" i="16"/>
  <c r="E45" i="16"/>
  <c r="D45" i="16"/>
  <c r="C45" i="16"/>
  <c r="B45" i="16"/>
  <c r="E44" i="16"/>
  <c r="D44" i="16"/>
  <c r="C44" i="16"/>
  <c r="B44" i="16"/>
  <c r="E43" i="16"/>
  <c r="D43" i="16"/>
  <c r="C43" i="16"/>
  <c r="B43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E39" i="16"/>
  <c r="D39" i="16"/>
  <c r="C39" i="16"/>
  <c r="B39" i="16"/>
  <c r="E38" i="16"/>
  <c r="D38" i="16"/>
  <c r="C38" i="16"/>
  <c r="B38" i="16"/>
  <c r="E37" i="16"/>
  <c r="D37" i="16"/>
  <c r="C37" i="16"/>
  <c r="B37" i="16"/>
  <c r="E36" i="16"/>
  <c r="D36" i="16"/>
  <c r="C36" i="16"/>
  <c r="B36" i="16"/>
  <c r="E35" i="16"/>
  <c r="D35" i="16"/>
  <c r="C35" i="16"/>
  <c r="B35" i="16"/>
  <c r="E34" i="16"/>
  <c r="D34" i="16"/>
  <c r="C34" i="16"/>
  <c r="B34" i="16"/>
  <c r="E33" i="16"/>
  <c r="D33" i="16"/>
  <c r="C33" i="16"/>
  <c r="B33" i="16"/>
  <c r="E32" i="16"/>
  <c r="D32" i="16"/>
  <c r="C32" i="16"/>
  <c r="B32" i="16"/>
  <c r="E29" i="16"/>
  <c r="D29" i="16"/>
  <c r="C29" i="16"/>
  <c r="B29" i="16"/>
  <c r="E28" i="16"/>
  <c r="D28" i="16"/>
  <c r="C28" i="16"/>
  <c r="B28" i="16"/>
  <c r="E23" i="16"/>
  <c r="D23" i="16"/>
  <c r="C23" i="16"/>
  <c r="B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E13" i="16"/>
  <c r="D13" i="16"/>
  <c r="C13" i="16"/>
  <c r="B13" i="16"/>
  <c r="E12" i="16"/>
  <c r="D12" i="16"/>
  <c r="C12" i="16"/>
  <c r="B12" i="16"/>
  <c r="E11" i="16"/>
  <c r="D11" i="16"/>
  <c r="C11" i="16"/>
  <c r="B11" i="16"/>
  <c r="E10" i="16"/>
  <c r="D10" i="16"/>
  <c r="C10" i="16"/>
  <c r="B10" i="16"/>
  <c r="E9" i="16"/>
  <c r="D9" i="16"/>
  <c r="C9" i="16"/>
  <c r="B9" i="16"/>
  <c r="E8" i="16"/>
  <c r="D8" i="16"/>
  <c r="C8" i="16"/>
  <c r="B8" i="16"/>
  <c r="E7" i="16"/>
  <c r="D7" i="16"/>
  <c r="C7" i="16"/>
  <c r="B7" i="16"/>
  <c r="E6" i="16"/>
  <c r="D6" i="16"/>
  <c r="C6" i="16"/>
  <c r="B6" i="16"/>
  <c r="E5" i="16"/>
  <c r="D5" i="16"/>
  <c r="C5" i="16"/>
  <c r="B5" i="16"/>
  <c r="E4" i="16"/>
  <c r="D4" i="16"/>
  <c r="C4" i="16"/>
  <c r="B4" i="16"/>
  <c r="C100" i="16"/>
  <c r="B100" i="16"/>
  <c r="E100" i="16"/>
  <c r="D100" i="16"/>
  <c r="C98" i="16"/>
  <c r="B98" i="16"/>
  <c r="E98" i="16"/>
  <c r="D98" i="16"/>
  <c r="E99" i="16"/>
  <c r="D99" i="16"/>
  <c r="C99" i="16"/>
  <c r="B99" i="16"/>
  <c r="E97" i="16"/>
  <c r="D97" i="16"/>
  <c r="C97" i="16"/>
  <c r="B97" i="16"/>
  <c r="C96" i="16"/>
  <c r="B96" i="16"/>
  <c r="E96" i="16"/>
  <c r="D96" i="16"/>
  <c r="E95" i="16"/>
  <c r="D95" i="16"/>
  <c r="C95" i="16"/>
  <c r="B95" i="16"/>
  <c r="E31" i="16"/>
  <c r="D31" i="16"/>
  <c r="C31" i="16"/>
  <c r="B31" i="16"/>
  <c r="E30" i="16"/>
  <c r="D30" i="16"/>
  <c r="C30" i="16"/>
  <c r="B30" i="16"/>
  <c r="E27" i="16"/>
  <c r="D27" i="16"/>
  <c r="C27" i="16"/>
  <c r="B27" i="16"/>
  <c r="E26" i="16"/>
  <c r="D26" i="16"/>
  <c r="C26" i="16"/>
  <c r="B26" i="16"/>
  <c r="E25" i="16"/>
  <c r="D25" i="16"/>
  <c r="C25" i="16"/>
  <c r="B25" i="16"/>
  <c r="E24" i="16"/>
  <c r="D24" i="16"/>
  <c r="C24" i="16"/>
  <c r="B24" i="16"/>
  <c r="C91" i="16"/>
  <c r="W91" i="16" s="1"/>
  <c r="B91" i="16"/>
  <c r="V91" i="16" s="1"/>
  <c r="E91" i="16"/>
  <c r="Y91" i="16" s="1"/>
  <c r="D91" i="16"/>
  <c r="X91" i="16" s="1"/>
  <c r="E90" i="16"/>
  <c r="Y90" i="16" s="1"/>
  <c r="D90" i="16"/>
  <c r="X90" i="16" s="1"/>
  <c r="C90" i="16"/>
  <c r="W90" i="16" s="1"/>
  <c r="B90" i="16"/>
  <c r="V90" i="16" s="1"/>
  <c r="C89" i="16"/>
  <c r="W89" i="16" s="1"/>
  <c r="B89" i="16"/>
  <c r="V89" i="16" s="1"/>
  <c r="E89" i="16"/>
  <c r="Y89" i="16" s="1"/>
  <c r="D89" i="16"/>
  <c r="X89" i="16" s="1"/>
  <c r="E88" i="16"/>
  <c r="Y88" i="16" s="1"/>
  <c r="D88" i="16"/>
  <c r="X88" i="16" s="1"/>
  <c r="C88" i="16"/>
  <c r="W88" i="16" s="1"/>
  <c r="B88" i="16"/>
  <c r="V88" i="16" s="1"/>
  <c r="E83" i="16"/>
  <c r="D83" i="16"/>
  <c r="C83" i="16"/>
  <c r="B83" i="16"/>
  <c r="E82" i="16"/>
  <c r="D82" i="16"/>
  <c r="C82" i="16"/>
  <c r="B82" i="16"/>
  <c r="E77" i="16"/>
  <c r="D77" i="16"/>
  <c r="C77" i="16"/>
  <c r="B77" i="16"/>
  <c r="E76" i="16"/>
  <c r="D76" i="16"/>
  <c r="C76" i="16"/>
  <c r="B76" i="16"/>
  <c r="E65" i="24"/>
  <c r="D65" i="24"/>
  <c r="C65" i="24"/>
  <c r="B65" i="24"/>
  <c r="E64" i="24"/>
  <c r="D64" i="24"/>
  <c r="C64" i="24"/>
  <c r="B64" i="24"/>
  <c r="E63" i="24"/>
  <c r="D63" i="24"/>
  <c r="C63" i="24"/>
  <c r="B63" i="24"/>
  <c r="E62" i="24"/>
  <c r="D62" i="24"/>
  <c r="C62" i="24"/>
  <c r="B62" i="24"/>
  <c r="E59" i="24"/>
  <c r="D59" i="24"/>
  <c r="C59" i="24"/>
  <c r="B59" i="24"/>
  <c r="E58" i="24"/>
  <c r="D58" i="24"/>
  <c r="C58" i="24"/>
  <c r="B58" i="24"/>
  <c r="E57" i="24"/>
  <c r="D57" i="24"/>
  <c r="C57" i="24"/>
  <c r="B57" i="24"/>
  <c r="E56" i="24"/>
  <c r="D56" i="24"/>
  <c r="C56" i="24"/>
  <c r="B56" i="24"/>
  <c r="E55" i="24"/>
  <c r="D55" i="24"/>
  <c r="C55" i="24"/>
  <c r="B55" i="24"/>
  <c r="E54" i="24"/>
  <c r="D54" i="24"/>
  <c r="C54" i="24"/>
  <c r="B54" i="24"/>
  <c r="E45" i="24"/>
  <c r="D45" i="24"/>
  <c r="C45" i="24"/>
  <c r="B45" i="24"/>
  <c r="E44" i="24"/>
  <c r="D44" i="24"/>
  <c r="C44" i="24"/>
  <c r="B44" i="24"/>
  <c r="E41" i="24"/>
  <c r="D41" i="24"/>
  <c r="C41" i="24"/>
  <c r="B41" i="24"/>
  <c r="E40" i="24"/>
  <c r="D40" i="24"/>
  <c r="C40" i="24"/>
  <c r="B40" i="24"/>
  <c r="E39" i="24"/>
  <c r="D39" i="24"/>
  <c r="C39" i="24"/>
  <c r="B39" i="24"/>
  <c r="E38" i="24"/>
  <c r="D38" i="24"/>
  <c r="C38" i="24"/>
  <c r="B38" i="24"/>
  <c r="E29" i="24"/>
  <c r="D29" i="24"/>
  <c r="C29" i="24"/>
  <c r="B29" i="24"/>
  <c r="E28" i="24"/>
  <c r="D28" i="24"/>
  <c r="C28" i="24"/>
  <c r="B28" i="24"/>
  <c r="E17" i="24"/>
  <c r="D17" i="24"/>
  <c r="C17" i="24"/>
  <c r="B17" i="24"/>
  <c r="E16" i="24"/>
  <c r="D16" i="24"/>
  <c r="C16" i="24"/>
  <c r="B16" i="24"/>
  <c r="E15" i="24"/>
  <c r="D15" i="24"/>
  <c r="C15" i="24"/>
  <c r="B15" i="24"/>
  <c r="E14" i="24"/>
  <c r="D14" i="24"/>
  <c r="C14" i="24"/>
  <c r="B14" i="24"/>
  <c r="E9" i="24"/>
  <c r="D9" i="24"/>
  <c r="C9" i="24"/>
  <c r="B9" i="24"/>
  <c r="E8" i="24"/>
  <c r="D8" i="24"/>
  <c r="C8" i="24"/>
  <c r="B8" i="24"/>
  <c r="E83" i="23"/>
  <c r="D83" i="23"/>
  <c r="C83" i="23"/>
  <c r="B83" i="23"/>
  <c r="E82" i="23"/>
  <c r="D82" i="23"/>
  <c r="C82" i="23"/>
  <c r="B82" i="23"/>
  <c r="E81" i="23"/>
  <c r="D81" i="23"/>
  <c r="C81" i="23"/>
  <c r="B81" i="23"/>
  <c r="E80" i="23"/>
  <c r="D80" i="23"/>
  <c r="C80" i="23"/>
  <c r="B80" i="23"/>
  <c r="E79" i="23"/>
  <c r="D79" i="23"/>
  <c r="C79" i="23"/>
  <c r="B79" i="23"/>
  <c r="E78" i="23"/>
  <c r="D78" i="23"/>
  <c r="C78" i="23"/>
  <c r="B78" i="23"/>
  <c r="E77" i="23"/>
  <c r="D77" i="23"/>
  <c r="C77" i="23"/>
  <c r="B77" i="23"/>
  <c r="E76" i="23"/>
  <c r="D76" i="23"/>
  <c r="C76" i="23"/>
  <c r="B76" i="23"/>
  <c r="E75" i="23"/>
  <c r="D75" i="23"/>
  <c r="C75" i="23"/>
  <c r="B75" i="23"/>
  <c r="E74" i="23"/>
  <c r="D74" i="23"/>
  <c r="C74" i="23"/>
  <c r="B74" i="23"/>
  <c r="E73" i="23"/>
  <c r="D73" i="23"/>
  <c r="C73" i="23"/>
  <c r="B73" i="23"/>
  <c r="E72" i="23"/>
  <c r="D72" i="23"/>
  <c r="C72" i="23"/>
  <c r="B72" i="23"/>
  <c r="E71" i="23"/>
  <c r="D71" i="23"/>
  <c r="C71" i="23"/>
  <c r="B71" i="23"/>
  <c r="E70" i="23"/>
  <c r="D70" i="23"/>
  <c r="C70" i="23"/>
  <c r="B70" i="23"/>
  <c r="E69" i="23"/>
  <c r="D69" i="23"/>
  <c r="C69" i="23"/>
  <c r="B69" i="23"/>
  <c r="E68" i="23"/>
  <c r="D68" i="23"/>
  <c r="C68" i="23"/>
  <c r="B68" i="23"/>
  <c r="E67" i="23"/>
  <c r="D67" i="23"/>
  <c r="C67" i="23"/>
  <c r="B67" i="23"/>
  <c r="E66" i="23"/>
  <c r="D66" i="23"/>
  <c r="C66" i="23"/>
  <c r="B66" i="23"/>
  <c r="E65" i="23"/>
  <c r="D65" i="23"/>
  <c r="C65" i="23"/>
  <c r="B65" i="23"/>
  <c r="E64" i="23"/>
  <c r="D64" i="23"/>
  <c r="C64" i="23"/>
  <c r="B64" i="23"/>
  <c r="E63" i="23"/>
  <c r="D63" i="23"/>
  <c r="C63" i="23"/>
  <c r="B63" i="23"/>
  <c r="E62" i="23"/>
  <c r="D62" i="23"/>
  <c r="C62" i="23"/>
  <c r="B62" i="23"/>
  <c r="E61" i="23"/>
  <c r="D61" i="23"/>
  <c r="C61" i="23"/>
  <c r="B61" i="23"/>
  <c r="E60" i="23"/>
  <c r="D60" i="23"/>
  <c r="C60" i="23"/>
  <c r="B60" i="23"/>
  <c r="E59" i="23"/>
  <c r="D59" i="23"/>
  <c r="C59" i="23"/>
  <c r="B59" i="23"/>
  <c r="E58" i="23"/>
  <c r="D58" i="23"/>
  <c r="C58" i="23"/>
  <c r="B58" i="23"/>
  <c r="E57" i="23"/>
  <c r="D57" i="23"/>
  <c r="C57" i="23"/>
  <c r="B57" i="23"/>
  <c r="E56" i="23"/>
  <c r="D56" i="23"/>
  <c r="C56" i="23"/>
  <c r="B56" i="23"/>
  <c r="E55" i="23"/>
  <c r="D55" i="23"/>
  <c r="C55" i="23"/>
  <c r="B55" i="23"/>
  <c r="E54" i="23"/>
  <c r="D54" i="23"/>
  <c r="C54" i="23"/>
  <c r="B54" i="23"/>
  <c r="E53" i="23"/>
  <c r="D53" i="23"/>
  <c r="C53" i="23"/>
  <c r="B53" i="23"/>
  <c r="E52" i="23"/>
  <c r="D52" i="23"/>
  <c r="C52" i="23"/>
  <c r="B52" i="23"/>
  <c r="E51" i="23"/>
  <c r="D51" i="23"/>
  <c r="C51" i="23"/>
  <c r="B51" i="23"/>
  <c r="E50" i="23"/>
  <c r="D50" i="23"/>
  <c r="C50" i="23"/>
  <c r="B50" i="23"/>
  <c r="E49" i="23"/>
  <c r="D49" i="23"/>
  <c r="C49" i="23"/>
  <c r="B49" i="23"/>
  <c r="E48" i="23"/>
  <c r="D48" i="23"/>
  <c r="C48" i="23"/>
  <c r="B48" i="23"/>
  <c r="E47" i="23"/>
  <c r="D47" i="23"/>
  <c r="C47" i="23"/>
  <c r="B47" i="23"/>
  <c r="E46" i="23"/>
  <c r="D46" i="23"/>
  <c r="C46" i="23"/>
  <c r="B46" i="23"/>
  <c r="E45" i="23"/>
  <c r="D45" i="23"/>
  <c r="C45" i="23"/>
  <c r="B45" i="23"/>
  <c r="E44" i="23"/>
  <c r="D44" i="23"/>
  <c r="C44" i="23"/>
  <c r="B44" i="23"/>
  <c r="E43" i="23"/>
  <c r="D43" i="23"/>
  <c r="C43" i="23"/>
  <c r="B43" i="23"/>
  <c r="E42" i="23"/>
  <c r="D42" i="23"/>
  <c r="C42" i="23"/>
  <c r="B42" i="23"/>
  <c r="E41" i="23"/>
  <c r="D41" i="23"/>
  <c r="C41" i="23"/>
  <c r="B41" i="23"/>
  <c r="E40" i="23"/>
  <c r="D40" i="23"/>
  <c r="C40" i="23"/>
  <c r="B40" i="23"/>
  <c r="E39" i="23"/>
  <c r="D39" i="23"/>
  <c r="C39" i="23"/>
  <c r="B39" i="23"/>
  <c r="E38" i="23"/>
  <c r="D38" i="23"/>
  <c r="C38" i="23"/>
  <c r="B38" i="23"/>
  <c r="E37" i="23"/>
  <c r="D37" i="23"/>
  <c r="C37" i="23"/>
  <c r="B37" i="23"/>
  <c r="E36" i="23"/>
  <c r="D36" i="23"/>
  <c r="C36" i="23"/>
  <c r="B36" i="23"/>
  <c r="E35" i="23"/>
  <c r="D35" i="23"/>
  <c r="C35" i="23"/>
  <c r="B35" i="23"/>
  <c r="E34" i="23"/>
  <c r="D34" i="23"/>
  <c r="C34" i="23"/>
  <c r="B34" i="23"/>
  <c r="E33" i="23"/>
  <c r="D33" i="23"/>
  <c r="C33" i="23"/>
  <c r="B33" i="23"/>
  <c r="E32" i="23"/>
  <c r="D32" i="23"/>
  <c r="C32" i="23"/>
  <c r="B32" i="23"/>
  <c r="E31" i="23"/>
  <c r="D31" i="23"/>
  <c r="C31" i="23"/>
  <c r="B31" i="23"/>
  <c r="E30" i="23"/>
  <c r="D30" i="23"/>
  <c r="C30" i="23"/>
  <c r="B30" i="23"/>
  <c r="E29" i="23"/>
  <c r="D29" i="23"/>
  <c r="C29" i="23"/>
  <c r="B29" i="23"/>
  <c r="E28" i="23"/>
  <c r="D28" i="23"/>
  <c r="C28" i="23"/>
  <c r="B28" i="23"/>
  <c r="E27" i="23"/>
  <c r="D27" i="23"/>
  <c r="C27" i="23"/>
  <c r="B27" i="23"/>
  <c r="E26" i="23"/>
  <c r="D26" i="23"/>
  <c r="C26" i="23"/>
  <c r="B26" i="23"/>
  <c r="E25" i="23"/>
  <c r="D25" i="23"/>
  <c r="C25" i="23"/>
  <c r="B25" i="23"/>
  <c r="E24" i="23"/>
  <c r="D24" i="23"/>
  <c r="C24" i="23"/>
  <c r="B24" i="23"/>
  <c r="E23" i="23"/>
  <c r="D23" i="23"/>
  <c r="C23" i="23"/>
  <c r="B23" i="23"/>
  <c r="E22" i="23"/>
  <c r="D22" i="23"/>
  <c r="C22" i="23"/>
  <c r="B22" i="23"/>
  <c r="E21" i="23"/>
  <c r="D21" i="23"/>
  <c r="C21" i="23"/>
  <c r="B21" i="23"/>
  <c r="E20" i="23"/>
  <c r="D20" i="23"/>
  <c r="C20" i="23"/>
  <c r="B20" i="23"/>
  <c r="E19" i="23"/>
  <c r="D19" i="23"/>
  <c r="C19" i="23"/>
  <c r="B19" i="23"/>
  <c r="E18" i="23"/>
  <c r="D18" i="23"/>
  <c r="C18" i="23"/>
  <c r="B18" i="23"/>
  <c r="E17" i="23"/>
  <c r="D17" i="23"/>
  <c r="C17" i="23"/>
  <c r="B17" i="23"/>
  <c r="E16" i="23"/>
  <c r="D16" i="23"/>
  <c r="C16" i="23"/>
  <c r="B16" i="23"/>
  <c r="E15" i="23"/>
  <c r="D15" i="23"/>
  <c r="C15" i="23"/>
  <c r="B15" i="23"/>
  <c r="E14" i="23"/>
  <c r="D14" i="23"/>
  <c r="C14" i="23"/>
  <c r="B14" i="23"/>
  <c r="E13" i="23"/>
  <c r="D13" i="23"/>
  <c r="C13" i="23"/>
  <c r="B13" i="23"/>
  <c r="E12" i="23"/>
  <c r="D12" i="23"/>
  <c r="C12" i="23"/>
  <c r="B12" i="23"/>
  <c r="E11" i="23"/>
  <c r="D11" i="23"/>
  <c r="C11" i="23"/>
  <c r="B11" i="23"/>
  <c r="E10" i="23"/>
  <c r="D10" i="23"/>
  <c r="C10" i="23"/>
  <c r="B10" i="23"/>
  <c r="E9" i="23"/>
  <c r="D9" i="23"/>
  <c r="C9" i="23"/>
  <c r="B9" i="23"/>
  <c r="E8" i="23"/>
  <c r="D8" i="23"/>
  <c r="C8" i="23"/>
  <c r="B8" i="23"/>
  <c r="E7" i="23"/>
  <c r="D7" i="23"/>
  <c r="C7" i="23"/>
  <c r="B7" i="23"/>
  <c r="E6" i="23"/>
  <c r="D6" i="23"/>
  <c r="C6" i="23"/>
  <c r="B6" i="23"/>
  <c r="E5" i="23"/>
  <c r="D5" i="23"/>
  <c r="C5" i="23"/>
  <c r="B5" i="23"/>
  <c r="E4" i="23"/>
  <c r="D4" i="23"/>
  <c r="C4" i="23"/>
  <c r="B4" i="23"/>
  <c r="E81" i="22"/>
  <c r="D81" i="22"/>
  <c r="C81" i="22"/>
  <c r="B81" i="22"/>
  <c r="E80" i="22"/>
  <c r="D80" i="22"/>
  <c r="C80" i="22"/>
  <c r="B80" i="22"/>
  <c r="E79" i="22"/>
  <c r="D79" i="22"/>
  <c r="C79" i="22"/>
  <c r="B79" i="22"/>
  <c r="E78" i="22"/>
  <c r="D78" i="22"/>
  <c r="C78" i="22"/>
  <c r="B78" i="22"/>
  <c r="E63" i="22"/>
  <c r="D63" i="22"/>
  <c r="C63" i="22"/>
  <c r="B63" i="22"/>
  <c r="E62" i="22"/>
  <c r="D62" i="22"/>
  <c r="C62" i="22"/>
  <c r="B62" i="22"/>
  <c r="E61" i="22"/>
  <c r="D61" i="22"/>
  <c r="C61" i="22"/>
  <c r="B61" i="22"/>
  <c r="E60" i="22"/>
  <c r="D60" i="22"/>
  <c r="C60" i="22"/>
  <c r="B60" i="22"/>
  <c r="E59" i="22"/>
  <c r="D59" i="22"/>
  <c r="C59" i="22"/>
  <c r="B59" i="22"/>
  <c r="E58" i="22"/>
  <c r="D58" i="22"/>
  <c r="C58" i="22"/>
  <c r="B58" i="22"/>
  <c r="E57" i="22"/>
  <c r="D57" i="22"/>
  <c r="C57" i="22"/>
  <c r="B57" i="22"/>
  <c r="E56" i="22"/>
  <c r="D56" i="22"/>
  <c r="C56" i="22"/>
  <c r="B56" i="22"/>
  <c r="E47" i="22"/>
  <c r="D47" i="22"/>
  <c r="C47" i="22"/>
  <c r="B47" i="22"/>
  <c r="E46" i="22"/>
  <c r="D46" i="22"/>
  <c r="C46" i="22"/>
  <c r="B46" i="22"/>
  <c r="E45" i="22"/>
  <c r="D45" i="22"/>
  <c r="C45" i="22"/>
  <c r="B45" i="22"/>
  <c r="E44" i="22"/>
  <c r="D44" i="22"/>
  <c r="C44" i="22"/>
  <c r="B44" i="22"/>
  <c r="E41" i="22"/>
  <c r="D41" i="22"/>
  <c r="C41" i="22"/>
  <c r="B41" i="22"/>
  <c r="E40" i="22"/>
  <c r="D40" i="22"/>
  <c r="C40" i="22"/>
  <c r="B40" i="22"/>
  <c r="E39" i="22"/>
  <c r="D39" i="22"/>
  <c r="C39" i="22"/>
  <c r="B39" i="22"/>
  <c r="E38" i="22"/>
  <c r="D38" i="22"/>
  <c r="C38" i="22"/>
  <c r="B38" i="22"/>
  <c r="E17" i="22"/>
  <c r="D17" i="22"/>
  <c r="C17" i="22"/>
  <c r="B17" i="22"/>
  <c r="E16" i="22"/>
  <c r="D16" i="22"/>
  <c r="C16" i="22"/>
  <c r="B16" i="22"/>
  <c r="E9" i="22"/>
  <c r="D9" i="22"/>
  <c r="C9" i="22"/>
  <c r="B9" i="22"/>
  <c r="E8" i="22"/>
  <c r="D8" i="22"/>
  <c r="C8" i="22"/>
  <c r="B8" i="22"/>
  <c r="E81" i="20"/>
  <c r="D81" i="20"/>
  <c r="C81" i="20"/>
  <c r="B81" i="20"/>
  <c r="E80" i="20"/>
  <c r="D80" i="20"/>
  <c r="C80" i="20"/>
  <c r="B80" i="20"/>
  <c r="E79" i="20"/>
  <c r="D79" i="20"/>
  <c r="C79" i="20"/>
  <c r="B79" i="20"/>
  <c r="E78" i="20"/>
  <c r="D78" i="20"/>
  <c r="C78" i="20"/>
  <c r="B78" i="20"/>
  <c r="E71" i="20"/>
  <c r="D71" i="20"/>
  <c r="C71" i="20"/>
  <c r="B71" i="20"/>
  <c r="E70" i="20"/>
  <c r="D70" i="20"/>
  <c r="C70" i="20"/>
  <c r="B70" i="20"/>
  <c r="E69" i="20"/>
  <c r="D69" i="20"/>
  <c r="C69" i="20"/>
  <c r="B69" i="20"/>
  <c r="E68" i="20"/>
  <c r="D68" i="20"/>
  <c r="C68" i="20"/>
  <c r="B68" i="20"/>
  <c r="E67" i="20"/>
  <c r="D67" i="20"/>
  <c r="C67" i="20"/>
  <c r="B67" i="20"/>
  <c r="E66" i="20"/>
  <c r="D66" i="20"/>
  <c r="C66" i="20"/>
  <c r="B66" i="20"/>
  <c r="E63" i="20"/>
  <c r="D63" i="20"/>
  <c r="C63" i="20"/>
  <c r="B63" i="20"/>
  <c r="E62" i="20"/>
  <c r="D62" i="20"/>
  <c r="C62" i="20"/>
  <c r="B62" i="20"/>
  <c r="E59" i="20"/>
  <c r="D59" i="20"/>
  <c r="C59" i="20"/>
  <c r="B59" i="20"/>
  <c r="E58" i="20"/>
  <c r="D58" i="20"/>
  <c r="C58" i="20"/>
  <c r="B58" i="20"/>
  <c r="E57" i="20"/>
  <c r="D57" i="20"/>
  <c r="C57" i="20"/>
  <c r="B57" i="20"/>
  <c r="E56" i="20"/>
  <c r="D56" i="20"/>
  <c r="C56" i="20"/>
  <c r="B56" i="20"/>
  <c r="E45" i="20"/>
  <c r="D45" i="20"/>
  <c r="C45" i="20"/>
  <c r="B45" i="20"/>
  <c r="E44" i="20"/>
  <c r="D44" i="20"/>
  <c r="C44" i="20"/>
  <c r="B44" i="20"/>
  <c r="E41" i="20"/>
  <c r="D41" i="20"/>
  <c r="C41" i="20"/>
  <c r="B41" i="20"/>
  <c r="E40" i="20"/>
  <c r="D40" i="20"/>
  <c r="C40" i="20"/>
  <c r="B40" i="20"/>
  <c r="E39" i="20"/>
  <c r="D39" i="20"/>
  <c r="C39" i="20"/>
  <c r="B39" i="20"/>
  <c r="E38" i="20"/>
  <c r="D38" i="20"/>
  <c r="C38" i="20"/>
  <c r="B38" i="20"/>
  <c r="E29" i="20"/>
  <c r="D29" i="20"/>
  <c r="C29" i="20"/>
  <c r="B29" i="20"/>
  <c r="E28" i="20"/>
  <c r="D28" i="20"/>
  <c r="C28" i="20"/>
  <c r="B2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9" i="20"/>
  <c r="D9" i="20"/>
  <c r="C9" i="20"/>
  <c r="B9" i="20"/>
  <c r="E8" i="20"/>
  <c r="D8" i="20"/>
  <c r="C8" i="20"/>
  <c r="B8" i="20"/>
  <c r="E83" i="18"/>
  <c r="D83" i="18"/>
  <c r="C83" i="18"/>
  <c r="B83" i="18"/>
  <c r="E82" i="18"/>
  <c r="D82" i="18"/>
  <c r="C82" i="18"/>
  <c r="B82" i="18"/>
  <c r="E81" i="18"/>
  <c r="D81" i="18"/>
  <c r="C81" i="18"/>
  <c r="B81" i="18"/>
  <c r="E80" i="18"/>
  <c r="D80" i="18"/>
  <c r="C80" i="18"/>
  <c r="B80" i="18"/>
  <c r="E79" i="18"/>
  <c r="D79" i="18"/>
  <c r="C79" i="18"/>
  <c r="B79" i="18"/>
  <c r="E78" i="18"/>
  <c r="D78" i="18"/>
  <c r="C78" i="18"/>
  <c r="B78" i="18"/>
  <c r="E77" i="18"/>
  <c r="D77" i="18"/>
  <c r="C77" i="18"/>
  <c r="B77" i="18"/>
  <c r="E76" i="18"/>
  <c r="D76" i="18"/>
  <c r="C76" i="18"/>
  <c r="B76" i="18"/>
  <c r="E75" i="18"/>
  <c r="D75" i="18"/>
  <c r="C75" i="18"/>
  <c r="B75" i="18"/>
  <c r="E74" i="18"/>
  <c r="D74" i="18"/>
  <c r="C74" i="18"/>
  <c r="B74" i="18"/>
  <c r="E73" i="18"/>
  <c r="D73" i="18"/>
  <c r="C73" i="18"/>
  <c r="B73" i="18"/>
  <c r="E72" i="18"/>
  <c r="D72" i="18"/>
  <c r="C72" i="18"/>
  <c r="B72" i="18"/>
  <c r="E71" i="18"/>
  <c r="D71" i="18"/>
  <c r="C71" i="18"/>
  <c r="B71" i="18"/>
  <c r="E70" i="18"/>
  <c r="D70" i="18"/>
  <c r="C70" i="18"/>
  <c r="B70" i="18"/>
  <c r="E69" i="18"/>
  <c r="D69" i="18"/>
  <c r="C69" i="18"/>
  <c r="B69" i="18"/>
  <c r="E68" i="18"/>
  <c r="D68" i="18"/>
  <c r="C68" i="18"/>
  <c r="B68" i="18"/>
  <c r="E67" i="18"/>
  <c r="D67" i="18"/>
  <c r="C67" i="18"/>
  <c r="B67" i="18"/>
  <c r="E66" i="18"/>
  <c r="D66" i="18"/>
  <c r="C66" i="18"/>
  <c r="B66" i="18"/>
  <c r="E65" i="18"/>
  <c r="D65" i="18"/>
  <c r="C65" i="18"/>
  <c r="B65" i="18"/>
  <c r="E64" i="18"/>
  <c r="D64" i="18"/>
  <c r="C64" i="18"/>
  <c r="B64" i="18"/>
  <c r="E63" i="18"/>
  <c r="D63" i="18"/>
  <c r="C63" i="18"/>
  <c r="B63" i="18"/>
  <c r="E62" i="18"/>
  <c r="D62" i="18"/>
  <c r="C62" i="18"/>
  <c r="B62" i="18"/>
  <c r="E61" i="18"/>
  <c r="D61" i="18"/>
  <c r="C61" i="18"/>
  <c r="B61" i="18"/>
  <c r="E60" i="18"/>
  <c r="D60" i="18"/>
  <c r="C60" i="18"/>
  <c r="B60" i="18"/>
  <c r="E59" i="18"/>
  <c r="D59" i="18"/>
  <c r="C59" i="18"/>
  <c r="B59" i="18"/>
  <c r="E58" i="18"/>
  <c r="D58" i="18"/>
  <c r="C58" i="18"/>
  <c r="B58" i="18"/>
  <c r="E57" i="18"/>
  <c r="D57" i="18"/>
  <c r="C57" i="18"/>
  <c r="B57" i="18"/>
  <c r="E56" i="18"/>
  <c r="D56" i="18"/>
  <c r="C56" i="18"/>
  <c r="B56" i="18"/>
  <c r="E55" i="18"/>
  <c r="D55" i="18"/>
  <c r="C55" i="18"/>
  <c r="B55" i="18"/>
  <c r="E54" i="18"/>
  <c r="D54" i="18"/>
  <c r="C54" i="18"/>
  <c r="B54" i="18"/>
  <c r="E53" i="18"/>
  <c r="D53" i="18"/>
  <c r="C53" i="18"/>
  <c r="B53" i="18"/>
  <c r="E52" i="18"/>
  <c r="D52" i="18"/>
  <c r="C52" i="18"/>
  <c r="B52" i="18"/>
  <c r="E51" i="18"/>
  <c r="D51" i="18"/>
  <c r="C51" i="18"/>
  <c r="B51" i="18"/>
  <c r="E50" i="18"/>
  <c r="D50" i="18"/>
  <c r="C50" i="18"/>
  <c r="B50" i="18"/>
  <c r="E49" i="18"/>
  <c r="D49" i="18"/>
  <c r="C49" i="18"/>
  <c r="B49" i="18"/>
  <c r="E48" i="18"/>
  <c r="D48" i="18"/>
  <c r="C48" i="18"/>
  <c r="B48" i="18"/>
  <c r="E47" i="18"/>
  <c r="D47" i="18"/>
  <c r="C47" i="18"/>
  <c r="B47" i="18"/>
  <c r="E46" i="18"/>
  <c r="D46" i="18"/>
  <c r="C46" i="18"/>
  <c r="B46" i="18"/>
  <c r="E45" i="18"/>
  <c r="D45" i="18"/>
  <c r="C45" i="18"/>
  <c r="B45" i="18"/>
  <c r="E44" i="18"/>
  <c r="D44" i="18"/>
  <c r="C44" i="18"/>
  <c r="B44" i="18"/>
  <c r="E43" i="18"/>
  <c r="D43" i="18"/>
  <c r="C43" i="18"/>
  <c r="B43" i="18"/>
  <c r="E42" i="18"/>
  <c r="D42" i="18"/>
  <c r="C42" i="18"/>
  <c r="B42" i="18"/>
  <c r="E41" i="18"/>
  <c r="D41" i="18"/>
  <c r="C41" i="18"/>
  <c r="B41" i="18"/>
  <c r="E40" i="18"/>
  <c r="D40" i="18"/>
  <c r="C40" i="18"/>
  <c r="B40" i="18"/>
  <c r="E39" i="18"/>
  <c r="D39" i="18"/>
  <c r="C39" i="18"/>
  <c r="B39" i="18"/>
  <c r="E38" i="18"/>
  <c r="D38" i="18"/>
  <c r="C38" i="18"/>
  <c r="B38" i="18"/>
  <c r="E37" i="18"/>
  <c r="D37" i="18"/>
  <c r="C37" i="18"/>
  <c r="B37" i="18"/>
  <c r="E36" i="18"/>
  <c r="D36" i="18"/>
  <c r="C36" i="18"/>
  <c r="B36" i="18"/>
  <c r="E35" i="18"/>
  <c r="D35" i="18"/>
  <c r="C35" i="18"/>
  <c r="B35" i="18"/>
  <c r="E34" i="18"/>
  <c r="D34" i="18"/>
  <c r="C34" i="18"/>
  <c r="B34" i="18"/>
  <c r="E33" i="18"/>
  <c r="D33" i="18"/>
  <c r="C33" i="18"/>
  <c r="B33" i="18"/>
  <c r="E32" i="18"/>
  <c r="D32" i="18"/>
  <c r="C32" i="18"/>
  <c r="B32" i="18"/>
  <c r="E31" i="18"/>
  <c r="D31" i="18"/>
  <c r="C31" i="18"/>
  <c r="B31" i="18"/>
  <c r="E30" i="18"/>
  <c r="D30" i="18"/>
  <c r="C30" i="18"/>
  <c r="B30" i="18"/>
  <c r="E29" i="18"/>
  <c r="D29" i="18"/>
  <c r="C29" i="18"/>
  <c r="B29" i="18"/>
  <c r="E28" i="18"/>
  <c r="D28" i="18"/>
  <c r="C28" i="18"/>
  <c r="B28" i="18"/>
  <c r="E27" i="18"/>
  <c r="D27" i="18"/>
  <c r="C27" i="18"/>
  <c r="B27" i="18"/>
  <c r="E26" i="18"/>
  <c r="D26" i="18"/>
  <c r="C26" i="18"/>
  <c r="B26" i="18"/>
  <c r="E25" i="18"/>
  <c r="D25" i="18"/>
  <c r="C25" i="18"/>
  <c r="B25" i="18"/>
  <c r="E24" i="18"/>
  <c r="D24" i="18"/>
  <c r="C24" i="18"/>
  <c r="B24" i="18"/>
  <c r="E23" i="18"/>
  <c r="D23" i="18"/>
  <c r="C23" i="18"/>
  <c r="B23" i="18"/>
  <c r="E22" i="18"/>
  <c r="D22" i="18"/>
  <c r="C22" i="18"/>
  <c r="B22" i="18"/>
  <c r="E21" i="18"/>
  <c r="D21" i="18"/>
  <c r="C21" i="18"/>
  <c r="B21" i="18"/>
  <c r="E20" i="18"/>
  <c r="D20" i="18"/>
  <c r="C20" i="18"/>
  <c r="B20" i="18"/>
  <c r="E19" i="18"/>
  <c r="D19" i="18"/>
  <c r="C19" i="18"/>
  <c r="B19" i="18"/>
  <c r="E18" i="18"/>
  <c r="D18" i="18"/>
  <c r="C18" i="18"/>
  <c r="B18" i="18"/>
  <c r="E17" i="18"/>
  <c r="D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E12" i="18"/>
  <c r="D12" i="18"/>
  <c r="C12" i="18"/>
  <c r="B12" i="18"/>
  <c r="E11" i="18"/>
  <c r="D11" i="18"/>
  <c r="C11" i="18"/>
  <c r="B11" i="18"/>
  <c r="E10" i="18"/>
  <c r="D10" i="18"/>
  <c r="C10" i="18"/>
  <c r="B10" i="18"/>
  <c r="E9" i="18"/>
  <c r="D9" i="18"/>
  <c r="C9" i="18"/>
  <c r="B9" i="18"/>
  <c r="E8" i="18"/>
  <c r="D8" i="18"/>
  <c r="C8" i="18"/>
  <c r="B8" i="18"/>
  <c r="E7" i="18"/>
  <c r="D7" i="18"/>
  <c r="C7" i="18"/>
  <c r="B7" i="18"/>
  <c r="E6" i="18"/>
  <c r="D6" i="18"/>
  <c r="C6" i="18"/>
  <c r="B6" i="18"/>
  <c r="E5" i="18"/>
  <c r="D5" i="18"/>
  <c r="C5" i="18"/>
  <c r="B5" i="18"/>
  <c r="E4" i="18"/>
  <c r="D4" i="18"/>
  <c r="C4" i="18"/>
  <c r="B4" i="18"/>
  <c r="E65" i="17"/>
  <c r="D65" i="17"/>
  <c r="C65" i="17"/>
  <c r="B65" i="17"/>
  <c r="E64" i="17"/>
  <c r="D64" i="17"/>
  <c r="C64" i="17"/>
  <c r="B64" i="17"/>
  <c r="E63" i="17"/>
  <c r="D63" i="17"/>
  <c r="C63" i="17"/>
  <c r="B63" i="17"/>
  <c r="E62" i="17"/>
  <c r="D62" i="17"/>
  <c r="C62" i="17"/>
  <c r="B62" i="17"/>
  <c r="E59" i="17"/>
  <c r="D59" i="17"/>
  <c r="C59" i="17"/>
  <c r="B59" i="17"/>
  <c r="E58" i="17"/>
  <c r="D58" i="17"/>
  <c r="C58" i="17"/>
  <c r="B58" i="17"/>
  <c r="E57" i="17"/>
  <c r="D57" i="17"/>
  <c r="C57" i="17"/>
  <c r="B57" i="17"/>
  <c r="E56" i="17"/>
  <c r="D56" i="17"/>
  <c r="C56" i="17"/>
  <c r="B56" i="17"/>
  <c r="E55" i="17"/>
  <c r="D55" i="17"/>
  <c r="C55" i="17"/>
  <c r="B55" i="17"/>
  <c r="E54" i="17"/>
  <c r="D54" i="17"/>
  <c r="C54" i="17"/>
  <c r="B54" i="17"/>
  <c r="E45" i="17"/>
  <c r="D45" i="17"/>
  <c r="C45" i="17"/>
  <c r="B45" i="17"/>
  <c r="E44" i="17"/>
  <c r="D44" i="17"/>
  <c r="C44" i="17"/>
  <c r="B44" i="17"/>
  <c r="E41" i="17"/>
  <c r="D41" i="17"/>
  <c r="C41" i="17"/>
  <c r="B41" i="17"/>
  <c r="E40" i="17"/>
  <c r="D40" i="17"/>
  <c r="C40" i="17"/>
  <c r="B40" i="17"/>
  <c r="E39" i="17"/>
  <c r="D39" i="17"/>
  <c r="C39" i="17"/>
  <c r="B39" i="17"/>
  <c r="E38" i="17"/>
  <c r="D38" i="17"/>
  <c r="C38" i="17"/>
  <c r="B38" i="17"/>
  <c r="E29" i="17"/>
  <c r="D29" i="17"/>
  <c r="C29" i="17"/>
  <c r="B29" i="17"/>
  <c r="E28" i="17"/>
  <c r="D28" i="17"/>
  <c r="C28" i="17"/>
  <c r="B28" i="17"/>
  <c r="E17" i="17"/>
  <c r="D17" i="17"/>
  <c r="C17" i="17"/>
  <c r="B17" i="17"/>
  <c r="E16" i="17"/>
  <c r="D16" i="17"/>
  <c r="C16" i="17"/>
  <c r="B16" i="17"/>
  <c r="E15" i="17"/>
  <c r="D15" i="17"/>
  <c r="C15" i="17"/>
  <c r="B15" i="17"/>
  <c r="E14" i="17"/>
  <c r="D14" i="17"/>
  <c r="C14" i="17"/>
  <c r="B14" i="17"/>
  <c r="E9" i="17"/>
  <c r="D9" i="17"/>
  <c r="C9" i="17"/>
  <c r="B9" i="17"/>
  <c r="E8" i="17"/>
  <c r="D8" i="17"/>
  <c r="C8" i="17"/>
  <c r="B8" i="17"/>
  <c r="Q116" i="26" l="1"/>
  <c r="Q147" i="26" s="1"/>
  <c r="Q148" i="26" s="1"/>
  <c r="Q149" i="26" s="1"/>
  <c r="U116" i="26"/>
  <c r="C35" i="3"/>
  <c r="C26" i="3"/>
  <c r="C25" i="3"/>
  <c r="C8" i="3"/>
  <c r="C7" i="3"/>
  <c r="C3" i="3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8" i="2"/>
  <c r="E5" i="2"/>
</calcChain>
</file>

<file path=xl/sharedStrings.xml><?xml version="1.0" encoding="utf-8"?>
<sst xmlns="http://schemas.openxmlformats.org/spreadsheetml/2006/main" count="546" uniqueCount="156">
  <si>
    <t>ID</t>
  </si>
  <si>
    <t>Puerto</t>
  </si>
  <si>
    <t>Saint Nazaire</t>
  </si>
  <si>
    <t>Valencia</t>
  </si>
  <si>
    <t>Le Havre</t>
  </si>
  <si>
    <t>Calais</t>
  </si>
  <si>
    <t>Barcelona</t>
  </si>
  <si>
    <t>Zeebrugge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</si>
  <si>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</si>
  <si>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</si>
  <si>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</si>
  <si>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</si>
  <si>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</si>
  <si>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</si>
  <si>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</si>
  <si>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</si>
  <si>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Vigo</t>
  </si>
  <si>
    <t>A Coruña</t>
  </si>
  <si>
    <t>Cádiz</t>
  </si>
  <si>
    <t>Algeciras</t>
  </si>
  <si>
    <t>Málaga</t>
  </si>
  <si>
    <t>Brest</t>
  </si>
  <si>
    <t>Bilbao</t>
  </si>
  <si>
    <t>Caen</t>
  </si>
  <si>
    <t>Cherburgo</t>
  </si>
  <si>
    <t>Anual</t>
  </si>
  <si>
    <t>Semanal</t>
  </si>
  <si>
    <t>Dunkerque</t>
  </si>
  <si>
    <t>Antwerpen-Bruges</t>
  </si>
  <si>
    <t>se han unificado</t>
  </si>
  <si>
    <t>https://www.hafen-hamburg.de/en/statistics/containerhandling/</t>
  </si>
  <si>
    <t>Ferrol</t>
  </si>
  <si>
    <t>https://www.puertomalaga.com/en/statistics/</t>
  </si>
  <si>
    <t>Rouen</t>
  </si>
  <si>
    <t>Lyon</t>
  </si>
  <si>
    <t>http://lyon-terminal.fr/#statistiques</t>
  </si>
  <si>
    <t>La Rochelle</t>
  </si>
  <si>
    <t>Gennevilliers</t>
  </si>
  <si>
    <t>Burdeos</t>
  </si>
  <si>
    <t>Var1</t>
  </si>
  <si>
    <t>Var2</t>
  </si>
  <si>
    <t>flow</t>
  </si>
  <si>
    <t>TiempoNav</t>
  </si>
  <si>
    <t>TiempoPort</t>
  </si>
  <si>
    <t>TiempoCD</t>
  </si>
  <si>
    <t>offer</t>
  </si>
  <si>
    <t>Name</t>
  </si>
  <si>
    <t>Port</t>
  </si>
  <si>
    <t>Longitude</t>
  </si>
  <si>
    <t>Latitude</t>
  </si>
  <si>
    <t>NUT</t>
  </si>
  <si>
    <t>BE21</t>
  </si>
  <si>
    <t>Prov. Antwerpen</t>
  </si>
  <si>
    <t>BE23</t>
  </si>
  <si>
    <t>Prov. Oost-Vlaanderen</t>
  </si>
  <si>
    <t>BE25</t>
  </si>
  <si>
    <t>Prov. West-Vlaanderen</t>
  </si>
  <si>
    <t>DE50</t>
  </si>
  <si>
    <t>Bremen</t>
  </si>
  <si>
    <t>DE60</t>
  </si>
  <si>
    <t>Hamburg</t>
  </si>
  <si>
    <t>DE80</t>
  </si>
  <si>
    <t>Mecklenburg-Vorpommern</t>
  </si>
  <si>
    <t>DE93</t>
  </si>
  <si>
    <t>Lüneburg</t>
  </si>
  <si>
    <t>DE94</t>
  </si>
  <si>
    <t>Weser-Ems</t>
  </si>
  <si>
    <t>DEA1</t>
  </si>
  <si>
    <t>Düsseldorf</t>
  </si>
  <si>
    <t>DEF0</t>
  </si>
  <si>
    <t>Schleswig-Holstein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</si>
  <si>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</si>
  <si>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</si>
  <si>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</si>
  <si>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</si>
  <si>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</si>
  <si>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</si>
  <si>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</si>
  <si>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</si>
  <si>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ES51</t>
  </si>
  <si>
    <t>Cataluña</t>
  </si>
  <si>
    <t>ES52</t>
  </si>
  <si>
    <t xml:space="preserve">Comunitat Valenciana </t>
  </si>
  <si>
    <t>ES61</t>
  </si>
  <si>
    <t>Andalucía</t>
  </si>
  <si>
    <t>ES62</t>
  </si>
  <si>
    <t>Región de Murcia</t>
  </si>
  <si>
    <t>FRD1</t>
  </si>
  <si>
    <t xml:space="preserve">Basse-Normandie </t>
  </si>
  <si>
    <t>FRD2</t>
  </si>
  <si>
    <t xml:space="preserve">Haute-Normandie </t>
  </si>
  <si>
    <t>FRE1</t>
  </si>
  <si>
    <t>Nord-Pas de Calais</t>
  </si>
  <si>
    <t>FRG0</t>
  </si>
  <si>
    <t>Pays de la Loire</t>
  </si>
  <si>
    <t>FRH0</t>
  </si>
  <si>
    <t>Bretagne</t>
  </si>
  <si>
    <t>FRI1</t>
  </si>
  <si>
    <t>Aquitaine</t>
  </si>
  <si>
    <t>FRI3</t>
  </si>
  <si>
    <t>Poitou-Charentes</t>
  </si>
  <si>
    <t>FRJ1</t>
  </si>
  <si>
    <t>Languedoc-Roussillon</t>
  </si>
  <si>
    <t>FRF2</t>
  </si>
  <si>
    <t>Champagne-Ardenne</t>
  </si>
  <si>
    <t>FRJ2</t>
  </si>
  <si>
    <t>Midi-Pyrénées</t>
  </si>
  <si>
    <t>FRI2</t>
  </si>
  <si>
    <t>Limousin</t>
  </si>
  <si>
    <t>NL11</t>
  </si>
  <si>
    <t>Groningen</t>
  </si>
  <si>
    <t>NL12</t>
  </si>
  <si>
    <t>Friesland (NL)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</si>
  <si>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</si>
  <si>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</si>
  <si>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</si>
  <si>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</si>
  <si>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</si>
  <si>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</si>
  <si>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</si>
  <si>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</si>
  <si>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</si>
  <si>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</si>
  <si>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</si>
  <si>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</si>
  <si>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</si>
  <si>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</si>
  <si>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</si>
  <si>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</si>
  <si>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</si>
  <si>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</si>
  <si>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nodo final</t>
  </si>
  <si>
    <t>Coste fijo</t>
  </si>
  <si>
    <t>nodo inicial</t>
  </si>
  <si>
    <t>puerto O</t>
  </si>
  <si>
    <t>puerto D</t>
  </si>
  <si>
    <t>Coste variable</t>
  </si>
  <si>
    <t>Optimal objective value is 3.355108e+08</t>
  </si>
  <si>
    <t xml:space="preserve">Optimal objective value is 3.507400e+08. </t>
  </si>
  <si>
    <t>Optimal objective value is 3.439206e+08.</t>
  </si>
  <si>
    <t xml:space="preserve"> Optimal objective value is 3.453654e+08. </t>
  </si>
  <si>
    <t>Optimal objective value is 3.321137e+08.</t>
  </si>
  <si>
    <t>Optimal objective value is 2.909497e+08</t>
  </si>
  <si>
    <t>Optimal objective value is 2.748262e+08.</t>
  </si>
  <si>
    <t>Optimal objective value is 3.070251e+08</t>
  </si>
  <si>
    <t>Subruta 1</t>
  </si>
  <si>
    <t>Subruta 2</t>
  </si>
  <si>
    <t>Subruta 3</t>
  </si>
  <si>
    <t>Subruta 4</t>
  </si>
  <si>
    <t>Coste fijo/buque</t>
  </si>
  <si>
    <t>Tiempo C/D</t>
  </si>
  <si>
    <t>Tiempo Total</t>
  </si>
  <si>
    <t>TEUs/buque</t>
  </si>
  <si>
    <t>Coste total</t>
  </si>
  <si>
    <t>Nodo inicial</t>
  </si>
  <si>
    <t>Puerto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</si>
</sst>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2" quotePrefix="1"/>
    <xf numFmtId="49" fontId="3" fillId="0" borderId="0" xfId="2" quotePrefix="1" applyNumberFormat="1"/>
    <xf numFmtId="0" fontId="3" fillId="0" borderId="0" xfId="2"/>
    <xf numFmtId="9" fontId="3" fillId="0" borderId="0" xfId="1" applyFont="1"/>
    <xf numFmtId="0" fontId="4" fillId="0" borderId="0" xfId="2" applyFont="1" applyAlignment="1">
      <alignment wrapText="1"/>
    </xf>
    <xf numFmtId="0" fontId="5" fillId="0" borderId="0" xfId="3"/>
    <xf numFmtId="0" fontId="4" fillId="0" borderId="0" xfId="2" applyFont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3" fillId="0" borderId="0" xfId="2" applyNumberFormat="1"/>
    <xf numFmtId="0" fontId="3" fillId="0" borderId="0" xfId="2" applyFill="1"/>
    <xf numFmtId="9" fontId="3" fillId="0" borderId="0" xfId="2" applyNumberFormat="1" applyFill="1"/>
    <xf numFmtId="44" fontId="0" fillId="0" borderId="0" xfId="4" applyFont="1"/>
    <xf numFmtId="164" fontId="0" fillId="0" borderId="0" xfId="0" applyNumberFormat="1"/>
    <xf numFmtId="0" fontId="6" fillId="0" borderId="0" xfId="0" applyFont="1" applyFill="1" applyBorder="1"/>
    <xf numFmtId="44" fontId="6" fillId="0" borderId="0" xfId="4" applyFont="1" applyFill="1" applyBorder="1"/>
    <xf numFmtId="1" fontId="6" fillId="0" borderId="0" xfId="0" applyNumberFormat="1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</cellXfs>
  <cellStyles count="5">
    <cellStyle name="Moneda" xfId="4" builtinId="4"/>
    <cellStyle name="Normal" xfId="0" builtinId="0"/>
    <cellStyle name="Normal 2" xfId="2" xr:uid="{72F36FBD-A881-4E35-9DF3-B81D96E16ED2}"/>
    <cellStyle name="Normal 3" xfId="3" xr:uid="{3D9064BC-D4CA-420C-9449-99D43971259E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%20restricciones_7_SI\Ru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icia%20Mun&#237;n\Documents\Tesis\Con%20restricciones_7_SI\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/>
      <sheetData sheetId="1"/>
      <sheetData sheetId="2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D42E-BB6A-4A7E-BDBA-B8CA300C540E}">
  <dimension ref="B1:AC194"/>
  <sheetViews>
    <sheetView topLeftCell="A121" workbookViewId="0">
      <selection activeCell="A4" sqref="A4:XFD194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  <col min="20" max="20" width="14.5703125" bestFit="1" customWidth="1"/>
  </cols>
  <sheetData>
    <row r="1" spans="2:14" x14ac:dyDescent="0.25">
      <c r="H1" t="s">
        <v>137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8" customFormat="1" x14ac:dyDescent="0.25">
      <c r="B4" s="18" t="str">
        <f>VLOOKUP(F4,NUTS_Europa!$A$2:$C$81,2,FALSE)</f>
        <v>BE21</v>
      </c>
      <c r="C4" s="18">
        <f>VLOOKUP(F4,NUTS_Europa!$A$2:$C$81,3,FALSE)</f>
        <v>253</v>
      </c>
      <c r="D4" s="18" t="str">
        <f>VLOOKUP(G4,NUTS_Europa!$A$2:$C$81,2,FALSE)</f>
        <v>BE25</v>
      </c>
      <c r="E4" s="18">
        <f>VLOOKUP(G4,NUTS_Europa!$A$2:$C$81,3,FALSE)</f>
        <v>235</v>
      </c>
      <c r="F4" s="18">
        <v>1</v>
      </c>
      <c r="G4" s="18">
        <v>3</v>
      </c>
      <c r="H4" s="19">
        <v>309590.01586097479</v>
      </c>
      <c r="I4" s="19">
        <v>762543.57164830028</v>
      </c>
      <c r="J4" s="18">
        <v>135416.16140000001</v>
      </c>
      <c r="K4" s="18">
        <v>8.9857142857142858</v>
      </c>
      <c r="L4" s="18">
        <v>11.122070405634851</v>
      </c>
      <c r="M4" s="18">
        <v>10.684218125774638</v>
      </c>
      <c r="N4" s="18">
        <v>1644.4693422969513</v>
      </c>
    </row>
    <row r="5" spans="2:14" s="18" customFormat="1" x14ac:dyDescent="0.25">
      <c r="B5" s="18" t="str">
        <f>VLOOKUP(F5,NUTS_Europa!$A$2:$C$81,2,FALSE)</f>
        <v>BE21</v>
      </c>
      <c r="C5" s="18">
        <f>VLOOKUP(F5,NUTS_Europa!$A$2:$C$81,3,FALSE)</f>
        <v>253</v>
      </c>
      <c r="D5" s="18" t="str">
        <f>VLOOKUP(G5,NUTS_Europa!$A$2:$C$81,2,FALSE)</f>
        <v>NL32</v>
      </c>
      <c r="E5" s="18">
        <f>VLOOKUP(G5,NUTS_Europa!$A$2:$C$81,3,FALSE)</f>
        <v>218</v>
      </c>
      <c r="F5" s="18">
        <v>1</v>
      </c>
      <c r="G5" s="18">
        <v>32</v>
      </c>
      <c r="H5" s="18">
        <v>490024.63164991478</v>
      </c>
      <c r="I5" s="18">
        <v>891330.37424399075</v>
      </c>
      <c r="J5" s="18">
        <v>198656.2873</v>
      </c>
      <c r="K5" s="18">
        <v>12.785</v>
      </c>
      <c r="L5" s="18">
        <v>10.882175729802942</v>
      </c>
      <c r="M5" s="18">
        <v>33.399039325926289</v>
      </c>
      <c r="N5" s="18">
        <v>5443.4838231684107</v>
      </c>
    </row>
    <row r="6" spans="2:14" s="18" customFormat="1" x14ac:dyDescent="0.25">
      <c r="B6" s="18" t="str">
        <f>VLOOKUP(F6,NUTS_Europa!$A$2:$C$81,2,FALSE)</f>
        <v>BE23</v>
      </c>
      <c r="C6" s="18">
        <f>VLOOKUP(F6,NUTS_Europa!$A$2:$C$81,3,FALSE)</f>
        <v>253</v>
      </c>
      <c r="D6" s="18" t="str">
        <f>VLOOKUP(G6,NUTS_Europa!$A$2:$C$81,2,FALSE)</f>
        <v>BE25</v>
      </c>
      <c r="E6" s="18">
        <f>VLOOKUP(G6,NUTS_Europa!$A$2:$C$81,3,FALSE)</f>
        <v>235</v>
      </c>
      <c r="F6" s="18">
        <v>2</v>
      </c>
      <c r="G6" s="18">
        <v>3</v>
      </c>
      <c r="H6" s="18">
        <v>383002.41623979528</v>
      </c>
      <c r="I6" s="18">
        <v>762543.57164830028</v>
      </c>
      <c r="J6" s="18">
        <v>135416.16140000001</v>
      </c>
      <c r="K6" s="18">
        <v>8.9857142857142858</v>
      </c>
      <c r="L6" s="18">
        <v>11.122070405634851</v>
      </c>
      <c r="M6" s="18">
        <v>10.684218125774638</v>
      </c>
      <c r="N6" s="18">
        <v>1644.4693422969513</v>
      </c>
    </row>
    <row r="7" spans="2:14" s="18" customFormat="1" x14ac:dyDescent="0.25">
      <c r="B7" s="18" t="str">
        <f>VLOOKUP(F7,NUTS_Europa!$A$2:$C$81,2,FALSE)</f>
        <v>BE23</v>
      </c>
      <c r="C7" s="18">
        <f>VLOOKUP(F7,NUTS_Europa!$A$2:$C$81,3,FALSE)</f>
        <v>253</v>
      </c>
      <c r="D7" s="18" t="str">
        <f>VLOOKUP(G7,NUTS_Europa!$A$2:$C$81,2,FALSE)</f>
        <v>ES13</v>
      </c>
      <c r="E7" s="18">
        <f>VLOOKUP(G7,NUTS_Europa!$A$2:$C$81,3,FALSE)</f>
        <v>163</v>
      </c>
      <c r="F7" s="18">
        <v>2</v>
      </c>
      <c r="G7" s="18">
        <v>13</v>
      </c>
      <c r="H7" s="18">
        <v>889716.79133344081</v>
      </c>
      <c r="I7" s="18">
        <v>993916.25074742897</v>
      </c>
      <c r="J7" s="18">
        <v>117923.68180000001</v>
      </c>
      <c r="K7" s="18">
        <v>55.422142857142852</v>
      </c>
      <c r="L7" s="18">
        <v>14.174053963231827</v>
      </c>
      <c r="M7" s="18">
        <v>21.650586628939948</v>
      </c>
      <c r="N7" s="18">
        <v>2892.2254085751483</v>
      </c>
    </row>
    <row r="8" spans="2:14" s="18" customFormat="1" x14ac:dyDescent="0.25">
      <c r="B8" s="18" t="str">
        <f>VLOOKUP(F8,NUTS_Europa!$A$2:$C$81,2,FALSE)</f>
        <v>DE50</v>
      </c>
      <c r="C8" s="18">
        <f>VLOOKUP(F8,NUTS_Europa!$A$2:$C$81,3,FALSE)</f>
        <v>245</v>
      </c>
      <c r="D8" s="18" t="str">
        <f>VLOOKUP(G8,NUTS_Europa!$A$2:$C$81,2,FALSE)</f>
        <v>ES12</v>
      </c>
      <c r="E8" s="18">
        <f>VLOOKUP(G8,NUTS_Europa!$A$2:$C$81,3,FALSE)</f>
        <v>285</v>
      </c>
      <c r="F8" s="18">
        <v>4</v>
      </c>
      <c r="G8" s="18">
        <v>12</v>
      </c>
      <c r="H8" s="18">
        <v>55467.590309330815</v>
      </c>
      <c r="I8" s="18">
        <v>7158839.7238767128</v>
      </c>
      <c r="J8" s="18">
        <v>114346.8514</v>
      </c>
      <c r="K8" s="18">
        <v>71.852857142857147</v>
      </c>
      <c r="L8" s="18">
        <v>13.141998907334282</v>
      </c>
      <c r="M8" s="18">
        <v>0.10126462106470724</v>
      </c>
      <c r="N8" s="18">
        <v>15.609481269928793</v>
      </c>
    </row>
    <row r="9" spans="2:14" s="18" customFormat="1" x14ac:dyDescent="0.25">
      <c r="B9" s="18" t="str">
        <f>VLOOKUP(F9,NUTS_Europa!$A$2:$C$81,2,FALSE)</f>
        <v>DE50</v>
      </c>
      <c r="C9" s="18">
        <f>VLOOKUP(F9,NUTS_Europa!$A$2:$C$81,3,FALSE)</f>
        <v>245</v>
      </c>
      <c r="D9" s="18" t="str">
        <f>VLOOKUP(G9,NUTS_Europa!$A$2:$C$81,2,FALSE)</f>
        <v>FRD1</v>
      </c>
      <c r="E9" s="18">
        <f>VLOOKUP(G9,NUTS_Europa!$A$2:$C$81,3,FALSE)</f>
        <v>268</v>
      </c>
      <c r="F9" s="18">
        <v>4</v>
      </c>
      <c r="G9" s="18">
        <v>19</v>
      </c>
      <c r="H9" s="18">
        <v>383907.15019374026</v>
      </c>
      <c r="I9" s="18">
        <v>6565589.6483485568</v>
      </c>
      <c r="J9" s="18">
        <v>163171.4883</v>
      </c>
      <c r="K9" s="18">
        <v>41.638571428571431</v>
      </c>
      <c r="L9" s="18">
        <v>11.987566414672806</v>
      </c>
      <c r="M9" s="18">
        <v>0.72313516918927767</v>
      </c>
      <c r="N9" s="18">
        <v>96.601073495527729</v>
      </c>
    </row>
    <row r="10" spans="2:14" s="18" customFormat="1" x14ac:dyDescent="0.25">
      <c r="B10" s="18" t="str">
        <f>VLOOKUP(F10,NUTS_Europa!$A$2:$C$81,2,FALSE)</f>
        <v>DE60</v>
      </c>
      <c r="C10" s="18">
        <f>VLOOKUP(F10,NUTS_Europa!$A$2:$C$81,3,FALSE)</f>
        <v>1069</v>
      </c>
      <c r="D10" s="18" t="str">
        <f>VLOOKUP(G10,NUTS_Europa!$A$2:$C$81,2,FALSE)</f>
        <v>ES52</v>
      </c>
      <c r="E10" s="18">
        <f>VLOOKUP(G10,NUTS_Europa!$A$2:$C$81,3,FALSE)</f>
        <v>1064</v>
      </c>
      <c r="F10" s="18">
        <v>5</v>
      </c>
      <c r="G10" s="18">
        <v>16</v>
      </c>
      <c r="H10" s="18">
        <v>1352887.8181761354</v>
      </c>
      <c r="I10" s="18">
        <v>1328799.986168623</v>
      </c>
      <c r="J10" s="18">
        <v>141512.31529999999</v>
      </c>
      <c r="K10" s="18">
        <v>142.92642857142857</v>
      </c>
      <c r="L10" s="18">
        <v>9.5064636860732428</v>
      </c>
      <c r="M10" s="18">
        <v>58.678476408648038</v>
      </c>
      <c r="N10" s="18">
        <v>10690.2529406715</v>
      </c>
    </row>
    <row r="11" spans="2:14" s="18" customFormat="1" x14ac:dyDescent="0.25">
      <c r="B11" s="18" t="str">
        <f>VLOOKUP(F11,NUTS_Europa!$A$2:$C$81,2,FALSE)</f>
        <v>DE60</v>
      </c>
      <c r="C11" s="18">
        <f>VLOOKUP(F11,NUTS_Europa!$A$2:$C$81,3,FALSE)</f>
        <v>1069</v>
      </c>
      <c r="D11" s="18" t="str">
        <f>VLOOKUP(G11,NUTS_Europa!$A$2:$C$81,2,FALSE)</f>
        <v>PT18</v>
      </c>
      <c r="E11" s="18">
        <f>VLOOKUP(G11,NUTS_Europa!$A$2:$C$81,3,FALSE)</f>
        <v>61</v>
      </c>
      <c r="F11" s="18">
        <v>5</v>
      </c>
      <c r="G11" s="18">
        <v>80</v>
      </c>
      <c r="H11" s="18">
        <v>10857914.416470034</v>
      </c>
      <c r="I11" s="18">
        <v>1213324.0031329133</v>
      </c>
      <c r="J11" s="18">
        <v>118487.9544</v>
      </c>
      <c r="K11" s="18">
        <v>119.48428571428572</v>
      </c>
      <c r="L11" s="18">
        <v>8.3294311552505196</v>
      </c>
      <c r="M11" s="18">
        <v>88.792090565906207</v>
      </c>
      <c r="N11" s="18">
        <v>17378.684516231049</v>
      </c>
    </row>
    <row r="12" spans="2:14" s="18" customFormat="1" x14ac:dyDescent="0.25">
      <c r="B12" s="18" t="str">
        <f>VLOOKUP(F12,NUTS_Europa!$A$2:$C$81,2,FALSE)</f>
        <v>DE80</v>
      </c>
      <c r="C12" s="18">
        <f>VLOOKUP(F12,NUTS_Europa!$A$2:$C$81,3,FALSE)</f>
        <v>1069</v>
      </c>
      <c r="D12" s="18" t="str">
        <f>VLOOKUP(G12,NUTS_Europa!$A$2:$C$81,2,FALSE)</f>
        <v>ES11</v>
      </c>
      <c r="E12" s="18">
        <f>VLOOKUP(G12,NUTS_Europa!$A$2:$C$81,3,FALSE)</f>
        <v>288</v>
      </c>
      <c r="F12" s="18">
        <v>6</v>
      </c>
      <c r="G12" s="18">
        <v>11</v>
      </c>
      <c r="H12" s="18">
        <v>484887.4299825725</v>
      </c>
      <c r="I12" s="18">
        <v>1119397.7913616332</v>
      </c>
      <c r="J12" s="18">
        <v>142841.86170000001</v>
      </c>
      <c r="K12" s="18">
        <v>82.767857142857139</v>
      </c>
      <c r="L12" s="18">
        <v>9.1808919694155229</v>
      </c>
      <c r="M12" s="18">
        <v>4.9425536168954318</v>
      </c>
      <c r="N12" s="18">
        <v>900.45194714114655</v>
      </c>
    </row>
    <row r="13" spans="2:14" s="18" customFormat="1" x14ac:dyDescent="0.25">
      <c r="B13" s="18" t="str">
        <f>VLOOKUP(F13,NUTS_Europa!$A$2:$C$81,2,FALSE)</f>
        <v>DE80</v>
      </c>
      <c r="C13" s="18">
        <f>VLOOKUP(F13,NUTS_Europa!$A$2:$C$81,3,FALSE)</f>
        <v>1069</v>
      </c>
      <c r="D13" s="18" t="str">
        <f>VLOOKUP(G13,NUTS_Europa!$A$2:$C$81,2,FALSE)</f>
        <v>ES21</v>
      </c>
      <c r="E13" s="18">
        <f>VLOOKUP(G13,NUTS_Europa!$A$2:$C$81,3,FALSE)</f>
        <v>163</v>
      </c>
      <c r="F13" s="18">
        <v>6</v>
      </c>
      <c r="G13" s="18">
        <v>14</v>
      </c>
      <c r="H13" s="18">
        <v>1374367.125286347</v>
      </c>
      <c r="I13" s="18">
        <v>1067846.0288464632</v>
      </c>
      <c r="J13" s="18">
        <v>154854.3009</v>
      </c>
      <c r="K13" s="18">
        <v>74.86071428571428</v>
      </c>
      <c r="L13" s="18">
        <v>13.893323892094052</v>
      </c>
      <c r="M13" s="18">
        <v>18.762962392434229</v>
      </c>
      <c r="N13" s="18">
        <v>2892.2254085751483</v>
      </c>
    </row>
    <row r="14" spans="2:14" s="18" customFormat="1" x14ac:dyDescent="0.25">
      <c r="B14" s="18" t="str">
        <f>VLOOKUP(F14,NUTS_Europa!$A$2:$C$81,2,FALSE)</f>
        <v>DE93</v>
      </c>
      <c r="C14" s="18">
        <f>VLOOKUP(F14,NUTS_Europa!$A$2:$C$81,3,FALSE)</f>
        <v>1069</v>
      </c>
      <c r="D14" s="18" t="str">
        <f>VLOOKUP(G14,NUTS_Europa!$A$2:$C$81,2,FALSE)</f>
        <v>NL12</v>
      </c>
      <c r="E14" s="18">
        <f>VLOOKUP(G14,NUTS_Europa!$A$2:$C$81,3,FALSE)</f>
        <v>218</v>
      </c>
      <c r="F14" s="18">
        <v>7</v>
      </c>
      <c r="G14" s="18">
        <v>31</v>
      </c>
      <c r="H14" s="18">
        <v>1453945.1891414188</v>
      </c>
      <c r="I14" s="18">
        <v>911165.60134228505</v>
      </c>
      <c r="J14" s="18">
        <v>163171.4883</v>
      </c>
      <c r="K14" s="18">
        <v>19.283571428571431</v>
      </c>
      <c r="L14" s="18">
        <v>10.601445658665167</v>
      </c>
      <c r="M14" s="18">
        <v>27.964215410679749</v>
      </c>
      <c r="N14" s="18">
        <v>5443.4838231684107</v>
      </c>
    </row>
    <row r="15" spans="2:14" s="18" customFormat="1" x14ac:dyDescent="0.25">
      <c r="B15" s="18" t="str">
        <f>VLOOKUP(F15,NUTS_Europa!$A$2:$C$81,2,FALSE)</f>
        <v>DE93</v>
      </c>
      <c r="C15" s="18">
        <f>VLOOKUP(F15,NUTS_Europa!$A$2:$C$81,3,FALSE)</f>
        <v>1069</v>
      </c>
      <c r="D15" s="18" t="str">
        <f>VLOOKUP(G15,NUTS_Europa!$A$2:$C$81,2,FALSE)</f>
        <v>NL32</v>
      </c>
      <c r="E15" s="18">
        <f>VLOOKUP(G15,NUTS_Europa!$A$2:$C$81,3,FALSE)</f>
        <v>218</v>
      </c>
      <c r="F15" s="18">
        <v>7</v>
      </c>
      <c r="G15" s="18">
        <v>32</v>
      </c>
      <c r="H15" s="18">
        <v>612708.65476059029</v>
      </c>
      <c r="I15" s="18">
        <v>911165.60134228505</v>
      </c>
      <c r="J15" s="18">
        <v>199058.85829999999</v>
      </c>
      <c r="K15" s="18">
        <v>19.283571428571431</v>
      </c>
      <c r="L15" s="18">
        <v>10.601445658665167</v>
      </c>
      <c r="M15" s="18">
        <v>27.964215410679749</v>
      </c>
      <c r="N15" s="18">
        <v>5443.4838231684107</v>
      </c>
    </row>
    <row r="16" spans="2:14" s="18" customFormat="1" x14ac:dyDescent="0.25">
      <c r="B16" s="18" t="str">
        <f>VLOOKUP(F16,NUTS_Europa!$A$2:$C$81,2,FALSE)</f>
        <v>DE94</v>
      </c>
      <c r="C16" s="18">
        <f>VLOOKUP(F16,NUTS_Europa!$A$2:$C$81,3,FALSE)</f>
        <v>245</v>
      </c>
      <c r="D16" s="18" t="str">
        <f>VLOOKUP(G16,NUTS_Europa!$A$2:$C$81,2,FALSE)</f>
        <v>ES12</v>
      </c>
      <c r="E16" s="18">
        <f>VLOOKUP(G16,NUTS_Europa!$A$2:$C$81,3,FALSE)</f>
        <v>285</v>
      </c>
      <c r="F16" s="18">
        <v>8</v>
      </c>
      <c r="G16" s="18">
        <v>12</v>
      </c>
      <c r="H16" s="18">
        <v>55750.424744253163</v>
      </c>
      <c r="I16" s="18">
        <v>7158839.7238767128</v>
      </c>
      <c r="J16" s="18">
        <v>117061.7148</v>
      </c>
      <c r="K16" s="18">
        <v>71.852857142857147</v>
      </c>
      <c r="L16" s="18">
        <v>13.141998907334282</v>
      </c>
      <c r="M16" s="18">
        <v>0.10126462106470724</v>
      </c>
      <c r="N16" s="18">
        <v>15.609481269928793</v>
      </c>
    </row>
    <row r="17" spans="2:14" s="18" customFormat="1" x14ac:dyDescent="0.25">
      <c r="B17" s="18" t="str">
        <f>VLOOKUP(F17,NUTS_Europa!$A$2:$C$81,2,FALSE)</f>
        <v>DE94</v>
      </c>
      <c r="C17" s="18">
        <f>VLOOKUP(F17,NUTS_Europa!$A$2:$C$81,3,FALSE)</f>
        <v>245</v>
      </c>
      <c r="D17" s="18" t="str">
        <f>VLOOKUP(G17,NUTS_Europa!$A$2:$C$81,2,FALSE)</f>
        <v>FRD1</v>
      </c>
      <c r="E17" s="18">
        <f>VLOOKUP(G17,NUTS_Europa!$A$2:$C$81,3,FALSE)</f>
        <v>268</v>
      </c>
      <c r="F17" s="18">
        <v>8</v>
      </c>
      <c r="G17" s="18">
        <v>19</v>
      </c>
      <c r="H17" s="18">
        <v>385657.50368483516</v>
      </c>
      <c r="I17" s="18">
        <v>6565589.6483485568</v>
      </c>
      <c r="J17" s="18">
        <v>113696.3812</v>
      </c>
      <c r="K17" s="18">
        <v>41.638571428571431</v>
      </c>
      <c r="L17" s="18">
        <v>11.987566414672806</v>
      </c>
      <c r="M17" s="18">
        <v>0.72313516918927767</v>
      </c>
      <c r="N17" s="18">
        <v>96.601073495527729</v>
      </c>
    </row>
    <row r="18" spans="2:14" s="18" customFormat="1" x14ac:dyDescent="0.25">
      <c r="B18" s="18" t="str">
        <f>VLOOKUP(F18,NUTS_Europa!$A$2:$C$81,2,FALSE)</f>
        <v>DEA1</v>
      </c>
      <c r="C18" s="18">
        <f>VLOOKUP(F18,NUTS_Europa!$A$2:$C$81,3,FALSE)</f>
        <v>253</v>
      </c>
      <c r="D18" s="18" t="str">
        <f>VLOOKUP(G18,NUTS_Europa!$A$2:$C$81,2,FALSE)</f>
        <v>ES11</v>
      </c>
      <c r="E18" s="18">
        <f>VLOOKUP(G18,NUTS_Europa!$A$2:$C$81,3,FALSE)</f>
        <v>288</v>
      </c>
      <c r="F18" s="18">
        <v>9</v>
      </c>
      <c r="G18" s="18">
        <v>11</v>
      </c>
      <c r="H18" s="18">
        <v>504902.26564450905</v>
      </c>
      <c r="I18" s="18">
        <v>1045164.0976589522</v>
      </c>
      <c r="J18" s="18">
        <v>142392.87169999999</v>
      </c>
      <c r="K18" s="18">
        <v>63.36785714285714</v>
      </c>
      <c r="L18" s="18">
        <v>9.4616220405532978</v>
      </c>
      <c r="M18" s="18">
        <v>5.8415730566197066</v>
      </c>
      <c r="N18" s="18">
        <v>900.45194714114655</v>
      </c>
    </row>
    <row r="19" spans="2:14" s="18" customFormat="1" x14ac:dyDescent="0.25">
      <c r="B19" s="18" t="str">
        <f>VLOOKUP(F19,NUTS_Europa!$A$2:$C$81,2,FALSE)</f>
        <v>DEA1</v>
      </c>
      <c r="C19" s="18">
        <f>VLOOKUP(F19,NUTS_Europa!$A$2:$C$81,3,FALSE)</f>
        <v>253</v>
      </c>
      <c r="D19" s="18" t="str">
        <f>VLOOKUP(G19,NUTS_Europa!$A$2:$C$81,2,FALSE)</f>
        <v>FRI3</v>
      </c>
      <c r="E19" s="18">
        <f>VLOOKUP(G19,NUTS_Europa!$A$2:$C$81,3,FALSE)</f>
        <v>283</v>
      </c>
      <c r="F19" s="18">
        <v>9</v>
      </c>
      <c r="G19" s="18">
        <v>25</v>
      </c>
      <c r="H19" s="18">
        <v>989257.44118189358</v>
      </c>
      <c r="I19" s="18">
        <v>929022.56670518569</v>
      </c>
      <c r="J19" s="18">
        <v>127001.217</v>
      </c>
      <c r="K19" s="18">
        <v>49.328571428571429</v>
      </c>
      <c r="L19" s="18">
        <v>10.67373296365145</v>
      </c>
      <c r="M19" s="18">
        <v>14.145908949135151</v>
      </c>
      <c r="N19" s="18">
        <v>2110.3462548504222</v>
      </c>
    </row>
    <row r="20" spans="2:14" s="18" customFormat="1" x14ac:dyDescent="0.25">
      <c r="B20" s="18" t="str">
        <f>VLOOKUP(F20,NUTS_Europa!$A$2:$C$81,2,FALSE)</f>
        <v>DEF0</v>
      </c>
      <c r="C20" s="18">
        <f>VLOOKUP(F20,NUTS_Europa!$A$2:$C$81,3,FALSE)</f>
        <v>1069</v>
      </c>
      <c r="D20" s="18" t="str">
        <f>VLOOKUP(G20,NUTS_Europa!$A$2:$C$81,2,FALSE)</f>
        <v>ES13</v>
      </c>
      <c r="E20" s="18">
        <f>VLOOKUP(G20,NUTS_Europa!$A$2:$C$81,3,FALSE)</f>
        <v>163</v>
      </c>
      <c r="F20" s="18">
        <v>10</v>
      </c>
      <c r="G20" s="18">
        <v>13</v>
      </c>
      <c r="H20" s="18">
        <v>1012466.1413592879</v>
      </c>
      <c r="I20" s="18">
        <v>1067846.0288464632</v>
      </c>
      <c r="J20" s="18">
        <v>163171.4883</v>
      </c>
      <c r="K20" s="18">
        <v>74.86071428571428</v>
      </c>
      <c r="L20" s="18">
        <v>13.893323892094052</v>
      </c>
      <c r="M20" s="18">
        <v>18.762962392434229</v>
      </c>
      <c r="N20" s="18">
        <v>2892.2254085751483</v>
      </c>
    </row>
    <row r="21" spans="2:14" s="18" customFormat="1" x14ac:dyDescent="0.25">
      <c r="B21" s="18" t="str">
        <f>VLOOKUP(F21,NUTS_Europa!$A$2:$C$81,2,FALSE)</f>
        <v>DEF0</v>
      </c>
      <c r="C21" s="18">
        <f>VLOOKUP(F21,NUTS_Europa!$A$2:$C$81,3,FALSE)</f>
        <v>1069</v>
      </c>
      <c r="D21" s="18" t="str">
        <f>VLOOKUP(G21,NUTS_Europa!$A$2:$C$81,2,FALSE)</f>
        <v>ES21</v>
      </c>
      <c r="E21" s="18">
        <f>VLOOKUP(G21,NUTS_Europa!$A$2:$C$81,3,FALSE)</f>
        <v>163</v>
      </c>
      <c r="F21" s="18">
        <v>10</v>
      </c>
      <c r="G21" s="18">
        <v>14</v>
      </c>
      <c r="H21" s="18">
        <v>842338.50148591737</v>
      </c>
      <c r="I21" s="18">
        <v>1067846.0288464632</v>
      </c>
      <c r="J21" s="18">
        <v>199058.85829999999</v>
      </c>
      <c r="K21" s="18">
        <v>74.86071428571428</v>
      </c>
      <c r="L21" s="18">
        <v>13.893323892094052</v>
      </c>
      <c r="M21" s="18">
        <v>18.762962392434229</v>
      </c>
      <c r="N21" s="18">
        <v>2892.2254085751483</v>
      </c>
    </row>
    <row r="22" spans="2:14" s="18" customFormat="1" x14ac:dyDescent="0.25">
      <c r="B22" s="18" t="str">
        <f>VLOOKUP(F22,NUTS_Europa!$A$2:$C$81,2,FALSE)</f>
        <v>ES51</v>
      </c>
      <c r="C22" s="18">
        <f>VLOOKUP(F22,NUTS_Europa!$A$2:$C$81,3,FALSE)</f>
        <v>1063</v>
      </c>
      <c r="D22" s="18" t="str">
        <f>VLOOKUP(G22,NUTS_Europa!$A$2:$C$81,2,FALSE)</f>
        <v>ES52</v>
      </c>
      <c r="E22" s="18">
        <f>VLOOKUP(G22,NUTS_Europa!$A$2:$C$81,3,FALSE)</f>
        <v>1064</v>
      </c>
      <c r="F22" s="18">
        <v>15</v>
      </c>
      <c r="G22" s="18">
        <v>16</v>
      </c>
      <c r="H22" s="18">
        <v>2762614.1496711429</v>
      </c>
      <c r="I22" s="18">
        <v>4109145.0323986206</v>
      </c>
      <c r="J22" s="18">
        <v>135416.16140000001</v>
      </c>
      <c r="K22" s="18">
        <v>11.571428571428571</v>
      </c>
      <c r="L22" s="18">
        <v>8.7754536287725031</v>
      </c>
      <c r="M22" s="18">
        <v>58.678476408648038</v>
      </c>
      <c r="N22" s="18">
        <v>10690.2529406715</v>
      </c>
    </row>
    <row r="23" spans="2:14" s="18" customFormat="1" x14ac:dyDescent="0.25">
      <c r="B23" s="18" t="str">
        <f>VLOOKUP(F23,NUTS_Europa!$A$2:$C$81,2,FALSE)</f>
        <v>ES51</v>
      </c>
      <c r="C23" s="18">
        <f>VLOOKUP(F23,NUTS_Europa!$A$2:$C$81,3,FALSE)</f>
        <v>1063</v>
      </c>
      <c r="D23" s="18" t="str">
        <f>VLOOKUP(G23,NUTS_Europa!$A$2:$C$81,2,FALSE)</f>
        <v>PT17</v>
      </c>
      <c r="E23" s="18">
        <f>VLOOKUP(G23,NUTS_Europa!$A$2:$C$81,3,FALSE)</f>
        <v>294</v>
      </c>
      <c r="F23" s="18">
        <v>15</v>
      </c>
      <c r="G23" s="18">
        <v>39</v>
      </c>
      <c r="H23" s="18">
        <v>688393.98216241563</v>
      </c>
      <c r="I23" s="18">
        <v>4317894.2413646551</v>
      </c>
      <c r="J23" s="18">
        <v>119215.969</v>
      </c>
      <c r="K23" s="18">
        <v>58.142857142857146</v>
      </c>
      <c r="L23" s="18">
        <v>9.9652636198030748</v>
      </c>
      <c r="M23" s="18">
        <v>18.092435004878308</v>
      </c>
      <c r="N23" s="18">
        <v>3296.1439756520863</v>
      </c>
    </row>
    <row r="24" spans="2:14" s="18" customFormat="1" x14ac:dyDescent="0.25">
      <c r="B24" s="18" t="str">
        <f>VLOOKUP(F24,NUTS_Europa!$A$2:$C$81,2,FALSE)</f>
        <v>ES61</v>
      </c>
      <c r="C24" s="18">
        <f>VLOOKUP(F24,NUTS_Europa!$A$2:$C$81,3,FALSE)</f>
        <v>61</v>
      </c>
      <c r="D24" s="18" t="str">
        <f>VLOOKUP(G24,NUTS_Europa!$A$2:$C$81,2,FALSE)</f>
        <v>FRG0</v>
      </c>
      <c r="E24" s="18">
        <f>VLOOKUP(G24,NUTS_Europa!$A$2:$C$81,3,FALSE)</f>
        <v>282</v>
      </c>
      <c r="F24" s="18">
        <v>17</v>
      </c>
      <c r="G24" s="18">
        <v>22</v>
      </c>
      <c r="H24" s="18">
        <v>498801.45091805339</v>
      </c>
      <c r="I24" s="18">
        <v>1015533.6926450413</v>
      </c>
      <c r="J24" s="18">
        <v>115262.5922</v>
      </c>
      <c r="K24" s="18">
        <v>75.131142857142862</v>
      </c>
      <c r="L24" s="18">
        <v>11.40497484128025</v>
      </c>
      <c r="M24" s="18">
        <v>4.6430871297924563</v>
      </c>
      <c r="N24" s="18">
        <v>760.20697826459991</v>
      </c>
    </row>
    <row r="25" spans="2:14" s="18" customFormat="1" x14ac:dyDescent="0.25">
      <c r="B25" s="18" t="str">
        <f>VLOOKUP(F25,NUTS_Europa!$A$2:$C$81,2,FALSE)</f>
        <v>ES61</v>
      </c>
      <c r="C25" s="18">
        <f>VLOOKUP(F25,NUTS_Europa!$A$2:$C$81,3,FALSE)</f>
        <v>61</v>
      </c>
      <c r="D25" s="18" t="str">
        <f>VLOOKUP(G25,NUTS_Europa!$A$2:$C$81,2,FALSE)</f>
        <v>FRH0</v>
      </c>
      <c r="E25" s="18">
        <f>VLOOKUP(G25,NUTS_Europa!$A$2:$C$81,3,FALSE)</f>
        <v>283</v>
      </c>
      <c r="F25" s="18">
        <v>17</v>
      </c>
      <c r="G25" s="18">
        <v>23</v>
      </c>
      <c r="H25" s="18">
        <v>1559704.4746306913</v>
      </c>
      <c r="I25" s="18">
        <v>976775.71362774004</v>
      </c>
      <c r="J25" s="18">
        <v>191087.21979999999</v>
      </c>
      <c r="K25" s="18">
        <v>73.28</v>
      </c>
      <c r="L25" s="18">
        <v>7.5186911525558529</v>
      </c>
      <c r="M25" s="18">
        <v>11.237585236464083</v>
      </c>
      <c r="N25" s="18">
        <v>2110.3462548504222</v>
      </c>
    </row>
    <row r="26" spans="2:14" s="18" customFormat="1" x14ac:dyDescent="0.25">
      <c r="B26" s="18" t="str">
        <f>VLOOKUP(F26,NUTS_Europa!$A$2:$C$81,2,FALSE)</f>
        <v>ES62</v>
      </c>
      <c r="C26" s="18">
        <f>VLOOKUP(F26,NUTS_Europa!$A$2:$C$81,3,FALSE)</f>
        <v>1064</v>
      </c>
      <c r="D26" s="18" t="str">
        <f>VLOOKUP(G26,NUTS_Europa!$A$2:$C$81,2,FALSE)</f>
        <v>FRG0</v>
      </c>
      <c r="E26" s="18">
        <f>VLOOKUP(G26,NUTS_Europa!$A$2:$C$81,3,FALSE)</f>
        <v>282</v>
      </c>
      <c r="F26" s="18">
        <v>18</v>
      </c>
      <c r="G26" s="18">
        <v>22</v>
      </c>
      <c r="H26" s="18">
        <v>478205.13965211698</v>
      </c>
      <c r="I26" s="18">
        <v>1094211.1692848972</v>
      </c>
      <c r="J26" s="18">
        <v>135416.16140000001</v>
      </c>
      <c r="K26" s="18">
        <v>89.787071428571423</v>
      </c>
      <c r="L26" s="18">
        <v>12.582007372102973</v>
      </c>
      <c r="M26" s="18">
        <v>4.9317507900159718</v>
      </c>
      <c r="N26" s="18">
        <v>760.20697826459991</v>
      </c>
    </row>
    <row r="27" spans="2:14" s="18" customFormat="1" x14ac:dyDescent="0.25">
      <c r="B27" s="18" t="str">
        <f>VLOOKUP(F27,NUTS_Europa!$A$2:$C$81,2,FALSE)</f>
        <v>ES62</v>
      </c>
      <c r="C27" s="18">
        <f>VLOOKUP(F27,NUTS_Europa!$A$2:$C$81,3,FALSE)</f>
        <v>1064</v>
      </c>
      <c r="D27" s="18" t="str">
        <f>VLOOKUP(G27,NUTS_Europa!$A$2:$C$81,2,FALSE)</f>
        <v>FRI1</v>
      </c>
      <c r="E27" s="18">
        <f>VLOOKUP(G27,NUTS_Europa!$A$2:$C$81,3,FALSE)</f>
        <v>283</v>
      </c>
      <c r="F27" s="18">
        <v>18</v>
      </c>
      <c r="G27" s="18">
        <v>24</v>
      </c>
      <c r="H27" s="18">
        <v>1324833.265199197</v>
      </c>
      <c r="I27" s="18">
        <v>1112231.2709769029</v>
      </c>
      <c r="J27" s="18">
        <v>199597.76430000001</v>
      </c>
      <c r="K27" s="18">
        <v>101.47328571428571</v>
      </c>
      <c r="L27" s="18">
        <v>8.6957236833785778</v>
      </c>
      <c r="M27" s="18">
        <v>12.038919993551881</v>
      </c>
      <c r="N27" s="18">
        <v>2110.3462548504222</v>
      </c>
    </row>
    <row r="28" spans="2:14" s="18" customFormat="1" x14ac:dyDescent="0.25">
      <c r="B28" s="18" t="str">
        <f>VLOOKUP(F28,NUTS_Europa!$A$2:$C$81,2,FALSE)</f>
        <v>FRD2</v>
      </c>
      <c r="C28" s="18">
        <f>VLOOKUP(F28,NUTS_Europa!$A$2:$C$81,3,FALSE)</f>
        <v>269</v>
      </c>
      <c r="D28" s="18" t="str">
        <f>VLOOKUP(G28,NUTS_Europa!$A$2:$C$81,2,FALSE)</f>
        <v>FRI3</v>
      </c>
      <c r="E28" s="18">
        <f>VLOOKUP(G28,NUTS_Europa!$A$2:$C$81,3,FALSE)</f>
        <v>283</v>
      </c>
      <c r="F28" s="18">
        <v>20</v>
      </c>
      <c r="G28" s="18">
        <v>25</v>
      </c>
      <c r="H28" s="18">
        <v>504194.94011405861</v>
      </c>
      <c r="I28" s="18">
        <v>916990.7434014813</v>
      </c>
      <c r="J28" s="18">
        <v>141512.31529999999</v>
      </c>
      <c r="K28" s="18">
        <v>33.071428571428569</v>
      </c>
      <c r="L28" s="18">
        <v>13.250601059967977</v>
      </c>
      <c r="M28" s="18">
        <v>14.145908949135151</v>
      </c>
      <c r="N28" s="18">
        <v>2110.3462548504222</v>
      </c>
    </row>
    <row r="29" spans="2:14" s="18" customFormat="1" x14ac:dyDescent="0.25">
      <c r="B29" s="18" t="str">
        <f>VLOOKUP(F29,NUTS_Europa!$A$2:$C$81,2,FALSE)</f>
        <v>FRD2</v>
      </c>
      <c r="C29" s="18">
        <f>VLOOKUP(F29,NUTS_Europa!$A$2:$C$81,3,FALSE)</f>
        <v>269</v>
      </c>
      <c r="D29" s="18" t="str">
        <f>VLOOKUP(G29,NUTS_Europa!$A$2:$C$81,2,FALSE)</f>
        <v>NL12</v>
      </c>
      <c r="E29" s="18">
        <f>VLOOKUP(G29,NUTS_Europa!$A$2:$C$81,3,FALSE)</f>
        <v>218</v>
      </c>
      <c r="F29" s="18">
        <v>20</v>
      </c>
      <c r="G29" s="18">
        <v>31</v>
      </c>
      <c r="H29" s="18">
        <v>1664413.6381621102</v>
      </c>
      <c r="I29" s="18">
        <v>977314.52510245354</v>
      </c>
      <c r="J29" s="18">
        <v>163171.4883</v>
      </c>
      <c r="K29" s="18">
        <v>19.642857142857142</v>
      </c>
      <c r="L29" s="18">
        <v>13.459043826119469</v>
      </c>
      <c r="M29" s="18">
        <v>33.399039325926289</v>
      </c>
      <c r="N29" s="18">
        <v>5443.4838231684107</v>
      </c>
    </row>
    <row r="30" spans="2:14" s="18" customFormat="1" x14ac:dyDescent="0.25">
      <c r="B30" s="18" t="str">
        <f>VLOOKUP(F30,NUTS_Europa!$A$2:$C$81,2,FALSE)</f>
        <v>FRE1</v>
      </c>
      <c r="C30" s="18">
        <f>VLOOKUP(F30,NUTS_Europa!$A$2:$C$81,3,FALSE)</f>
        <v>220</v>
      </c>
      <c r="D30" s="18" t="str">
        <f>VLOOKUP(G30,NUTS_Europa!$A$2:$C$81,2,FALSE)</f>
        <v>FRH0</v>
      </c>
      <c r="E30" s="18">
        <f>VLOOKUP(G30,NUTS_Europa!$A$2:$C$81,3,FALSE)</f>
        <v>283</v>
      </c>
      <c r="F30" s="18">
        <v>21</v>
      </c>
      <c r="G30" s="18">
        <v>23</v>
      </c>
      <c r="H30" s="18">
        <v>1139981.0294961147</v>
      </c>
      <c r="I30" s="18">
        <v>860714.577233257</v>
      </c>
      <c r="J30" s="18">
        <v>156784.57750000001</v>
      </c>
      <c r="K30" s="18">
        <v>42.999285714285712</v>
      </c>
      <c r="L30" s="18">
        <v>10.104975812342895</v>
      </c>
      <c r="M30" s="18">
        <v>12.751402361933453</v>
      </c>
      <c r="N30" s="18">
        <v>2110.3462548504222</v>
      </c>
    </row>
    <row r="31" spans="2:14" s="18" customFormat="1" x14ac:dyDescent="0.25">
      <c r="B31" s="18" t="str">
        <f>VLOOKUP(F31,NUTS_Europa!$A$2:$C$81,2,FALSE)</f>
        <v>FRE1</v>
      </c>
      <c r="C31" s="18">
        <f>VLOOKUP(F31,NUTS_Europa!$A$2:$C$81,3,FALSE)</f>
        <v>220</v>
      </c>
      <c r="D31" s="18" t="str">
        <f>VLOOKUP(G31,NUTS_Europa!$A$2:$C$81,2,FALSE)</f>
        <v>FRI1</v>
      </c>
      <c r="E31" s="18">
        <f>VLOOKUP(G31,NUTS_Europa!$A$2:$C$81,3,FALSE)</f>
        <v>283</v>
      </c>
      <c r="F31" s="18">
        <v>21</v>
      </c>
      <c r="G31" s="18">
        <v>24</v>
      </c>
      <c r="H31" s="18">
        <v>962644.4130085241</v>
      </c>
      <c r="I31" s="18">
        <v>860714.577233257</v>
      </c>
      <c r="J31" s="18">
        <v>123840.01519999999</v>
      </c>
      <c r="K31" s="18">
        <v>42.999285714285712</v>
      </c>
      <c r="L31" s="18">
        <v>10.104975812342895</v>
      </c>
      <c r="M31" s="18">
        <v>12.751402361933453</v>
      </c>
      <c r="N31" s="18">
        <v>2110.3462548504222</v>
      </c>
    </row>
    <row r="32" spans="2:14" s="18" customFormat="1" x14ac:dyDescent="0.25">
      <c r="B32" s="18" t="str">
        <f>VLOOKUP(F32,NUTS_Europa!$A$2:$C$81,2,FALSE)</f>
        <v>FRJ1</v>
      </c>
      <c r="C32" s="18">
        <f>VLOOKUP(F32,NUTS_Europa!$A$2:$C$81,3,FALSE)</f>
        <v>1063</v>
      </c>
      <c r="D32" s="18" t="str">
        <f>VLOOKUP(G32,NUTS_Europa!$A$2:$C$81,2,FALSE)</f>
        <v>FRJ2</v>
      </c>
      <c r="E32" s="18">
        <f>VLOOKUP(G32,NUTS_Europa!$A$2:$C$81,3,FALSE)</f>
        <v>283</v>
      </c>
      <c r="F32" s="18">
        <v>26</v>
      </c>
      <c r="G32" s="18">
        <v>28</v>
      </c>
      <c r="H32" s="18">
        <v>2153678.6854257076</v>
      </c>
      <c r="I32" s="18">
        <v>4520081.7808817923</v>
      </c>
      <c r="J32" s="18">
        <v>142841.86170000001</v>
      </c>
      <c r="K32" s="18">
        <v>110.26692857142858</v>
      </c>
      <c r="L32" s="18">
        <v>9.6619928352129349</v>
      </c>
      <c r="M32" s="18">
        <v>12.038919993551881</v>
      </c>
      <c r="N32" s="18">
        <v>2110.3462548504222</v>
      </c>
    </row>
    <row r="33" spans="2:14" s="18" customFormat="1" x14ac:dyDescent="0.25">
      <c r="B33" s="18" t="str">
        <f>VLOOKUP(F33,NUTS_Europa!$A$2:$C$81,2,FALSE)</f>
        <v>FRJ1</v>
      </c>
      <c r="C33" s="18">
        <f>VLOOKUP(F33,NUTS_Europa!$A$2:$C$81,3,FALSE)</f>
        <v>1063</v>
      </c>
      <c r="D33" s="18" t="str">
        <f>VLOOKUP(G33,NUTS_Europa!$A$2:$C$81,2,FALSE)</f>
        <v>ES61</v>
      </c>
      <c r="E33" s="18">
        <f>VLOOKUP(G33,NUTS_Europa!$A$2:$C$81,3,FALSE)</f>
        <v>297</v>
      </c>
      <c r="F33" s="18">
        <v>26</v>
      </c>
      <c r="G33" s="18">
        <v>57</v>
      </c>
      <c r="H33" s="18">
        <v>708607.64406161965</v>
      </c>
      <c r="I33" s="18">
        <v>4233844.8095923699</v>
      </c>
      <c r="J33" s="18">
        <v>117061.7148</v>
      </c>
      <c r="K33" s="18">
        <v>41.857142857142854</v>
      </c>
      <c r="L33" s="18">
        <v>11.26972602837267</v>
      </c>
      <c r="M33" s="18">
        <v>4.6411041119924272</v>
      </c>
      <c r="N33" s="18">
        <v>845.53280721987937</v>
      </c>
    </row>
    <row r="34" spans="2:14" s="18" customFormat="1" x14ac:dyDescent="0.25">
      <c r="B34" s="18" t="str">
        <f>VLOOKUP(F34,NUTS_Europa!$A$2:$C$81,2,FALSE)</f>
        <v>FRF2</v>
      </c>
      <c r="C34" s="18">
        <f>VLOOKUP(F34,NUTS_Europa!$A$2:$C$81,3,FALSE)</f>
        <v>269</v>
      </c>
      <c r="D34" s="18" t="str">
        <f>VLOOKUP(G34,NUTS_Europa!$A$2:$C$81,2,FALSE)</f>
        <v>FRJ2</v>
      </c>
      <c r="E34" s="18">
        <f>VLOOKUP(G34,NUTS_Europa!$A$2:$C$81,3,FALSE)</f>
        <v>283</v>
      </c>
      <c r="F34" s="18">
        <v>27</v>
      </c>
      <c r="G34" s="18">
        <v>28</v>
      </c>
      <c r="H34" s="18">
        <v>1753032.6440352637</v>
      </c>
      <c r="I34" s="18">
        <v>916990.7434014813</v>
      </c>
      <c r="J34" s="18">
        <v>176841.96369999999</v>
      </c>
      <c r="K34" s="18">
        <v>33.071428571428569</v>
      </c>
      <c r="L34" s="18">
        <v>13.250601059967977</v>
      </c>
      <c r="M34" s="18">
        <v>14.145908949135151</v>
      </c>
      <c r="N34" s="18">
        <v>2110.3462548504222</v>
      </c>
    </row>
    <row r="35" spans="2:14" s="18" customFormat="1" x14ac:dyDescent="0.25">
      <c r="B35" s="18" t="str">
        <f>VLOOKUP(F35,NUTS_Europa!$A$2:$C$81,2,FALSE)</f>
        <v>FRF2</v>
      </c>
      <c r="C35" s="18">
        <f>VLOOKUP(F35,NUTS_Europa!$A$2:$C$81,3,FALSE)</f>
        <v>269</v>
      </c>
      <c r="D35" s="18" t="str">
        <f>VLOOKUP(G35,NUTS_Europa!$A$2:$C$81,2,FALSE)</f>
        <v>PT17</v>
      </c>
      <c r="E35" s="18">
        <f>VLOOKUP(G35,NUTS_Europa!$A$2:$C$81,3,FALSE)</f>
        <v>294</v>
      </c>
      <c r="F35" s="18">
        <v>27</v>
      </c>
      <c r="G35" s="18">
        <v>39</v>
      </c>
      <c r="H35" s="18">
        <v>1115335.2140154801</v>
      </c>
      <c r="I35" s="18">
        <v>1081038.9870512225</v>
      </c>
      <c r="J35" s="18">
        <v>119215.969</v>
      </c>
      <c r="K35" s="18">
        <v>67.417142857142863</v>
      </c>
      <c r="L35" s="18">
        <v>13.553871844558117</v>
      </c>
      <c r="M35" s="18">
        <v>21.383335224095426</v>
      </c>
      <c r="N35" s="18">
        <v>3296.1439756520863</v>
      </c>
    </row>
    <row r="36" spans="2:14" s="18" customFormat="1" x14ac:dyDescent="0.25">
      <c r="B36" s="18" t="str">
        <f>VLOOKUP(F36,NUTS_Europa!$A$2:$C$81,2,FALSE)</f>
        <v>FRI2</v>
      </c>
      <c r="C36" s="18">
        <f>VLOOKUP(F36,NUTS_Europa!$A$2:$C$81,3,FALSE)</f>
        <v>269</v>
      </c>
      <c r="D36" s="18" t="str">
        <f>VLOOKUP(G36,NUTS_Europa!$A$2:$C$81,2,FALSE)</f>
        <v>PT11</v>
      </c>
      <c r="E36" s="18">
        <f>VLOOKUP(G36,NUTS_Europa!$A$2:$C$81,3,FALSE)</f>
        <v>111</v>
      </c>
      <c r="F36" s="18">
        <v>29</v>
      </c>
      <c r="G36" s="18">
        <v>36</v>
      </c>
      <c r="H36" s="18">
        <v>1614430.6873427951</v>
      </c>
      <c r="I36" s="18">
        <v>1033830.8251477361</v>
      </c>
      <c r="J36" s="18">
        <v>114346.8514</v>
      </c>
      <c r="K36" s="18">
        <v>56.926428571428573</v>
      </c>
      <c r="L36" s="18">
        <v>11.614058172592777</v>
      </c>
      <c r="M36" s="18">
        <v>20.772382788741979</v>
      </c>
      <c r="N36" s="18">
        <v>3201.9684334321328</v>
      </c>
    </row>
    <row r="37" spans="2:14" s="18" customFormat="1" x14ac:dyDescent="0.25">
      <c r="B37" s="18" t="str">
        <f>VLOOKUP(F37,NUTS_Europa!$A$2:$C$81,2,FALSE)</f>
        <v>FRI2</v>
      </c>
      <c r="C37" s="18">
        <f>VLOOKUP(F37,NUTS_Europa!$A$2:$C$81,3,FALSE)</f>
        <v>269</v>
      </c>
      <c r="D37" s="18" t="str">
        <f>VLOOKUP(G37,NUTS_Europa!$A$2:$C$81,2,FALSE)</f>
        <v>PT16</v>
      </c>
      <c r="E37" s="18">
        <f>VLOOKUP(G37,NUTS_Europa!$A$2:$C$81,3,FALSE)</f>
        <v>111</v>
      </c>
      <c r="F37" s="18">
        <v>29</v>
      </c>
      <c r="G37" s="18">
        <v>38</v>
      </c>
      <c r="H37" s="18">
        <v>1509326.0735153852</v>
      </c>
      <c r="I37" s="18">
        <v>1033830.8251477361</v>
      </c>
      <c r="J37" s="18">
        <v>141734.02660000001</v>
      </c>
      <c r="K37" s="18">
        <v>56.926428571428573</v>
      </c>
      <c r="L37" s="18">
        <v>11.614058172592777</v>
      </c>
      <c r="M37" s="18">
        <v>20.772382788741979</v>
      </c>
      <c r="N37" s="18">
        <v>3201.9684334321328</v>
      </c>
    </row>
    <row r="38" spans="2:14" s="18" customFormat="1" x14ac:dyDescent="0.25">
      <c r="B38" s="18" t="str">
        <f>VLOOKUP(F38,NUTS_Europa!$A$2:$C$81,2,FALSE)</f>
        <v>NL11</v>
      </c>
      <c r="C38" s="18">
        <f>VLOOKUP(F38,NUTS_Europa!$A$2:$C$81,3,FALSE)</f>
        <v>245</v>
      </c>
      <c r="D38" s="18" t="str">
        <f>VLOOKUP(G38,NUTS_Europa!$A$2:$C$81,2,FALSE)</f>
        <v>FRI1</v>
      </c>
      <c r="E38" s="18">
        <f>VLOOKUP(G38,NUTS_Europa!$A$2:$C$81,3,FALSE)</f>
        <v>275</v>
      </c>
      <c r="F38" s="18">
        <v>30</v>
      </c>
      <c r="G38" s="18">
        <v>64</v>
      </c>
      <c r="H38" s="18">
        <v>819518.11158557422</v>
      </c>
      <c r="I38" s="18">
        <v>9289020.261303477</v>
      </c>
      <c r="J38" s="18">
        <v>114346.8514</v>
      </c>
      <c r="K38" s="18">
        <v>85</v>
      </c>
      <c r="L38" s="18">
        <v>17.590346249134178</v>
      </c>
      <c r="M38" s="18">
        <v>1.4462703390749077</v>
      </c>
      <c r="N38" s="18">
        <v>193.20214708407869</v>
      </c>
    </row>
    <row r="39" spans="2:14" s="18" customFormat="1" x14ac:dyDescent="0.25">
      <c r="B39" s="18" t="str">
        <f>VLOOKUP(F39,NUTS_Europa!$A$2:$C$81,2,FALSE)</f>
        <v>NL11</v>
      </c>
      <c r="C39" s="18">
        <f>VLOOKUP(F39,NUTS_Europa!$A$2:$C$81,3,FALSE)</f>
        <v>245</v>
      </c>
      <c r="D39" s="18" t="str">
        <f>VLOOKUP(G39,NUTS_Europa!$A$2:$C$81,2,FALSE)</f>
        <v>FRI2</v>
      </c>
      <c r="E39" s="18">
        <f>VLOOKUP(G39,NUTS_Europa!$A$2:$C$81,3,FALSE)</f>
        <v>275</v>
      </c>
      <c r="F39" s="18">
        <v>30</v>
      </c>
      <c r="G39" s="18">
        <v>69</v>
      </c>
      <c r="H39" s="18">
        <v>786033.08826155006</v>
      </c>
      <c r="I39" s="18">
        <v>9289020.261303477</v>
      </c>
      <c r="J39" s="18">
        <v>145277.79319999999</v>
      </c>
      <c r="K39" s="18">
        <v>85</v>
      </c>
      <c r="L39" s="18">
        <v>17.590346249134178</v>
      </c>
      <c r="M39" s="18">
        <v>1.4462703390749077</v>
      </c>
      <c r="N39" s="18">
        <v>193.20214708407869</v>
      </c>
    </row>
    <row r="40" spans="2:14" s="18" customFormat="1" x14ac:dyDescent="0.25">
      <c r="B40" s="18" t="str">
        <f>VLOOKUP(F40,NUTS_Europa!$A$2:$C$81,2,FALSE)</f>
        <v>NL33</v>
      </c>
      <c r="C40" s="18">
        <f>VLOOKUP(F40,NUTS_Europa!$A$2:$C$81,3,FALSE)</f>
        <v>250</v>
      </c>
      <c r="D40" s="18" t="str">
        <f>VLOOKUP(G40,NUTS_Europa!$A$2:$C$81,2,FALSE)</f>
        <v>PT15</v>
      </c>
      <c r="E40" s="18">
        <f>VLOOKUP(G40,NUTS_Europa!$A$2:$C$81,3,FALSE)</f>
        <v>1065</v>
      </c>
      <c r="F40" s="18">
        <v>33</v>
      </c>
      <c r="G40" s="18">
        <v>37</v>
      </c>
      <c r="H40" s="18">
        <v>3110599.1156027564</v>
      </c>
      <c r="I40" s="18">
        <v>1168410.2199868897</v>
      </c>
      <c r="J40" s="18">
        <v>114346.8514</v>
      </c>
      <c r="K40" s="18">
        <v>83.268571428571434</v>
      </c>
      <c r="L40" s="18">
        <v>7.7701024264751002</v>
      </c>
      <c r="M40" s="18">
        <v>52.078947990042323</v>
      </c>
      <c r="N40" s="18">
        <v>8027.7332266785352</v>
      </c>
    </row>
    <row r="41" spans="2:14" s="18" customFormat="1" x14ac:dyDescent="0.25">
      <c r="B41" s="18" t="str">
        <f>VLOOKUP(F41,NUTS_Europa!$A$2:$C$81,2,FALSE)</f>
        <v>NL33</v>
      </c>
      <c r="C41" s="18">
        <f>VLOOKUP(F41,NUTS_Europa!$A$2:$C$81,3,FALSE)</f>
        <v>250</v>
      </c>
      <c r="D41" s="18" t="str">
        <f>VLOOKUP(G41,NUTS_Europa!$A$2:$C$81,2,FALSE)</f>
        <v>PT18</v>
      </c>
      <c r="E41" s="18">
        <f>VLOOKUP(G41,NUTS_Europa!$A$2:$C$81,3,FALSE)</f>
        <v>1065</v>
      </c>
      <c r="F41" s="18">
        <v>33</v>
      </c>
      <c r="G41" s="18">
        <v>40</v>
      </c>
      <c r="H41" s="18">
        <v>2541416.7743647951</v>
      </c>
      <c r="I41" s="18">
        <v>1168410.2199868897</v>
      </c>
      <c r="J41" s="18">
        <v>137713.6226</v>
      </c>
      <c r="K41" s="18">
        <v>83.268571428571434</v>
      </c>
      <c r="L41" s="18">
        <v>7.7701024264751002</v>
      </c>
      <c r="M41" s="18">
        <v>52.078947990042323</v>
      </c>
      <c r="N41" s="18">
        <v>8027.7332266785352</v>
      </c>
    </row>
    <row r="42" spans="2:14" s="18" customFormat="1" x14ac:dyDescent="0.25">
      <c r="B42" s="18" t="str">
        <f>VLOOKUP(F42,NUTS_Europa!$A$2:$C$81,2,FALSE)</f>
        <v>NL34</v>
      </c>
      <c r="C42" s="18">
        <f>VLOOKUP(F42,NUTS_Europa!$A$2:$C$81,3,FALSE)</f>
        <v>250</v>
      </c>
      <c r="D42" s="18" t="str">
        <f>VLOOKUP(G42,NUTS_Europa!$A$2:$C$81,2,FALSE)</f>
        <v>PT11</v>
      </c>
      <c r="E42" s="18">
        <f>VLOOKUP(G42,NUTS_Europa!$A$2:$C$81,3,FALSE)</f>
        <v>111</v>
      </c>
      <c r="F42" s="18">
        <v>34</v>
      </c>
      <c r="G42" s="18">
        <v>36</v>
      </c>
      <c r="H42" s="18">
        <v>1399780.4955371802</v>
      </c>
      <c r="I42" s="18">
        <v>1081465.709676868</v>
      </c>
      <c r="J42" s="18">
        <v>176841.96369999999</v>
      </c>
      <c r="K42" s="18">
        <v>68.844285714285718</v>
      </c>
      <c r="L42" s="18">
        <v>7.1159845747594206</v>
      </c>
      <c r="M42" s="18">
        <v>20.772382788741979</v>
      </c>
      <c r="N42" s="18">
        <v>3201.9684334321328</v>
      </c>
    </row>
    <row r="43" spans="2:14" s="18" customFormat="1" x14ac:dyDescent="0.25">
      <c r="B43" s="18" t="str">
        <f>VLOOKUP(F43,NUTS_Europa!$A$2:$C$81,2,FALSE)</f>
        <v>NL34</v>
      </c>
      <c r="C43" s="18">
        <f>VLOOKUP(F43,NUTS_Europa!$A$2:$C$81,3,FALSE)</f>
        <v>250</v>
      </c>
      <c r="D43" s="18" t="str">
        <f>VLOOKUP(G43,NUTS_Europa!$A$2:$C$81,2,FALSE)</f>
        <v>PT16</v>
      </c>
      <c r="E43" s="18">
        <f>VLOOKUP(G43,NUTS_Europa!$A$2:$C$81,3,FALSE)</f>
        <v>111</v>
      </c>
      <c r="F43" s="18">
        <v>34</v>
      </c>
      <c r="G43" s="18">
        <v>38</v>
      </c>
      <c r="H43" s="18">
        <v>1294675.8817097705</v>
      </c>
      <c r="I43" s="18">
        <v>1081465.709676868</v>
      </c>
      <c r="J43" s="18">
        <v>199058.85829999999</v>
      </c>
      <c r="K43" s="18">
        <v>68.844285714285718</v>
      </c>
      <c r="L43" s="18">
        <v>7.1159845747594206</v>
      </c>
      <c r="M43" s="18">
        <v>20.772382788741979</v>
      </c>
      <c r="N43" s="18">
        <v>3201.9684334321328</v>
      </c>
    </row>
    <row r="44" spans="2:14" s="18" customFormat="1" x14ac:dyDescent="0.25">
      <c r="B44" s="18" t="str">
        <f>VLOOKUP(F44,NUTS_Europa!$A$2:$C$81,2,FALSE)</f>
        <v>NL41</v>
      </c>
      <c r="C44" s="18">
        <f>VLOOKUP(F44,NUTS_Europa!$A$2:$C$81,3,FALSE)</f>
        <v>253</v>
      </c>
      <c r="D44" s="18" t="str">
        <f>VLOOKUP(G44,NUTS_Europa!$A$2:$C$81,2,FALSE)</f>
        <v>PT15</v>
      </c>
      <c r="E44" s="18">
        <f>VLOOKUP(G44,NUTS_Europa!$A$2:$C$81,3,FALSE)</f>
        <v>1065</v>
      </c>
      <c r="F44" s="18">
        <v>35</v>
      </c>
      <c r="G44" s="18">
        <v>37</v>
      </c>
      <c r="H44" s="18">
        <v>3209140.0762993922</v>
      </c>
      <c r="I44" s="18">
        <v>1114364.9202472419</v>
      </c>
      <c r="J44" s="18">
        <v>142392.87169999999</v>
      </c>
      <c r="K44" s="18">
        <v>83.269071428571436</v>
      </c>
      <c r="L44" s="18">
        <v>9.6913079279919288</v>
      </c>
      <c r="M44" s="18">
        <v>52.078947990042323</v>
      </c>
      <c r="N44" s="18">
        <v>8027.7332266785352</v>
      </c>
    </row>
    <row r="45" spans="2:14" s="18" customFormat="1" x14ac:dyDescent="0.25">
      <c r="B45" s="18" t="str">
        <f>VLOOKUP(F45,NUTS_Europa!$A$2:$C$81,2,FALSE)</f>
        <v>NL41</v>
      </c>
      <c r="C45" s="18">
        <f>VLOOKUP(F45,NUTS_Europa!$A$2:$C$81,3,FALSE)</f>
        <v>253</v>
      </c>
      <c r="D45" s="18" t="str">
        <f>VLOOKUP(G45,NUTS_Europa!$A$2:$C$81,2,FALSE)</f>
        <v>PT18</v>
      </c>
      <c r="E45" s="18">
        <f>VLOOKUP(G45,NUTS_Europa!$A$2:$C$81,3,FALSE)</f>
        <v>1065</v>
      </c>
      <c r="F45" s="18">
        <v>35</v>
      </c>
      <c r="G45" s="18">
        <v>40</v>
      </c>
      <c r="H45" s="18">
        <v>2639957.7350614308</v>
      </c>
      <c r="I45" s="18">
        <v>1114364.9202472419</v>
      </c>
      <c r="J45" s="18">
        <v>120437.3524</v>
      </c>
      <c r="K45" s="18">
        <v>83.269071428571436</v>
      </c>
      <c r="L45" s="18">
        <v>9.6913079279919288</v>
      </c>
      <c r="M45" s="18">
        <v>52.078947990042323</v>
      </c>
      <c r="N45" s="18">
        <v>8027.7332266785352</v>
      </c>
    </row>
    <row r="46" spans="2:14" s="18" customFormat="1" x14ac:dyDescent="0.25">
      <c r="B46" s="18" t="str">
        <f>VLOOKUP(F46,NUTS_Europa!$A$2:$C$81,2,FALSE)</f>
        <v>BE21</v>
      </c>
      <c r="C46" s="18">
        <f>VLOOKUP(F46,NUTS_Europa!$A$2:$C$81,3,FALSE)</f>
        <v>250</v>
      </c>
      <c r="D46" s="18" t="str">
        <f>VLOOKUP(G46,NUTS_Europa!$A$2:$C$81,2,FALSE)</f>
        <v>FRE1</v>
      </c>
      <c r="E46" s="18">
        <f>VLOOKUP(G46,NUTS_Europa!$A$2:$C$81,3,FALSE)</f>
        <v>235</v>
      </c>
      <c r="F46" s="18">
        <v>41</v>
      </c>
      <c r="G46" s="18">
        <v>61</v>
      </c>
      <c r="H46" s="18">
        <v>592216.4645425101</v>
      </c>
      <c r="I46" s="18">
        <v>833887.32347014197</v>
      </c>
      <c r="J46" s="18">
        <v>142392.87169999999</v>
      </c>
      <c r="K46" s="18">
        <v>10.071428571428571</v>
      </c>
      <c r="L46" s="18">
        <v>9.2008649041180206</v>
      </c>
      <c r="M46" s="18">
        <v>10.684218125774638</v>
      </c>
      <c r="N46" s="18">
        <v>1644.4693422969513</v>
      </c>
    </row>
    <row r="47" spans="2:14" s="18" customFormat="1" x14ac:dyDescent="0.25">
      <c r="B47" s="18" t="str">
        <f>VLOOKUP(F47,NUTS_Europa!$A$2:$C$81,2,FALSE)</f>
        <v>BE21</v>
      </c>
      <c r="C47" s="18">
        <f>VLOOKUP(F47,NUTS_Europa!$A$2:$C$81,3,FALSE)</f>
        <v>250</v>
      </c>
      <c r="D47" s="18" t="str">
        <f>VLOOKUP(G47,NUTS_Europa!$A$2:$C$81,2,FALSE)</f>
        <v>FRH0</v>
      </c>
      <c r="E47" s="18">
        <f>VLOOKUP(G47,NUTS_Europa!$A$2:$C$81,3,FALSE)</f>
        <v>282</v>
      </c>
      <c r="F47" s="18">
        <v>41</v>
      </c>
      <c r="G47" s="18">
        <v>63</v>
      </c>
      <c r="H47" s="18">
        <v>335839.15832801344</v>
      </c>
      <c r="I47" s="18">
        <v>949938.89393993933</v>
      </c>
      <c r="J47" s="18">
        <v>123614.25509999999</v>
      </c>
      <c r="K47" s="18">
        <v>25.928571428571427</v>
      </c>
      <c r="L47" s="18">
        <v>12.638811150859018</v>
      </c>
      <c r="M47" s="18">
        <v>5.6907483732227018</v>
      </c>
      <c r="N47" s="18">
        <v>760.20697826459991</v>
      </c>
    </row>
    <row r="48" spans="2:14" s="18" customFormat="1" x14ac:dyDescent="0.25">
      <c r="B48" s="18" t="str">
        <f>VLOOKUP(F48,NUTS_Europa!$A$2:$C$81,2,FALSE)</f>
        <v>BE23</v>
      </c>
      <c r="C48" s="18">
        <f>VLOOKUP(F48,NUTS_Europa!$A$2:$C$81,3,FALSE)</f>
        <v>220</v>
      </c>
      <c r="D48" s="18" t="str">
        <f>VLOOKUP(G48,NUTS_Europa!$A$2:$C$81,2,FALSE)</f>
        <v>ES12</v>
      </c>
      <c r="E48" s="18">
        <f>VLOOKUP(G48,NUTS_Europa!$A$2:$C$81,3,FALSE)</f>
        <v>163</v>
      </c>
      <c r="F48" s="18">
        <v>42</v>
      </c>
      <c r="G48" s="18">
        <v>52</v>
      </c>
      <c r="H48" s="18">
        <v>1456265.8376579513</v>
      </c>
      <c r="I48" s="18">
        <v>938993.07943919802</v>
      </c>
      <c r="J48" s="18">
        <v>137713.6226</v>
      </c>
      <c r="K48" s="18">
        <v>52.142857142857146</v>
      </c>
      <c r="L48" s="18">
        <v>13.605296811923271</v>
      </c>
      <c r="M48" s="18">
        <v>19.739418082707218</v>
      </c>
      <c r="N48" s="18">
        <v>2892.2254085751483</v>
      </c>
    </row>
    <row r="49" spans="2:14" s="18" customFormat="1" x14ac:dyDescent="0.25">
      <c r="B49" s="18" t="str">
        <f>VLOOKUP(F49,NUTS_Europa!$A$2:$C$81,2,FALSE)</f>
        <v>BE23</v>
      </c>
      <c r="C49" s="18">
        <f>VLOOKUP(F49,NUTS_Europa!$A$2:$C$81,3,FALSE)</f>
        <v>220</v>
      </c>
      <c r="D49" s="18" t="str">
        <f>VLOOKUP(G49,NUTS_Europa!$A$2:$C$81,2,FALSE)</f>
        <v>NL11</v>
      </c>
      <c r="E49" s="18">
        <f>VLOOKUP(G49,NUTS_Europa!$A$2:$C$81,3,FALSE)</f>
        <v>218</v>
      </c>
      <c r="F49" s="18">
        <v>42</v>
      </c>
      <c r="G49" s="18">
        <v>70</v>
      </c>
      <c r="H49" s="18">
        <v>1939166.0219297984</v>
      </c>
      <c r="I49" s="18">
        <v>833555.4173673084</v>
      </c>
      <c r="J49" s="18">
        <v>117061.7148</v>
      </c>
      <c r="K49" s="18">
        <v>8.9285714285714288</v>
      </c>
      <c r="L49" s="18">
        <v>10.313418578494387</v>
      </c>
      <c r="M49" s="18">
        <v>29.802011572169231</v>
      </c>
      <c r="N49" s="18">
        <v>5443.4838231684107</v>
      </c>
    </row>
    <row r="50" spans="2:14" s="18" customFormat="1" x14ac:dyDescent="0.25">
      <c r="B50" s="18" t="str">
        <f>VLOOKUP(F50,NUTS_Europa!$A$2:$C$81,2,FALSE)</f>
        <v>BE25</v>
      </c>
      <c r="C50" s="18">
        <f>VLOOKUP(F50,NUTS_Europa!$A$2:$C$81,3,FALSE)</f>
        <v>220</v>
      </c>
      <c r="D50" s="18" t="str">
        <f>VLOOKUP(G50,NUTS_Europa!$A$2:$C$81,2,FALSE)</f>
        <v>NL11</v>
      </c>
      <c r="E50" s="18">
        <f>VLOOKUP(G50,NUTS_Europa!$A$2:$C$81,3,FALSE)</f>
        <v>218</v>
      </c>
      <c r="F50" s="18">
        <v>43</v>
      </c>
      <c r="G50" s="18">
        <v>70</v>
      </c>
      <c r="H50" s="18">
        <v>1733323.9472469785</v>
      </c>
      <c r="I50" s="18">
        <v>833555.4173673084</v>
      </c>
      <c r="J50" s="18">
        <v>156784.57750000001</v>
      </c>
      <c r="K50" s="18">
        <v>8.9285714285714288</v>
      </c>
      <c r="L50" s="18">
        <v>10.313418578494387</v>
      </c>
      <c r="M50" s="18">
        <v>29.802011572169231</v>
      </c>
      <c r="N50" s="18">
        <v>5443.4838231684107</v>
      </c>
    </row>
    <row r="51" spans="2:14" s="18" customFormat="1" x14ac:dyDescent="0.25">
      <c r="B51" s="18" t="str">
        <f>VLOOKUP(F51,NUTS_Europa!$A$2:$C$81,2,FALSE)</f>
        <v>BE25</v>
      </c>
      <c r="C51" s="18">
        <f>VLOOKUP(F51,NUTS_Europa!$A$2:$C$81,3,FALSE)</f>
        <v>220</v>
      </c>
      <c r="D51" s="18" t="str">
        <f>VLOOKUP(G51,NUTS_Europa!$A$2:$C$81,2,FALSE)</f>
        <v>PT18</v>
      </c>
      <c r="E51" s="18">
        <f>VLOOKUP(G51,NUTS_Europa!$A$2:$C$81,3,FALSE)</f>
        <v>61</v>
      </c>
      <c r="F51" s="18">
        <v>43</v>
      </c>
      <c r="G51" s="18">
        <v>80</v>
      </c>
      <c r="H51" s="18">
        <v>11692365.652726289</v>
      </c>
      <c r="I51" s="18">
        <v>1082060.8678682926</v>
      </c>
      <c r="J51" s="18">
        <v>117768.50930000001</v>
      </c>
      <c r="K51" s="18">
        <v>96.690714285714293</v>
      </c>
      <c r="L51" s="18">
        <v>8.0414040750797398</v>
      </c>
      <c r="M51" s="18">
        <v>94.65937716639732</v>
      </c>
      <c r="N51" s="18">
        <v>17378.684516231049</v>
      </c>
    </row>
    <row r="52" spans="2:14" s="18" customFormat="1" x14ac:dyDescent="0.25">
      <c r="B52" s="18" t="str">
        <f>VLOOKUP(F52,NUTS_Europa!$A$2:$C$81,2,FALSE)</f>
        <v>DE50</v>
      </c>
      <c r="C52" s="18">
        <f>VLOOKUP(F52,NUTS_Europa!$A$2:$C$81,3,FALSE)</f>
        <v>1069</v>
      </c>
      <c r="D52" s="18" t="str">
        <f>VLOOKUP(G52,NUTS_Europa!$A$2:$C$81,2,FALSE)</f>
        <v>ES12</v>
      </c>
      <c r="E52" s="18">
        <f>VLOOKUP(G52,NUTS_Europa!$A$2:$C$81,3,FALSE)</f>
        <v>163</v>
      </c>
      <c r="F52" s="18">
        <v>44</v>
      </c>
      <c r="G52" s="18">
        <v>52</v>
      </c>
      <c r="H52" s="18">
        <v>1593862.1606586869</v>
      </c>
      <c r="I52" s="18">
        <v>1067846.0288464632</v>
      </c>
      <c r="J52" s="18">
        <v>120125.8052</v>
      </c>
      <c r="K52" s="18">
        <v>74.86071428571428</v>
      </c>
      <c r="L52" s="18">
        <v>13.893323892094052</v>
      </c>
      <c r="M52" s="18">
        <v>18.762962392434229</v>
      </c>
      <c r="N52" s="18">
        <v>2892.2254085751483</v>
      </c>
    </row>
    <row r="53" spans="2:14" s="18" customFormat="1" x14ac:dyDescent="0.25">
      <c r="B53" s="18" t="str">
        <f>VLOOKUP(F53,NUTS_Europa!$A$2:$C$81,2,FALSE)</f>
        <v>DE50</v>
      </c>
      <c r="C53" s="18">
        <f>VLOOKUP(F53,NUTS_Europa!$A$2:$C$81,3,FALSE)</f>
        <v>1069</v>
      </c>
      <c r="D53" s="18" t="str">
        <f>VLOOKUP(G53,NUTS_Europa!$A$2:$C$81,2,FALSE)</f>
        <v>FRG0</v>
      </c>
      <c r="E53" s="18">
        <f>VLOOKUP(G53,NUTS_Europa!$A$2:$C$81,3,FALSE)</f>
        <v>283</v>
      </c>
      <c r="F53" s="18">
        <v>44</v>
      </c>
      <c r="G53" s="18">
        <v>62</v>
      </c>
      <c r="H53" s="18">
        <v>990753.44228470651</v>
      </c>
      <c r="I53" s="18">
        <v>1002373.7374756227</v>
      </c>
      <c r="J53" s="18">
        <v>199058.85829999999</v>
      </c>
      <c r="K53" s="18">
        <v>68.42</v>
      </c>
      <c r="L53" s="18">
        <v>10.393002892513675</v>
      </c>
      <c r="M53" s="18">
        <v>12.038919993551881</v>
      </c>
      <c r="N53" s="18">
        <v>2110.3462548504222</v>
      </c>
    </row>
    <row r="54" spans="2:14" s="18" customFormat="1" x14ac:dyDescent="0.25">
      <c r="B54" s="18" t="str">
        <f>VLOOKUP(F54,NUTS_Europa!$A$2:$C$81,2,FALSE)</f>
        <v>DE60</v>
      </c>
      <c r="C54" s="18">
        <f>VLOOKUP(F54,NUTS_Europa!$A$2:$C$81,3,FALSE)</f>
        <v>245</v>
      </c>
      <c r="D54" s="18" t="str">
        <f>VLOOKUP(G54,NUTS_Europa!$A$2:$C$81,2,FALSE)</f>
        <v>ES62</v>
      </c>
      <c r="E54" s="18">
        <f>VLOOKUP(G54,NUTS_Europa!$A$2:$C$81,3,FALSE)</f>
        <v>462</v>
      </c>
      <c r="F54" s="18">
        <v>45</v>
      </c>
      <c r="G54" s="18">
        <v>58</v>
      </c>
      <c r="H54" s="18">
        <v>3544918.73276152</v>
      </c>
      <c r="I54" s="18">
        <v>6397665.1575635383</v>
      </c>
      <c r="J54" s="18">
        <v>114346.8514</v>
      </c>
      <c r="K54" s="18">
        <v>122.14571428571428</v>
      </c>
      <c r="L54" s="18">
        <v>11.055205390077401</v>
      </c>
      <c r="M54" s="18">
        <v>5.9307199623834874</v>
      </c>
      <c r="N54" s="18">
        <v>914.1935376508535</v>
      </c>
    </row>
    <row r="55" spans="2:14" s="18" customFormat="1" x14ac:dyDescent="0.25">
      <c r="B55" s="18" t="str">
        <f>VLOOKUP(F55,NUTS_Europa!$A$2:$C$81,2,FALSE)</f>
        <v>DE60</v>
      </c>
      <c r="C55" s="18">
        <f>VLOOKUP(F55,NUTS_Europa!$A$2:$C$81,3,FALSE)</f>
        <v>245</v>
      </c>
      <c r="D55" s="18" t="str">
        <f>VLOOKUP(G55,NUTS_Europa!$A$2:$C$81,2,FALSE)</f>
        <v>PT11</v>
      </c>
      <c r="E55" s="18">
        <f>VLOOKUP(G55,NUTS_Europa!$A$2:$C$81,3,FALSE)</f>
        <v>288</v>
      </c>
      <c r="F55" s="18">
        <v>45</v>
      </c>
      <c r="G55" s="18">
        <v>76</v>
      </c>
      <c r="H55" s="18">
        <v>3280087.0568981133</v>
      </c>
      <c r="I55" s="18">
        <v>6496048.2407158427</v>
      </c>
      <c r="J55" s="18">
        <v>192445.7181</v>
      </c>
      <c r="K55" s="18">
        <v>79.335714285714289</v>
      </c>
      <c r="L55" s="18">
        <v>11.547647012167207</v>
      </c>
      <c r="M55" s="18">
        <v>5.8415730566197066</v>
      </c>
      <c r="N55" s="18">
        <v>900.45194714114655</v>
      </c>
    </row>
    <row r="56" spans="2:14" s="18" customFormat="1" x14ac:dyDescent="0.25">
      <c r="B56" s="18" t="str">
        <f>VLOOKUP(F56,NUTS_Europa!$A$2:$C$81,2,FALSE)</f>
        <v>DE80</v>
      </c>
      <c r="C56" s="18">
        <f>VLOOKUP(F56,NUTS_Europa!$A$2:$C$81,3,FALSE)</f>
        <v>245</v>
      </c>
      <c r="D56" s="18" t="str">
        <f>VLOOKUP(G56,NUTS_Europa!$A$2:$C$81,2,FALSE)</f>
        <v>ES11</v>
      </c>
      <c r="E56" s="18">
        <f>VLOOKUP(G56,NUTS_Europa!$A$2:$C$81,3,FALSE)</f>
        <v>285</v>
      </c>
      <c r="F56" s="18">
        <v>46</v>
      </c>
      <c r="G56" s="18">
        <v>51</v>
      </c>
      <c r="H56" s="18">
        <v>59259.211357202868</v>
      </c>
      <c r="I56" s="18">
        <v>7158839.7238767128</v>
      </c>
      <c r="J56" s="18">
        <v>127001.217</v>
      </c>
      <c r="K56" s="18">
        <v>71.852857142857147</v>
      </c>
      <c r="L56" s="18">
        <v>13.141998907334282</v>
      </c>
      <c r="M56" s="18">
        <v>0.10126462106470724</v>
      </c>
      <c r="N56" s="18">
        <v>15.609481269928793</v>
      </c>
    </row>
    <row r="57" spans="2:14" s="18" customFormat="1" x14ac:dyDescent="0.25">
      <c r="B57" s="18" t="str">
        <f>VLOOKUP(F57,NUTS_Europa!$A$2:$C$81,2,FALSE)</f>
        <v>DE80</v>
      </c>
      <c r="C57" s="18">
        <f>VLOOKUP(F57,NUTS_Europa!$A$2:$C$81,3,FALSE)</f>
        <v>245</v>
      </c>
      <c r="D57" s="18" t="str">
        <f>VLOOKUP(G57,NUTS_Europa!$A$2:$C$81,2,FALSE)</f>
        <v>ES13</v>
      </c>
      <c r="E57" s="18">
        <f>VLOOKUP(G57,NUTS_Europa!$A$2:$C$81,3,FALSE)</f>
        <v>285</v>
      </c>
      <c r="F57" s="18">
        <v>46</v>
      </c>
      <c r="G57" s="18">
        <v>53</v>
      </c>
      <c r="H57" s="18">
        <v>66002.148247742894</v>
      </c>
      <c r="I57" s="18">
        <v>7158839.7238767128</v>
      </c>
      <c r="J57" s="18">
        <v>117768.50930000001</v>
      </c>
      <c r="K57" s="18">
        <v>71.852857142857147</v>
      </c>
      <c r="L57" s="18">
        <v>13.141998907334282</v>
      </c>
      <c r="M57" s="18">
        <v>0.10126462106470724</v>
      </c>
      <c r="N57" s="18">
        <v>15.609481269928793</v>
      </c>
    </row>
    <row r="58" spans="2:14" s="18" customFormat="1" x14ac:dyDescent="0.25">
      <c r="B58" s="18" t="str">
        <f>VLOOKUP(F58,NUTS_Europa!$A$2:$C$81,2,FALSE)</f>
        <v>DE93</v>
      </c>
      <c r="C58" s="18">
        <f>VLOOKUP(F58,NUTS_Europa!$A$2:$C$81,3,FALSE)</f>
        <v>245</v>
      </c>
      <c r="D58" s="18" t="str">
        <f>VLOOKUP(G58,NUTS_Europa!$A$2:$C$81,2,FALSE)</f>
        <v>FRI1</v>
      </c>
      <c r="E58" s="18">
        <f>VLOOKUP(G58,NUTS_Europa!$A$2:$C$81,3,FALSE)</f>
        <v>275</v>
      </c>
      <c r="F58" s="18">
        <v>47</v>
      </c>
      <c r="G58" s="18">
        <v>64</v>
      </c>
      <c r="H58" s="18">
        <v>821547.5069385455</v>
      </c>
      <c r="I58" s="18">
        <v>9289020.261303477</v>
      </c>
      <c r="J58" s="18">
        <v>154854.3009</v>
      </c>
      <c r="K58" s="18">
        <v>85</v>
      </c>
      <c r="L58" s="18">
        <v>17.590346249134178</v>
      </c>
      <c r="M58" s="18">
        <v>1.4462703390749077</v>
      </c>
      <c r="N58" s="18">
        <v>193.20214708407869</v>
      </c>
    </row>
    <row r="59" spans="2:14" s="18" customFormat="1" x14ac:dyDescent="0.25">
      <c r="B59" s="18" t="str">
        <f>VLOOKUP(F59,NUTS_Europa!$A$2:$C$81,2,FALSE)</f>
        <v>DE93</v>
      </c>
      <c r="C59" s="18">
        <f>VLOOKUP(F59,NUTS_Europa!$A$2:$C$81,3,FALSE)</f>
        <v>245</v>
      </c>
      <c r="D59" s="18" t="str">
        <f>VLOOKUP(G59,NUTS_Europa!$A$2:$C$81,2,FALSE)</f>
        <v>FRI2</v>
      </c>
      <c r="E59" s="18">
        <f>VLOOKUP(G59,NUTS_Europa!$A$2:$C$81,3,FALSE)</f>
        <v>275</v>
      </c>
      <c r="F59" s="18">
        <v>47</v>
      </c>
      <c r="G59" s="18">
        <v>69</v>
      </c>
      <c r="H59" s="18">
        <v>788062.48361452133</v>
      </c>
      <c r="I59" s="18">
        <v>9289020.261303477</v>
      </c>
      <c r="J59" s="18">
        <v>114346.8514</v>
      </c>
      <c r="K59" s="18">
        <v>85</v>
      </c>
      <c r="L59" s="18">
        <v>17.590346249134178</v>
      </c>
      <c r="M59" s="18">
        <v>1.4462703390749077</v>
      </c>
      <c r="N59" s="18">
        <v>193.20214708407869</v>
      </c>
    </row>
    <row r="60" spans="2:14" s="18" customFormat="1" x14ac:dyDescent="0.25">
      <c r="B60" s="18" t="str">
        <f>VLOOKUP(F60,NUTS_Europa!$A$2:$C$81,2,FALSE)</f>
        <v>DE94</v>
      </c>
      <c r="C60" s="18">
        <f>VLOOKUP(F60,NUTS_Europa!$A$2:$C$81,3,FALSE)</f>
        <v>1069</v>
      </c>
      <c r="D60" s="18" t="str">
        <f>VLOOKUP(G60,NUTS_Europa!$A$2:$C$81,2,FALSE)</f>
        <v>FRE1</v>
      </c>
      <c r="E60" s="18">
        <f>VLOOKUP(G60,NUTS_Europa!$A$2:$C$81,3,FALSE)</f>
        <v>235</v>
      </c>
      <c r="F60" s="18">
        <v>48</v>
      </c>
      <c r="G60" s="18">
        <v>61</v>
      </c>
      <c r="H60" s="18">
        <v>617480.52042012266</v>
      </c>
      <c r="I60" s="18">
        <v>840131.54364336934</v>
      </c>
      <c r="J60" s="18">
        <v>507158.32770000002</v>
      </c>
      <c r="K60" s="18">
        <v>29.118571428571432</v>
      </c>
      <c r="L60" s="18">
        <v>10.841340334497074</v>
      </c>
      <c r="M60" s="18">
        <v>9.0423649303327629</v>
      </c>
      <c r="N60" s="18">
        <v>1644.4693422969513</v>
      </c>
    </row>
    <row r="61" spans="2:14" s="18" customFormat="1" x14ac:dyDescent="0.25">
      <c r="B61" s="18" t="str">
        <f>VLOOKUP(F61,NUTS_Europa!$A$2:$C$81,2,FALSE)</f>
        <v>DE94</v>
      </c>
      <c r="C61" s="18">
        <f>VLOOKUP(F61,NUTS_Europa!$A$2:$C$81,3,FALSE)</f>
        <v>1069</v>
      </c>
      <c r="D61" s="18" t="str">
        <f>VLOOKUP(G61,NUTS_Europa!$A$2:$C$81,2,FALSE)</f>
        <v>FRF2</v>
      </c>
      <c r="E61" s="18">
        <f>VLOOKUP(G61,NUTS_Europa!$A$2:$C$81,3,FALSE)</f>
        <v>235</v>
      </c>
      <c r="F61" s="18">
        <v>48</v>
      </c>
      <c r="G61" s="18">
        <v>67</v>
      </c>
      <c r="H61" s="18">
        <v>1153822.8808347997</v>
      </c>
      <c r="I61" s="18">
        <v>840131.54364336934</v>
      </c>
      <c r="J61" s="18">
        <v>126450.71709999999</v>
      </c>
      <c r="K61" s="18">
        <v>29.118571428571432</v>
      </c>
      <c r="L61" s="18">
        <v>10.841340334497074</v>
      </c>
      <c r="M61" s="18">
        <v>9.0423649303327629</v>
      </c>
      <c r="N61" s="18">
        <v>1644.4693422969513</v>
      </c>
    </row>
    <row r="62" spans="2:14" s="18" customFormat="1" x14ac:dyDescent="0.25">
      <c r="B62" s="18" t="str">
        <f>VLOOKUP(F62,NUTS_Europa!$A$2:$C$81,2,FALSE)</f>
        <v>DEA1</v>
      </c>
      <c r="C62" s="18">
        <f>VLOOKUP(F62,NUTS_Europa!$A$2:$C$81,3,FALSE)</f>
        <v>245</v>
      </c>
      <c r="D62" s="18" t="str">
        <f>VLOOKUP(G62,NUTS_Europa!$A$2:$C$81,2,FALSE)</f>
        <v>ES11</v>
      </c>
      <c r="E62" s="18">
        <f>VLOOKUP(G62,NUTS_Europa!$A$2:$C$81,3,FALSE)</f>
        <v>285</v>
      </c>
      <c r="F62" s="18">
        <v>49</v>
      </c>
      <c r="G62" s="18">
        <v>51</v>
      </c>
      <c r="H62" s="18">
        <v>58049.991671665302</v>
      </c>
      <c r="I62" s="18">
        <v>7158839.7238767128</v>
      </c>
      <c r="J62" s="18">
        <v>176841.96369999999</v>
      </c>
      <c r="K62" s="18">
        <v>71.852857142857147</v>
      </c>
      <c r="L62" s="18">
        <v>13.141998907334282</v>
      </c>
      <c r="M62" s="18">
        <v>0.10126462106470724</v>
      </c>
      <c r="N62" s="18">
        <v>15.609481269928793</v>
      </c>
    </row>
    <row r="63" spans="2:14" s="18" customFormat="1" x14ac:dyDescent="0.25">
      <c r="B63" s="18" t="str">
        <f>VLOOKUP(F63,NUTS_Europa!$A$2:$C$81,2,FALSE)</f>
        <v>DEA1</v>
      </c>
      <c r="C63" s="18">
        <f>VLOOKUP(F63,NUTS_Europa!$A$2:$C$81,3,FALSE)</f>
        <v>245</v>
      </c>
      <c r="D63" s="18" t="str">
        <f>VLOOKUP(G63,NUTS_Europa!$A$2:$C$81,2,FALSE)</f>
        <v>ES13</v>
      </c>
      <c r="E63" s="18">
        <f>VLOOKUP(G63,NUTS_Europa!$A$2:$C$81,3,FALSE)</f>
        <v>285</v>
      </c>
      <c r="F63" s="18">
        <v>49</v>
      </c>
      <c r="G63" s="18">
        <v>53</v>
      </c>
      <c r="H63" s="18">
        <v>64792.928562205328</v>
      </c>
      <c r="I63" s="18">
        <v>7158839.7238767128</v>
      </c>
      <c r="J63" s="18">
        <v>199058.85829999999</v>
      </c>
      <c r="K63" s="18">
        <v>71.852857142857147</v>
      </c>
      <c r="L63" s="18">
        <v>13.141998907334282</v>
      </c>
      <c r="M63" s="18">
        <v>0.10126462106470724</v>
      </c>
      <c r="N63" s="18">
        <v>15.609481269928793</v>
      </c>
    </row>
    <row r="64" spans="2:14" s="18" customFormat="1" x14ac:dyDescent="0.25">
      <c r="B64" s="18" t="str">
        <f>VLOOKUP(F64,NUTS_Europa!$A$2:$C$81,2,FALSE)</f>
        <v>DEF0</v>
      </c>
      <c r="C64" s="18">
        <f>VLOOKUP(F64,NUTS_Europa!$A$2:$C$81,3,FALSE)</f>
        <v>245</v>
      </c>
      <c r="D64" s="18" t="str">
        <f>VLOOKUP(G64,NUTS_Europa!$A$2:$C$81,2,FALSE)</f>
        <v>ES62</v>
      </c>
      <c r="E64" s="18">
        <f>VLOOKUP(G64,NUTS_Europa!$A$2:$C$81,3,FALSE)</f>
        <v>462</v>
      </c>
      <c r="F64" s="18">
        <v>50</v>
      </c>
      <c r="G64" s="18">
        <v>58</v>
      </c>
      <c r="H64" s="18">
        <v>3498105.6242790325</v>
      </c>
      <c r="I64" s="18">
        <v>6397665.1575635383</v>
      </c>
      <c r="J64" s="18">
        <v>117923.68180000001</v>
      </c>
      <c r="K64" s="18">
        <v>122.14571428571428</v>
      </c>
      <c r="L64" s="18">
        <v>11.055205390077401</v>
      </c>
      <c r="M64" s="18">
        <v>5.9307199623834874</v>
      </c>
      <c r="N64" s="18">
        <v>914.1935376508535</v>
      </c>
    </row>
    <row r="65" spans="2:14" s="18" customFormat="1" x14ac:dyDescent="0.25">
      <c r="B65" s="18" t="str">
        <f>VLOOKUP(F65,NUTS_Europa!$A$2:$C$81,2,FALSE)</f>
        <v>DEF0</v>
      </c>
      <c r="C65" s="18">
        <f>VLOOKUP(F65,NUTS_Europa!$A$2:$C$81,3,FALSE)</f>
        <v>245</v>
      </c>
      <c r="D65" s="18" t="str">
        <f>VLOOKUP(G65,NUTS_Europa!$A$2:$C$81,2,FALSE)</f>
        <v>PT11</v>
      </c>
      <c r="E65" s="18">
        <f>VLOOKUP(G65,NUTS_Europa!$A$2:$C$81,3,FALSE)</f>
        <v>288</v>
      </c>
      <c r="F65" s="18">
        <v>50</v>
      </c>
      <c r="G65" s="18">
        <v>76</v>
      </c>
      <c r="H65" s="18">
        <v>3233977.6140408567</v>
      </c>
      <c r="I65" s="18">
        <v>6496048.2407158427</v>
      </c>
      <c r="J65" s="18">
        <v>114203.5226</v>
      </c>
      <c r="K65" s="18">
        <v>79.335714285714289</v>
      </c>
      <c r="L65" s="18">
        <v>11.547647012167207</v>
      </c>
      <c r="M65" s="18">
        <v>5.8415730566197066</v>
      </c>
      <c r="N65" s="18">
        <v>900.45194714114655</v>
      </c>
    </row>
    <row r="66" spans="2:14" s="18" customFormat="1" x14ac:dyDescent="0.25">
      <c r="B66" s="18" t="str">
        <f>VLOOKUP(F66,NUTS_Europa!$A$2:$C$81,2,FALSE)</f>
        <v>ES21</v>
      </c>
      <c r="C66" s="18">
        <f>VLOOKUP(F66,NUTS_Europa!$A$2:$C$81,3,FALSE)</f>
        <v>1063</v>
      </c>
      <c r="D66" s="18" t="str">
        <f>VLOOKUP(G66,NUTS_Europa!$A$2:$C$81,2,FALSE)</f>
        <v>FRD2</v>
      </c>
      <c r="E66" s="18">
        <f>VLOOKUP(G66,NUTS_Europa!$A$2:$C$81,3,FALSE)</f>
        <v>271</v>
      </c>
      <c r="F66" s="18">
        <v>54</v>
      </c>
      <c r="G66" s="18">
        <v>60</v>
      </c>
      <c r="H66" s="18">
        <v>282554.70114494336</v>
      </c>
      <c r="I66" s="18">
        <v>4601192.6719396785</v>
      </c>
      <c r="J66" s="18">
        <v>159445.52859999999</v>
      </c>
      <c r="K66" s="18">
        <v>119.21428571428571</v>
      </c>
      <c r="L66" s="18">
        <v>13.933741352615238</v>
      </c>
      <c r="M66" s="18">
        <v>2.0990593723426367</v>
      </c>
      <c r="N66" s="18">
        <v>323.56046576339998</v>
      </c>
    </row>
    <row r="67" spans="2:14" s="18" customFormat="1" x14ac:dyDescent="0.25">
      <c r="B67" s="18" t="str">
        <f>VLOOKUP(F67,NUTS_Europa!$A$2:$C$81,2,FALSE)</f>
        <v>ES21</v>
      </c>
      <c r="C67" s="18">
        <f>VLOOKUP(F67,NUTS_Europa!$A$2:$C$81,3,FALSE)</f>
        <v>1063</v>
      </c>
      <c r="D67" s="18" t="str">
        <f>VLOOKUP(G67,NUTS_Europa!$A$2:$C$81,2,FALSE)</f>
        <v>FRI3</v>
      </c>
      <c r="E67" s="18">
        <f>VLOOKUP(G67,NUTS_Europa!$A$2:$C$81,3,FALSE)</f>
        <v>282</v>
      </c>
      <c r="F67" s="18">
        <v>54</v>
      </c>
      <c r="G67" s="18">
        <v>65</v>
      </c>
      <c r="H67" s="18">
        <v>937803.26208418957</v>
      </c>
      <c r="I67" s="18">
        <v>4538137.7720397301</v>
      </c>
      <c r="J67" s="18">
        <v>117923.68180000001</v>
      </c>
      <c r="K67" s="18">
        <v>105</v>
      </c>
      <c r="L67" s="18">
        <v>13.54827652393733</v>
      </c>
      <c r="M67" s="18">
        <v>4.9317507900159718</v>
      </c>
      <c r="N67" s="18">
        <v>760.20697826459991</v>
      </c>
    </row>
    <row r="68" spans="2:14" s="18" customFormat="1" x14ac:dyDescent="0.25">
      <c r="B68" s="18" t="str">
        <f>VLOOKUP(F68,NUTS_Europa!$A$2:$C$81,2,FALSE)</f>
        <v>ES51</v>
      </c>
      <c r="C68" s="18">
        <f>VLOOKUP(F68,NUTS_Europa!$A$2:$C$81,3,FALSE)</f>
        <v>1064</v>
      </c>
      <c r="D68" s="18" t="str">
        <f>VLOOKUP(G68,NUTS_Europa!$A$2:$C$81,2,FALSE)</f>
        <v>FRH0</v>
      </c>
      <c r="E68" s="18">
        <f>VLOOKUP(G68,NUTS_Europa!$A$2:$C$81,3,FALSE)</f>
        <v>282</v>
      </c>
      <c r="F68" s="18">
        <v>55</v>
      </c>
      <c r="G68" s="18">
        <v>63</v>
      </c>
      <c r="H68" s="18">
        <v>538094.24539980211</v>
      </c>
      <c r="I68" s="18">
        <v>1094211.1692848972</v>
      </c>
      <c r="J68" s="18">
        <v>127001.217</v>
      </c>
      <c r="K68" s="18">
        <v>89.787071428571423</v>
      </c>
      <c r="L68" s="18">
        <v>12.582007372102973</v>
      </c>
      <c r="M68" s="18">
        <v>4.9317507900159718</v>
      </c>
      <c r="N68" s="18">
        <v>760.20697826459991</v>
      </c>
    </row>
    <row r="69" spans="2:14" s="18" customFormat="1" x14ac:dyDescent="0.25">
      <c r="B69" s="18" t="str">
        <f>VLOOKUP(F69,NUTS_Europa!$A$2:$C$81,2,FALSE)</f>
        <v>ES51</v>
      </c>
      <c r="C69" s="18">
        <f>VLOOKUP(F69,NUTS_Europa!$A$2:$C$81,3,FALSE)</f>
        <v>1064</v>
      </c>
      <c r="D69" s="18" t="str">
        <f>VLOOKUP(G69,NUTS_Europa!$A$2:$C$81,2,FALSE)</f>
        <v>FRI3</v>
      </c>
      <c r="E69" s="18">
        <f>VLOOKUP(G69,NUTS_Europa!$A$2:$C$81,3,FALSE)</f>
        <v>282</v>
      </c>
      <c r="F69" s="18">
        <v>55</v>
      </c>
      <c r="G69" s="18">
        <v>65</v>
      </c>
      <c r="H69" s="18">
        <v>678833.64390686236</v>
      </c>
      <c r="I69" s="18">
        <v>1094211.1692848972</v>
      </c>
      <c r="J69" s="18">
        <v>117768.50930000001</v>
      </c>
      <c r="K69" s="18">
        <v>89.787071428571423</v>
      </c>
      <c r="L69" s="18">
        <v>12.582007372102973</v>
      </c>
      <c r="M69" s="18">
        <v>4.9317507900159718</v>
      </c>
      <c r="N69" s="18">
        <v>760.20697826459991</v>
      </c>
    </row>
    <row r="70" spans="2:14" s="18" customFormat="1" x14ac:dyDescent="0.25">
      <c r="B70" s="18" t="str">
        <f>VLOOKUP(F70,NUTS_Europa!$A$2:$C$81,2,FALSE)</f>
        <v>ES52</v>
      </c>
      <c r="C70" s="18">
        <f>VLOOKUP(F70,NUTS_Europa!$A$2:$C$81,3,FALSE)</f>
        <v>1063</v>
      </c>
      <c r="D70" s="18" t="str">
        <f>VLOOKUP(G70,NUTS_Europa!$A$2:$C$81,2,FALSE)</f>
        <v>ES61</v>
      </c>
      <c r="E70" s="18">
        <f>VLOOKUP(G70,NUTS_Europa!$A$2:$C$81,3,FALSE)</f>
        <v>297</v>
      </c>
      <c r="F70" s="18">
        <v>56</v>
      </c>
      <c r="G70" s="18">
        <v>57</v>
      </c>
      <c r="H70" s="18">
        <v>726370.59727569483</v>
      </c>
      <c r="I70" s="18">
        <v>4233844.8095923699</v>
      </c>
      <c r="J70" s="18">
        <v>176841.96369999999</v>
      </c>
      <c r="K70" s="18">
        <v>41.857142857142854</v>
      </c>
      <c r="L70" s="18">
        <v>11.26972602837267</v>
      </c>
      <c r="M70" s="18">
        <v>4.6411041119924272</v>
      </c>
      <c r="N70" s="18">
        <v>845.53280721987937</v>
      </c>
    </row>
    <row r="71" spans="2:14" s="18" customFormat="1" x14ac:dyDescent="0.25">
      <c r="B71" s="18" t="str">
        <f>VLOOKUP(F71,NUTS_Europa!$A$2:$C$81,2,FALSE)</f>
        <v>ES52</v>
      </c>
      <c r="C71" s="18">
        <f>VLOOKUP(F71,NUTS_Europa!$A$2:$C$81,3,FALSE)</f>
        <v>1063</v>
      </c>
      <c r="D71" s="18" t="str">
        <f>VLOOKUP(G71,NUTS_Europa!$A$2:$C$81,2,FALSE)</f>
        <v>FRD2</v>
      </c>
      <c r="E71" s="18">
        <f>VLOOKUP(G71,NUTS_Europa!$A$2:$C$81,3,FALSE)</f>
        <v>271</v>
      </c>
      <c r="F71" s="18">
        <v>56</v>
      </c>
      <c r="G71" s="18">
        <v>60</v>
      </c>
      <c r="H71" s="18">
        <v>178894.98760739135</v>
      </c>
      <c r="I71" s="18">
        <v>4601192.6719396785</v>
      </c>
      <c r="J71" s="18">
        <v>145035.59770000001</v>
      </c>
      <c r="K71" s="18">
        <v>119.21428571428571</v>
      </c>
      <c r="L71" s="18">
        <v>13.933741352615238</v>
      </c>
      <c r="M71" s="18">
        <v>2.0990593723426367</v>
      </c>
      <c r="N71" s="18">
        <v>323.56046576339998</v>
      </c>
    </row>
    <row r="72" spans="2:14" s="18" customFormat="1" x14ac:dyDescent="0.25">
      <c r="B72" s="18" t="str">
        <f>VLOOKUP(F72,NUTS_Europa!$A$2:$C$81,2,FALSE)</f>
        <v>FRD1</v>
      </c>
      <c r="C72" s="18">
        <f>VLOOKUP(F72,NUTS_Europa!$A$2:$C$81,3,FALSE)</f>
        <v>269</v>
      </c>
      <c r="D72" s="18" t="str">
        <f>VLOOKUP(G72,NUTS_Europa!$A$2:$C$81,2,FALSE)</f>
        <v>FRG0</v>
      </c>
      <c r="E72" s="18">
        <f>VLOOKUP(G72,NUTS_Europa!$A$2:$C$81,3,FALSE)</f>
        <v>283</v>
      </c>
      <c r="F72" s="18">
        <v>59</v>
      </c>
      <c r="G72" s="18">
        <v>62</v>
      </c>
      <c r="H72" s="18">
        <v>1049227.9473501379</v>
      </c>
      <c r="I72" s="18">
        <v>916990.7434014813</v>
      </c>
      <c r="J72" s="18">
        <v>159445.52859999999</v>
      </c>
      <c r="K72" s="18">
        <v>33.071428571428569</v>
      </c>
      <c r="L72" s="18">
        <v>13.250601059967977</v>
      </c>
      <c r="M72" s="18">
        <v>14.145908949135151</v>
      </c>
      <c r="N72" s="18">
        <v>2110.3462548504222</v>
      </c>
    </row>
    <row r="73" spans="2:14" s="18" customFormat="1" x14ac:dyDescent="0.25">
      <c r="B73" s="18" t="str">
        <f>VLOOKUP(F73,NUTS_Europa!$A$2:$C$81,2,FALSE)</f>
        <v>FRD1</v>
      </c>
      <c r="C73" s="18">
        <f>VLOOKUP(F73,NUTS_Europa!$A$2:$C$81,3,FALSE)</f>
        <v>269</v>
      </c>
      <c r="D73" s="18" t="str">
        <f>VLOOKUP(G73,NUTS_Europa!$A$2:$C$81,2,FALSE)</f>
        <v>FRJ2</v>
      </c>
      <c r="E73" s="18">
        <f>VLOOKUP(G73,NUTS_Europa!$A$2:$C$81,3,FALSE)</f>
        <v>163</v>
      </c>
      <c r="F73" s="18">
        <v>59</v>
      </c>
      <c r="G73" s="18">
        <v>68</v>
      </c>
      <c r="H73" s="18">
        <v>2634321.0895804041</v>
      </c>
      <c r="I73" s="18">
        <v>998481.08319026954</v>
      </c>
      <c r="J73" s="18">
        <v>145277.79319999999</v>
      </c>
      <c r="K73" s="18">
        <v>43.427857142857142</v>
      </c>
      <c r="L73" s="18">
        <v>16.750922059548355</v>
      </c>
      <c r="M73" s="18">
        <v>21.650586628939948</v>
      </c>
      <c r="N73" s="18">
        <v>2892.2254085751483</v>
      </c>
    </row>
    <row r="74" spans="2:14" s="18" customFormat="1" x14ac:dyDescent="0.25">
      <c r="B74" s="18" t="str">
        <f>VLOOKUP(F74,NUTS_Europa!$A$2:$C$81,2,FALSE)</f>
        <v>FRJ1</v>
      </c>
      <c r="C74" s="18">
        <f>VLOOKUP(F74,NUTS_Europa!$A$2:$C$81,3,FALSE)</f>
        <v>1064</v>
      </c>
      <c r="D74" s="18" t="str">
        <f>VLOOKUP(G74,NUTS_Europa!$A$2:$C$81,2,FALSE)</f>
        <v>FRF2</v>
      </c>
      <c r="E74" s="18">
        <f>VLOOKUP(G74,NUTS_Europa!$A$2:$C$81,3,FALSE)</f>
        <v>235</v>
      </c>
      <c r="F74" s="18">
        <v>66</v>
      </c>
      <c r="G74" s="18">
        <v>67</v>
      </c>
      <c r="H74" s="18">
        <v>1571781.3196649707</v>
      </c>
      <c r="I74" s="18">
        <v>1209931.7667317064</v>
      </c>
      <c r="J74" s="18">
        <v>176841.96369999999</v>
      </c>
      <c r="K74" s="18">
        <v>123.49571428571429</v>
      </c>
      <c r="L74" s="18">
        <v>9.1440611253619757</v>
      </c>
      <c r="M74" s="18">
        <v>9.0423649303327629</v>
      </c>
      <c r="N74" s="18">
        <v>1644.4693422969513</v>
      </c>
    </row>
    <row r="75" spans="2:14" s="18" customFormat="1" x14ac:dyDescent="0.25">
      <c r="B75" s="18" t="str">
        <f>VLOOKUP(F75,NUTS_Europa!$A$2:$C$81,2,FALSE)</f>
        <v>FRJ1</v>
      </c>
      <c r="C75" s="18">
        <f>VLOOKUP(F75,NUTS_Europa!$A$2:$C$81,3,FALSE)</f>
        <v>1064</v>
      </c>
      <c r="D75" s="18" t="str">
        <f>VLOOKUP(G75,NUTS_Europa!$A$2:$C$81,2,FALSE)</f>
        <v>FRJ2</v>
      </c>
      <c r="E75" s="18">
        <f>VLOOKUP(G75,NUTS_Europa!$A$2:$C$81,3,FALSE)</f>
        <v>163</v>
      </c>
      <c r="F75" s="18">
        <v>66</v>
      </c>
      <c r="G75" s="18">
        <v>68</v>
      </c>
      <c r="H75" s="18">
        <v>3471920.840091351</v>
      </c>
      <c r="I75" s="18">
        <v>1097394.1107058711</v>
      </c>
      <c r="J75" s="18">
        <v>163171.4883</v>
      </c>
      <c r="K75" s="18">
        <v>89</v>
      </c>
      <c r="L75" s="18">
        <v>12.196044682958954</v>
      </c>
      <c r="M75" s="18">
        <v>18.762962392434229</v>
      </c>
      <c r="N75" s="18">
        <v>2892.2254085751483</v>
      </c>
    </row>
    <row r="76" spans="2:14" s="18" customFormat="1" x14ac:dyDescent="0.25">
      <c r="B76" s="18" t="str">
        <f>VLOOKUP(F76,NUTS_Europa!$A$2:$C$81,2,FALSE)</f>
        <v>NL12</v>
      </c>
      <c r="C76" s="18">
        <f>VLOOKUP(F76,NUTS_Europa!$A$2:$C$81,3,FALSE)</f>
        <v>250</v>
      </c>
      <c r="D76" s="18" t="str">
        <f>VLOOKUP(G76,NUTS_Europa!$A$2:$C$81,2,FALSE)</f>
        <v>PT16</v>
      </c>
      <c r="E76" s="18">
        <f>VLOOKUP(G76,NUTS_Europa!$A$2:$C$81,3,FALSE)</f>
        <v>294</v>
      </c>
      <c r="F76" s="18">
        <v>71</v>
      </c>
      <c r="G76" s="18">
        <v>78</v>
      </c>
      <c r="H76" s="18">
        <v>2661860.4284191094</v>
      </c>
      <c r="I76" s="18">
        <v>1143477.9980836632</v>
      </c>
      <c r="J76" s="18">
        <v>135416.16140000001</v>
      </c>
      <c r="K76" s="18">
        <v>79.83642857142857</v>
      </c>
      <c r="L76" s="18">
        <v>9.0557982467247609</v>
      </c>
      <c r="M76" s="18">
        <v>21.383335224095426</v>
      </c>
      <c r="N76" s="18">
        <v>3296.1439756520863</v>
      </c>
    </row>
    <row r="77" spans="2:14" s="18" customFormat="1" x14ac:dyDescent="0.25">
      <c r="B77" s="18" t="str">
        <f>VLOOKUP(F77,NUTS_Europa!$A$2:$C$81,2,FALSE)</f>
        <v>NL12</v>
      </c>
      <c r="C77" s="18">
        <f>VLOOKUP(F77,NUTS_Europa!$A$2:$C$81,3,FALSE)</f>
        <v>250</v>
      </c>
      <c r="D77" s="18" t="str">
        <f>VLOOKUP(G77,NUTS_Europa!$A$2:$C$81,2,FALSE)</f>
        <v>PT17</v>
      </c>
      <c r="E77" s="18">
        <f>VLOOKUP(G77,NUTS_Europa!$A$2:$C$81,3,FALSE)</f>
        <v>297</v>
      </c>
      <c r="F77" s="18">
        <v>71</v>
      </c>
      <c r="G77" s="18">
        <v>79</v>
      </c>
      <c r="H77" s="18">
        <v>693838.71053939534</v>
      </c>
      <c r="I77" s="18">
        <v>1215973.1715733316</v>
      </c>
      <c r="J77" s="18">
        <v>154854.3009</v>
      </c>
      <c r="K77" s="18">
        <v>99.197785714285715</v>
      </c>
      <c r="L77" s="18">
        <v>10.360260655294358</v>
      </c>
      <c r="M77" s="18">
        <v>5.4852917813386011</v>
      </c>
      <c r="N77" s="18">
        <v>845.53280721987937</v>
      </c>
    </row>
    <row r="78" spans="2:14" s="18" customFormat="1" x14ac:dyDescent="0.25">
      <c r="B78" s="18" t="str">
        <f>VLOOKUP(F78,NUTS_Europa!$A$2:$C$81,2,FALSE)</f>
        <v>NL32</v>
      </c>
      <c r="C78" s="18">
        <f>VLOOKUP(F78,NUTS_Europa!$A$2:$C$81,3,FALSE)</f>
        <v>253</v>
      </c>
      <c r="D78" s="18" t="str">
        <f>VLOOKUP(G78,NUTS_Europa!$A$2:$C$81,2,FALSE)</f>
        <v>NL34</v>
      </c>
      <c r="E78" s="18">
        <f>VLOOKUP(G78,NUTS_Europa!$A$2:$C$81,3,FALSE)</f>
        <v>218</v>
      </c>
      <c r="F78" s="18">
        <v>72</v>
      </c>
      <c r="G78" s="18">
        <v>74</v>
      </c>
      <c r="H78" s="18">
        <v>2771440.9593844982</v>
      </c>
      <c r="I78" s="18">
        <v>891330.37424399075</v>
      </c>
      <c r="J78" s="18">
        <v>120125.8052</v>
      </c>
      <c r="K78" s="18">
        <v>12.785</v>
      </c>
      <c r="L78" s="18">
        <v>10.882175729802942</v>
      </c>
      <c r="M78" s="18">
        <v>33.399039325926289</v>
      </c>
      <c r="N78" s="18">
        <v>5443.4838231684107</v>
      </c>
    </row>
    <row r="79" spans="2:14" s="18" customFormat="1" x14ac:dyDescent="0.25">
      <c r="B79" s="18" t="str">
        <f>VLOOKUP(F79,NUTS_Europa!$A$2:$C$81,2,FALSE)</f>
        <v>NL32</v>
      </c>
      <c r="C79" s="18">
        <f>VLOOKUP(F79,NUTS_Europa!$A$2:$C$81,3,FALSE)</f>
        <v>253</v>
      </c>
      <c r="D79" s="18" t="str">
        <f>VLOOKUP(G79,NUTS_Europa!$A$2:$C$81,2,FALSE)</f>
        <v>NL41</v>
      </c>
      <c r="E79" s="18">
        <f>VLOOKUP(G79,NUTS_Europa!$A$2:$C$81,3,FALSE)</f>
        <v>218</v>
      </c>
      <c r="F79" s="18">
        <v>72</v>
      </c>
      <c r="G79" s="18">
        <v>75</v>
      </c>
      <c r="H79" s="18">
        <v>2378339.7750943913</v>
      </c>
      <c r="I79" s="18">
        <v>891330.37424399075</v>
      </c>
      <c r="J79" s="18">
        <v>159445.52859999999</v>
      </c>
      <c r="K79" s="18">
        <v>12.785</v>
      </c>
      <c r="L79" s="18">
        <v>10.882175729802942</v>
      </c>
      <c r="M79" s="18">
        <v>33.399039325926289</v>
      </c>
      <c r="N79" s="18">
        <v>5443.4838231684107</v>
      </c>
    </row>
    <row r="80" spans="2:14" s="18" customFormat="1" x14ac:dyDescent="0.25">
      <c r="B80" s="18" t="str">
        <f>VLOOKUP(F80,NUTS_Europa!$A$2:$C$81,2,FALSE)</f>
        <v>NL33</v>
      </c>
      <c r="C80" s="18">
        <f>VLOOKUP(F80,NUTS_Europa!$A$2:$C$81,3,FALSE)</f>
        <v>220</v>
      </c>
      <c r="D80" s="18" t="str">
        <f>VLOOKUP(G80,NUTS_Europa!$A$2:$C$81,2,FALSE)</f>
        <v>NL34</v>
      </c>
      <c r="E80" s="18">
        <f>VLOOKUP(G80,NUTS_Europa!$A$2:$C$81,3,FALSE)</f>
        <v>218</v>
      </c>
      <c r="F80" s="18">
        <v>73</v>
      </c>
      <c r="G80" s="18">
        <v>74</v>
      </c>
      <c r="H80" s="18">
        <v>2934784.1123227412</v>
      </c>
      <c r="I80" s="18">
        <v>833555.4173673084</v>
      </c>
      <c r="J80" s="18">
        <v>145277.79319999999</v>
      </c>
      <c r="K80" s="18">
        <v>8.9285714285714288</v>
      </c>
      <c r="L80" s="18">
        <v>10.313418578494387</v>
      </c>
      <c r="M80" s="18">
        <v>29.802011572169231</v>
      </c>
      <c r="N80" s="18">
        <v>5443.4838231684107</v>
      </c>
    </row>
    <row r="81" spans="2:29" s="18" customFormat="1" x14ac:dyDescent="0.25">
      <c r="B81" s="18" t="str">
        <f>VLOOKUP(F81,NUTS_Europa!$A$2:$C$81,2,FALSE)</f>
        <v>NL33</v>
      </c>
      <c r="C81" s="18">
        <f>VLOOKUP(F81,NUTS_Europa!$A$2:$C$81,3,FALSE)</f>
        <v>220</v>
      </c>
      <c r="D81" s="18" t="str">
        <f>VLOOKUP(G81,NUTS_Europa!$A$2:$C$81,2,FALSE)</f>
        <v>NL41</v>
      </c>
      <c r="E81" s="18">
        <f>VLOOKUP(G81,NUTS_Europa!$A$2:$C$81,3,FALSE)</f>
        <v>218</v>
      </c>
      <c r="F81" s="18">
        <v>73</v>
      </c>
      <c r="G81" s="18">
        <v>75</v>
      </c>
      <c r="H81" s="18">
        <v>2541682.9280326348</v>
      </c>
      <c r="I81" s="18">
        <v>833555.4173673084</v>
      </c>
      <c r="J81" s="18">
        <v>176841.96369999999</v>
      </c>
      <c r="K81" s="18">
        <v>8.9285714285714288</v>
      </c>
      <c r="L81" s="18">
        <v>10.313418578494387</v>
      </c>
      <c r="M81" s="18">
        <v>29.802011572169231</v>
      </c>
      <c r="N81" s="18">
        <v>5443.4838231684107</v>
      </c>
    </row>
    <row r="82" spans="2:29" s="18" customFormat="1" x14ac:dyDescent="0.25">
      <c r="B82" s="18" t="str">
        <f>VLOOKUP(F82,NUTS_Europa!$A$2:$C$81,2,FALSE)</f>
        <v>PT15</v>
      </c>
      <c r="C82" s="18">
        <f>VLOOKUP(F82,NUTS_Europa!$A$2:$C$81,3,FALSE)</f>
        <v>61</v>
      </c>
      <c r="D82" s="18" t="str">
        <f>VLOOKUP(G82,NUTS_Europa!$A$2:$C$81,2,FALSE)</f>
        <v>PT16</v>
      </c>
      <c r="E82" s="18">
        <f>VLOOKUP(G82,NUTS_Europa!$A$2:$C$81,3,FALSE)</f>
        <v>294</v>
      </c>
      <c r="F82" s="18">
        <v>77</v>
      </c>
      <c r="G82" s="18">
        <v>78</v>
      </c>
      <c r="H82" s="18">
        <v>2767212.4295771783</v>
      </c>
      <c r="I82" s="18">
        <v>777486.69050004426</v>
      </c>
      <c r="J82" s="18">
        <v>127001.217</v>
      </c>
      <c r="K82" s="18">
        <v>21.978571428571428</v>
      </c>
      <c r="L82" s="18">
        <v>7.8219619371459927</v>
      </c>
      <c r="M82" s="18">
        <v>16.840832465254884</v>
      </c>
      <c r="N82" s="18">
        <v>3296.1439756520863</v>
      </c>
    </row>
    <row r="83" spans="2:29" s="18" customFormat="1" x14ac:dyDescent="0.25">
      <c r="B83" s="18" t="str">
        <f>VLOOKUP(F83,NUTS_Europa!$A$2:$C$81,2,FALSE)</f>
        <v>PT15</v>
      </c>
      <c r="C83" s="18">
        <f>VLOOKUP(F83,NUTS_Europa!$A$2:$C$81,3,FALSE)</f>
        <v>61</v>
      </c>
      <c r="D83" s="18" t="str">
        <f>VLOOKUP(G83,NUTS_Europa!$A$2:$C$81,2,FALSE)</f>
        <v>PT17</v>
      </c>
      <c r="E83" s="18">
        <f>VLOOKUP(G83,NUTS_Europa!$A$2:$C$81,3,FALSE)</f>
        <v>297</v>
      </c>
      <c r="F83" s="18">
        <v>77</v>
      </c>
      <c r="G83" s="18">
        <v>79</v>
      </c>
      <c r="H83" s="18">
        <v>720858.95124434796</v>
      </c>
      <c r="I83" s="18">
        <v>688955.74801683449</v>
      </c>
      <c r="J83" s="18">
        <v>113696.3812</v>
      </c>
      <c r="K83" s="18">
        <v>5.3571428571428568</v>
      </c>
      <c r="L83" s="18">
        <v>9.1264243457155896</v>
      </c>
      <c r="M83" s="18">
        <v>4.3200407674696919</v>
      </c>
      <c r="N83" s="18">
        <v>845.53280721987937</v>
      </c>
    </row>
    <row r="84" spans="2:29" s="18" customFormat="1" x14ac:dyDescent="0.25"/>
    <row r="85" spans="2:29" s="18" customFormat="1" x14ac:dyDescent="0.25"/>
    <row r="86" spans="2:29" s="18" customFormat="1" x14ac:dyDescent="0.25">
      <c r="B86" s="18" t="s">
        <v>145</v>
      </c>
    </row>
    <row r="87" spans="2:29" s="18" customFormat="1" x14ac:dyDescent="0.25">
      <c r="B87" s="18" t="s">
        <v>133</v>
      </c>
      <c r="C87" s="18" t="s">
        <v>134</v>
      </c>
      <c r="D87" s="18" t="s">
        <v>131</v>
      </c>
      <c r="E87" s="18" t="s">
        <v>135</v>
      </c>
      <c r="F87" s="18" t="s">
        <v>39</v>
      </c>
      <c r="G87" s="18" t="s">
        <v>40</v>
      </c>
      <c r="H87" s="18" t="s">
        <v>136</v>
      </c>
      <c r="I87" s="18" t="s">
        <v>132</v>
      </c>
      <c r="J87" s="18" t="s">
        <v>149</v>
      </c>
      <c r="K87" s="18" t="s">
        <v>41</v>
      </c>
      <c r="L87" s="18" t="s">
        <v>42</v>
      </c>
      <c r="M87" s="18" t="s">
        <v>43</v>
      </c>
      <c r="N87" s="18" t="s">
        <v>44</v>
      </c>
      <c r="O87" s="18" t="s">
        <v>45</v>
      </c>
      <c r="P87" s="18" t="s">
        <v>150</v>
      </c>
      <c r="Q87" s="18" t="s">
        <v>151</v>
      </c>
      <c r="R87" s="18" t="s">
        <v>152</v>
      </c>
      <c r="S87" s="18" t="s">
        <v>136</v>
      </c>
      <c r="T87" s="18" t="s">
        <v>132</v>
      </c>
      <c r="U87" s="18" t="s">
        <v>153</v>
      </c>
      <c r="V87" s="18" t="s">
        <v>154</v>
      </c>
      <c r="W87" s="18" t="s">
        <v>155</v>
      </c>
      <c r="X87" s="18" t="s">
        <v>131</v>
      </c>
      <c r="Y87" s="18" t="s">
        <v>135</v>
      </c>
    </row>
    <row r="88" spans="2:29" s="18" customFormat="1" x14ac:dyDescent="0.25">
      <c r="B88" s="18" t="str">
        <f>VLOOKUP(F88,NUTS_Europa!$A$2:$C$81,2,FALSE)</f>
        <v>NL12</v>
      </c>
      <c r="C88" s="18">
        <f>VLOOKUP(F88,NUTS_Europa!$A$2:$C$81,3,FALSE)</f>
        <v>250</v>
      </c>
      <c r="D88" s="18" t="str">
        <f>VLOOKUP(G88,NUTS_Europa!$A$2:$C$81,2,FALSE)</f>
        <v>PT16</v>
      </c>
      <c r="E88" s="18">
        <f>VLOOKUP(G88,NUTS_Europa!$A$2:$C$81,3,FALSE)</f>
        <v>294</v>
      </c>
      <c r="F88" s="18">
        <v>71</v>
      </c>
      <c r="G88" s="18">
        <v>78</v>
      </c>
      <c r="H88" s="18">
        <v>2661860.4284191094</v>
      </c>
      <c r="I88" s="18">
        <v>1143477.9980836632</v>
      </c>
      <c r="J88" s="18">
        <f>I88/12</f>
        <v>95289.833173638603</v>
      </c>
      <c r="K88" s="18">
        <v>135416.16140000001</v>
      </c>
      <c r="L88" s="18">
        <v>79.83642857142857</v>
      </c>
      <c r="M88" s="18">
        <v>9.0557982467247609</v>
      </c>
      <c r="N88" s="18">
        <v>21.383335224095426</v>
      </c>
      <c r="O88" s="20">
        <v>3296.1439756520863</v>
      </c>
      <c r="P88" s="18">
        <f>N88*(R88/O88)</f>
        <v>10.113823868318642</v>
      </c>
      <c r="Q88" s="18">
        <f>P88+M88+L88</f>
        <v>99.00605068647198</v>
      </c>
      <c r="R88" s="18">
        <v>1559</v>
      </c>
      <c r="S88" s="18">
        <f>H88*(R88/O88)</f>
        <v>1258998.5263263313</v>
      </c>
      <c r="T88" s="18">
        <f>2*I88</f>
        <v>2286955.9961673263</v>
      </c>
      <c r="U88" s="18">
        <f>T88+S88</f>
        <v>3545954.5224936577</v>
      </c>
      <c r="V88" s="18" t="str">
        <f>VLOOKUP(B88,NUTS_Europa!$B$2:$F$41,5,FALSE)</f>
        <v>Friesland (NL)</v>
      </c>
      <c r="W88" s="18" t="str">
        <f>VLOOKUP(C88,Hoja2!$C$3:$D$28,2,FALSE)</f>
        <v>Rotterdam</v>
      </c>
      <c r="X88" s="18" t="str">
        <f>VLOOKUP(D88,NUTS_Europa!$B$2:$F$41,5,FALSE)</f>
        <v>Centro (PT)</v>
      </c>
      <c r="Y88" s="18" t="str">
        <f>VLOOKUP(E88,Hoja2!$C$3:$D$28,2,FALSE)</f>
        <v>Lisboa</v>
      </c>
      <c r="Z88" s="18">
        <f>Q88/24</f>
        <v>4.1252521119363328</v>
      </c>
      <c r="AA88" s="18">
        <f>SUM(Q88:Q91)</f>
        <v>270.61885511290228</v>
      </c>
      <c r="AB88" s="18">
        <f>AA88/24</f>
        <v>11.275785629704261</v>
      </c>
      <c r="AC88" s="18">
        <f>AB88/7</f>
        <v>1.6108265185291801</v>
      </c>
    </row>
    <row r="89" spans="2:29" s="18" customFormat="1" x14ac:dyDescent="0.25">
      <c r="B89" s="18" t="str">
        <f>VLOOKUP(G89,NUTS_Europa!$A$2:$C$81,2,FALSE)</f>
        <v>PT16</v>
      </c>
      <c r="C89" s="18">
        <f>VLOOKUP(G89,NUTS_Europa!$A$2:$C$81,3,FALSE)</f>
        <v>294</v>
      </c>
      <c r="D89" s="18" t="str">
        <f>VLOOKUP(F89,NUTS_Europa!$A$2:$C$81,2,FALSE)</f>
        <v>PT15</v>
      </c>
      <c r="E89" s="18">
        <f>VLOOKUP(F89,NUTS_Europa!$A$2:$C$81,3,FALSE)</f>
        <v>61</v>
      </c>
      <c r="F89" s="18">
        <v>77</v>
      </c>
      <c r="G89" s="18">
        <v>78</v>
      </c>
      <c r="H89" s="18">
        <v>2767212.4295771783</v>
      </c>
      <c r="I89" s="18">
        <v>777486.69050004426</v>
      </c>
      <c r="J89" s="18">
        <f t="shared" ref="J89:J140" si="0">I89/12</f>
        <v>64790.557541670358</v>
      </c>
      <c r="K89" s="18">
        <v>127001.217</v>
      </c>
      <c r="L89" s="18">
        <v>21.978571428571428</v>
      </c>
      <c r="M89" s="18">
        <v>7.8219619371459927</v>
      </c>
      <c r="N89" s="18">
        <v>16.840832465254884</v>
      </c>
      <c r="O89" s="20">
        <v>3296.1439756520863</v>
      </c>
      <c r="P89" s="18">
        <f t="shared" ref="P89:P140" si="1">N89*(R89/O89)</f>
        <v>7.9653249394660577</v>
      </c>
      <c r="Q89" s="18">
        <f t="shared" ref="Q89:Q140" si="2">P89+M89+L89</f>
        <v>37.765858305183478</v>
      </c>
      <c r="R89" s="18">
        <v>1559</v>
      </c>
      <c r="S89" s="18">
        <f t="shared" ref="S89:S140" si="3">H89*(R89/O89)</f>
        <v>1308827.5905354992</v>
      </c>
      <c r="T89" s="18">
        <f t="shared" ref="T89:T136" si="4">2*I89</f>
        <v>1554973.3810000885</v>
      </c>
      <c r="U89" s="18">
        <f t="shared" ref="U89:U140" si="5">T89+S89</f>
        <v>2863800.9715355877</v>
      </c>
      <c r="V89" s="18" t="str">
        <f>VLOOKUP(B89,NUTS_Europa!$B$2:$F$41,5,FALSE)</f>
        <v>Centro (PT)</v>
      </c>
      <c r="W89" s="18" t="str">
        <f>VLOOKUP(C89,Hoja2!$C$3:$D$28,2,FALSE)</f>
        <v>Lisboa</v>
      </c>
      <c r="X89" s="18" t="str">
        <f>VLOOKUP(D89,NUTS_Europa!$B$2:$F$41,5,FALSE)</f>
        <v>Algarve</v>
      </c>
      <c r="Y89" s="18" t="str">
        <f>VLOOKUP(E89,Hoja2!$C$3:$D$28,2,FALSE)</f>
        <v>Algeciras</v>
      </c>
      <c r="Z89" s="18">
        <f t="shared" ref="Z89:Z140" si="6">Q89/24</f>
        <v>1.573577429382645</v>
      </c>
    </row>
    <row r="90" spans="2:29" s="18" customFormat="1" x14ac:dyDescent="0.25">
      <c r="B90" s="18" t="str">
        <f>VLOOKUP(F90,NUTS_Europa!$A$2:$C$81,2,FALSE)</f>
        <v>PT15</v>
      </c>
      <c r="C90" s="18">
        <f>VLOOKUP(F90,NUTS_Europa!$A$2:$C$81,3,FALSE)</f>
        <v>61</v>
      </c>
      <c r="D90" s="18" t="str">
        <f>VLOOKUP(G90,NUTS_Europa!$A$2:$C$81,2,FALSE)</f>
        <v>PT17</v>
      </c>
      <c r="E90" s="18">
        <f>VLOOKUP(G90,NUTS_Europa!$A$2:$C$81,3,FALSE)</f>
        <v>297</v>
      </c>
      <c r="F90" s="18">
        <v>77</v>
      </c>
      <c r="G90" s="18">
        <v>79</v>
      </c>
      <c r="H90" s="18">
        <v>720858.95124434796</v>
      </c>
      <c r="I90" s="18">
        <v>688955.74801683449</v>
      </c>
      <c r="J90" s="18">
        <f t="shared" si="0"/>
        <v>57412.979001402877</v>
      </c>
      <c r="K90" s="18">
        <v>113696.3812</v>
      </c>
      <c r="L90" s="18">
        <v>5.3571428571428568</v>
      </c>
      <c r="M90" s="18">
        <v>9.1264243457155896</v>
      </c>
      <c r="N90" s="18">
        <v>4.3200407674696919</v>
      </c>
      <c r="O90" s="20">
        <v>845.53280721987937</v>
      </c>
      <c r="P90" s="18">
        <f t="shared" si="1"/>
        <v>4.3200407674696919</v>
      </c>
      <c r="Q90" s="18">
        <f t="shared" si="2"/>
        <v>18.803607970328137</v>
      </c>
      <c r="R90" s="20">
        <f>O90</f>
        <v>845.53280721987937</v>
      </c>
      <c r="S90" s="18">
        <f t="shared" si="3"/>
        <v>720858.95124434796</v>
      </c>
      <c r="T90" s="18">
        <f t="shared" si="4"/>
        <v>1377911.496033669</v>
      </c>
      <c r="U90" s="18">
        <f t="shared" si="5"/>
        <v>2098770.4472780172</v>
      </c>
      <c r="V90" s="18" t="str">
        <f>VLOOKUP(B90,NUTS_Europa!$B$2:$F$41,5,FALSE)</f>
        <v>Algarve</v>
      </c>
      <c r="W90" s="18" t="str">
        <f>VLOOKUP(C90,Hoja2!$C$3:$D$28,2,FALSE)</f>
        <v>Algeciras</v>
      </c>
      <c r="X90" s="18" t="str">
        <f>VLOOKUP(D90,NUTS_Europa!$B$2:$F$41,5,FALSE)</f>
        <v>Área Metropolitana de Lisboa</v>
      </c>
      <c r="Y90" s="18" t="str">
        <f>VLOOKUP(E90,Hoja2!$C$3:$D$28,2,FALSE)</f>
        <v>Cádiz</v>
      </c>
      <c r="Z90" s="18">
        <f t="shared" si="6"/>
        <v>0.78348366543033909</v>
      </c>
    </row>
    <row r="91" spans="2:29" s="18" customFormat="1" x14ac:dyDescent="0.25">
      <c r="B91" s="18" t="str">
        <f>VLOOKUP(G91,NUTS_Europa!$A$2:$C$81,2,FALSE)</f>
        <v>PT17</v>
      </c>
      <c r="C91" s="18">
        <f>VLOOKUP(G91,NUTS_Europa!$A$2:$C$81,3,FALSE)</f>
        <v>297</v>
      </c>
      <c r="D91" s="18" t="str">
        <f>VLOOKUP(F91,NUTS_Europa!$A$2:$C$81,2,FALSE)</f>
        <v>NL12</v>
      </c>
      <c r="E91" s="18">
        <f>VLOOKUP(F91,NUTS_Europa!$A$2:$C$81,3,FALSE)</f>
        <v>250</v>
      </c>
      <c r="F91" s="18">
        <v>71</v>
      </c>
      <c r="G91" s="18">
        <v>79</v>
      </c>
      <c r="H91" s="18">
        <v>693838.71053939534</v>
      </c>
      <c r="I91" s="18">
        <v>1215973.1715733316</v>
      </c>
      <c r="J91" s="18">
        <f t="shared" si="0"/>
        <v>101331.09763111097</v>
      </c>
      <c r="K91" s="18">
        <v>154854.3009</v>
      </c>
      <c r="L91" s="18">
        <v>99.197785714285715</v>
      </c>
      <c r="M91" s="18">
        <v>10.360260655294358</v>
      </c>
      <c r="N91" s="18">
        <v>5.4852917813386011</v>
      </c>
      <c r="O91" s="20">
        <v>845.53280721987937</v>
      </c>
      <c r="P91" s="18">
        <f t="shared" si="1"/>
        <v>5.4852917813386011</v>
      </c>
      <c r="Q91" s="18">
        <f t="shared" si="2"/>
        <v>115.04333815091867</v>
      </c>
      <c r="R91" s="20">
        <f>O91</f>
        <v>845.53280721987937</v>
      </c>
      <c r="S91" s="18">
        <f t="shared" si="3"/>
        <v>693838.71053939534</v>
      </c>
      <c r="T91" s="18">
        <f t="shared" si="4"/>
        <v>2431946.3431466632</v>
      </c>
      <c r="U91" s="18">
        <f t="shared" si="5"/>
        <v>3125785.0536860586</v>
      </c>
      <c r="V91" s="18" t="str">
        <f>VLOOKUP(B91,NUTS_Europa!$B$2:$F$41,5,FALSE)</f>
        <v>Área Metropolitana de Lisboa</v>
      </c>
      <c r="W91" s="18" t="str">
        <f>VLOOKUP(C91,Hoja2!$C$3:$D$28,2,FALSE)</f>
        <v>Cádiz</v>
      </c>
      <c r="X91" s="18" t="str">
        <f>VLOOKUP(D91,NUTS_Europa!$B$2:$F$41,5,FALSE)</f>
        <v>Friesland (NL)</v>
      </c>
      <c r="Y91" s="18" t="str">
        <f>VLOOKUP(E91,Hoja2!$C$3:$D$28,2,FALSE)</f>
        <v>Rotterdam</v>
      </c>
      <c r="Z91" s="18">
        <f t="shared" si="6"/>
        <v>4.7934724229549444</v>
      </c>
    </row>
    <row r="92" spans="2:29" s="18" customFormat="1" x14ac:dyDescent="0.25"/>
    <row r="93" spans="2:29" s="18" customFormat="1" x14ac:dyDescent="0.25">
      <c r="B93" s="18" t="s">
        <v>146</v>
      </c>
    </row>
    <row r="94" spans="2:29" s="18" customFormat="1" x14ac:dyDescent="0.25">
      <c r="B94" s="18" t="s">
        <v>133</v>
      </c>
      <c r="C94" s="18" t="s">
        <v>134</v>
      </c>
      <c r="D94" s="18" t="s">
        <v>131</v>
      </c>
      <c r="E94" s="18" t="s">
        <v>135</v>
      </c>
      <c r="F94" s="18" t="s">
        <v>39</v>
      </c>
      <c r="G94" s="18" t="s">
        <v>40</v>
      </c>
      <c r="H94" s="18" t="s">
        <v>136</v>
      </c>
      <c r="I94" s="18" t="s">
        <v>132</v>
      </c>
      <c r="K94" s="18" t="s">
        <v>41</v>
      </c>
      <c r="L94" s="18" t="s">
        <v>42</v>
      </c>
      <c r="M94" s="18" t="s">
        <v>43</v>
      </c>
      <c r="N94" s="18" t="s">
        <v>44</v>
      </c>
      <c r="O94" s="18" t="s">
        <v>45</v>
      </c>
    </row>
    <row r="95" spans="2:29" s="18" customFormat="1" x14ac:dyDescent="0.25">
      <c r="B95" s="18" t="str">
        <f>VLOOKUP(F95,NUTS_Europa!$A$2:$C$81,2,FALSE)</f>
        <v>ES61</v>
      </c>
      <c r="C95" s="18">
        <f>VLOOKUP(F95,NUTS_Europa!$A$2:$C$81,3,FALSE)</f>
        <v>61</v>
      </c>
      <c r="D95" s="18" t="str">
        <f>VLOOKUP(G95,NUTS_Europa!$A$2:$C$81,2,FALSE)</f>
        <v>FRH0</v>
      </c>
      <c r="E95" s="18">
        <f>VLOOKUP(G95,NUTS_Europa!$A$2:$C$81,3,FALSE)</f>
        <v>283</v>
      </c>
      <c r="F95" s="18">
        <v>17</v>
      </c>
      <c r="G95" s="18">
        <v>23</v>
      </c>
      <c r="H95" s="18">
        <v>1559704.4746306913</v>
      </c>
      <c r="I95" s="18">
        <v>976775.71362774004</v>
      </c>
      <c r="K95" s="18">
        <v>191087.21979999999</v>
      </c>
      <c r="L95" s="18">
        <v>73.28</v>
      </c>
      <c r="M95" s="18">
        <v>7.5186911525558529</v>
      </c>
      <c r="N95" s="18">
        <v>11.237585236464083</v>
      </c>
      <c r="O95" s="18">
        <v>2110.3462548504222</v>
      </c>
    </row>
    <row r="96" spans="2:29" s="18" customFormat="1" x14ac:dyDescent="0.25">
      <c r="B96" s="18" t="str">
        <f>VLOOKUP(G96,NUTS_Europa!$A$2:$C$81,2,FALSE)</f>
        <v>FRH0</v>
      </c>
      <c r="C96" s="18">
        <f>VLOOKUP(G96,NUTS_Europa!$A$2:$C$81,3,FALSE)</f>
        <v>283</v>
      </c>
      <c r="D96" s="18" t="str">
        <f>VLOOKUP(F96,NUTS_Europa!$A$2:$C$81,2,FALSE)</f>
        <v>FRE1</v>
      </c>
      <c r="E96" s="18">
        <f>VLOOKUP(F96,NUTS_Europa!$A$2:$C$81,3,FALSE)</f>
        <v>220</v>
      </c>
      <c r="F96" s="18">
        <v>21</v>
      </c>
      <c r="G96" s="18">
        <v>23</v>
      </c>
      <c r="H96" s="18">
        <v>1139981.0294961147</v>
      </c>
      <c r="I96" s="18">
        <v>860714.577233257</v>
      </c>
      <c r="K96" s="18">
        <v>156784.57750000001</v>
      </c>
      <c r="L96" s="18">
        <v>42.999285714285712</v>
      </c>
      <c r="M96" s="18">
        <v>10.104975812342895</v>
      </c>
      <c r="N96" s="18">
        <v>12.751402361933453</v>
      </c>
      <c r="O96" s="18">
        <v>2110.3462548504222</v>
      </c>
    </row>
    <row r="97" spans="2:29" s="18" customFormat="1" x14ac:dyDescent="0.25">
      <c r="B97" s="18" t="str">
        <f>VLOOKUP(F97,NUTS_Europa!$A$2:$C$81,2,FALSE)</f>
        <v>FRE1</v>
      </c>
      <c r="C97" s="18">
        <f>VLOOKUP(F97,NUTS_Europa!$A$2:$C$81,3,FALSE)</f>
        <v>220</v>
      </c>
      <c r="D97" s="18" t="str">
        <f>VLOOKUP(G97,NUTS_Europa!$A$2:$C$81,2,FALSE)</f>
        <v>FRI1</v>
      </c>
      <c r="E97" s="18">
        <f>VLOOKUP(G97,NUTS_Europa!$A$2:$C$81,3,FALSE)</f>
        <v>283</v>
      </c>
      <c r="F97" s="18">
        <v>21</v>
      </c>
      <c r="G97" s="18">
        <v>24</v>
      </c>
      <c r="H97" s="18">
        <v>962644.4130085241</v>
      </c>
      <c r="I97" s="18">
        <v>860714.577233257</v>
      </c>
      <c r="K97" s="18">
        <v>123840.01519999999</v>
      </c>
      <c r="L97" s="18">
        <v>42.999285714285712</v>
      </c>
      <c r="M97" s="18">
        <v>10.104975812342895</v>
      </c>
      <c r="N97" s="18">
        <v>12.751402361933453</v>
      </c>
      <c r="O97" s="18">
        <v>2110.3462548504222</v>
      </c>
    </row>
    <row r="98" spans="2:29" s="18" customFormat="1" x14ac:dyDescent="0.25">
      <c r="B98" s="18" t="str">
        <f>VLOOKUP(G98,NUTS_Europa!$A$2:$C$81,2,FALSE)</f>
        <v>FRI1</v>
      </c>
      <c r="C98" s="18">
        <f>VLOOKUP(G98,NUTS_Europa!$A$2:$C$81,3,FALSE)</f>
        <v>283</v>
      </c>
      <c r="D98" s="18" t="str">
        <f>VLOOKUP(F98,NUTS_Europa!$A$2:$C$81,2,FALSE)</f>
        <v>ES62</v>
      </c>
      <c r="E98" s="18">
        <f>VLOOKUP(F98,NUTS_Europa!$A$2:$C$81,3,FALSE)</f>
        <v>1064</v>
      </c>
      <c r="F98" s="18">
        <v>18</v>
      </c>
      <c r="G98" s="18">
        <v>24</v>
      </c>
      <c r="H98" s="18">
        <v>1324833.265199197</v>
      </c>
      <c r="I98" s="18">
        <v>1112231.2709769029</v>
      </c>
      <c r="K98" s="18">
        <v>199597.76430000001</v>
      </c>
      <c r="L98" s="18">
        <v>101.47328571428571</v>
      </c>
      <c r="M98" s="18">
        <v>8.6957236833785778</v>
      </c>
      <c r="N98" s="18">
        <v>12.038919993551881</v>
      </c>
      <c r="O98" s="18">
        <v>2110.3462548504222</v>
      </c>
    </row>
    <row r="99" spans="2:29" s="18" customFormat="1" x14ac:dyDescent="0.25">
      <c r="B99" s="18" t="str">
        <f>VLOOKUP(F99,NUTS_Europa!$A$2:$C$81,2,FALSE)</f>
        <v>ES62</v>
      </c>
      <c r="C99" s="18">
        <f>VLOOKUP(F99,NUTS_Europa!$A$2:$C$81,3,FALSE)</f>
        <v>1064</v>
      </c>
      <c r="D99" s="18" t="str">
        <f>VLOOKUP(G99,NUTS_Europa!$A$2:$C$81,2,FALSE)</f>
        <v>FRG0</v>
      </c>
      <c r="E99" s="18">
        <f>VLOOKUP(G99,NUTS_Europa!$A$2:$C$81,3,FALSE)</f>
        <v>282</v>
      </c>
      <c r="F99" s="18">
        <v>18</v>
      </c>
      <c r="G99" s="18">
        <v>22</v>
      </c>
      <c r="H99" s="18">
        <v>478205.13965211698</v>
      </c>
      <c r="I99" s="18">
        <v>1094211.1692848972</v>
      </c>
      <c r="K99" s="18">
        <v>135416.16140000001</v>
      </c>
      <c r="L99" s="18">
        <v>89.787071428571423</v>
      </c>
      <c r="M99" s="18">
        <v>12.582007372102973</v>
      </c>
      <c r="N99" s="18">
        <v>4.9317507900159718</v>
      </c>
      <c r="O99" s="18">
        <v>760.20697826459991</v>
      </c>
    </row>
    <row r="100" spans="2:29" s="18" customFormat="1" x14ac:dyDescent="0.25">
      <c r="B100" s="18" t="str">
        <f>VLOOKUP(G100,NUTS_Europa!$A$2:$C$81,2,FALSE)</f>
        <v>FRG0</v>
      </c>
      <c r="C100" s="18">
        <f>VLOOKUP(G100,NUTS_Europa!$A$2:$C$81,3,FALSE)</f>
        <v>282</v>
      </c>
      <c r="D100" s="18" t="str">
        <f>VLOOKUP(F100,NUTS_Europa!$A$2:$C$81,2,FALSE)</f>
        <v>ES61</v>
      </c>
      <c r="E100" s="18">
        <f>VLOOKUP(F100,NUTS_Europa!$A$2:$C$81,3,FALSE)</f>
        <v>61</v>
      </c>
      <c r="F100" s="18">
        <v>17</v>
      </c>
      <c r="G100" s="18">
        <v>22</v>
      </c>
      <c r="H100" s="18">
        <v>498801.45091805339</v>
      </c>
      <c r="I100" s="18">
        <v>1015533.6926450413</v>
      </c>
      <c r="K100" s="18">
        <v>115262.5922</v>
      </c>
      <c r="L100" s="18">
        <v>75.131142857142862</v>
      </c>
      <c r="M100" s="18">
        <v>11.40497484128025</v>
      </c>
      <c r="N100" s="18">
        <v>4.6430871297924563</v>
      </c>
      <c r="O100" s="18">
        <v>760.20697826459991</v>
      </c>
    </row>
    <row r="101" spans="2:29" s="18" customFormat="1" x14ac:dyDescent="0.25"/>
    <row r="102" spans="2:29" s="18" customFormat="1" x14ac:dyDescent="0.25">
      <c r="B102" s="18" t="s">
        <v>147</v>
      </c>
    </row>
    <row r="103" spans="2:29" s="18" customFormat="1" x14ac:dyDescent="0.25">
      <c r="B103" s="18" t="s">
        <v>133</v>
      </c>
      <c r="C103" s="18" t="s">
        <v>134</v>
      </c>
      <c r="D103" s="18" t="s">
        <v>131</v>
      </c>
      <c r="E103" s="18" t="s">
        <v>135</v>
      </c>
      <c r="F103" s="18" t="s">
        <v>39</v>
      </c>
      <c r="G103" s="18" t="s">
        <v>40</v>
      </c>
      <c r="H103" s="18" t="s">
        <v>136</v>
      </c>
      <c r="I103" s="18" t="s">
        <v>132</v>
      </c>
      <c r="J103" s="18" t="str">
        <f>J87</f>
        <v>Coste fijo/buque</v>
      </c>
      <c r="K103" s="18" t="s">
        <v>41</v>
      </c>
      <c r="L103" s="18" t="s">
        <v>42</v>
      </c>
      <c r="M103" s="18" t="s">
        <v>43</v>
      </c>
      <c r="N103" s="18" t="s">
        <v>44</v>
      </c>
      <c r="O103" s="18" t="s">
        <v>45</v>
      </c>
      <c r="P103" s="18" t="str">
        <f>P87</f>
        <v>Tiempo C/D</v>
      </c>
      <c r="Q103" s="18" t="str">
        <f t="shared" ref="Q103:Y103" si="7">Q87</f>
        <v>Tiempo Total</v>
      </c>
      <c r="R103" s="18" t="str">
        <f t="shared" si="7"/>
        <v>TEUs/buque</v>
      </c>
      <c r="S103" s="18" t="str">
        <f t="shared" si="7"/>
        <v>Coste variable</v>
      </c>
      <c r="T103" s="18" t="str">
        <f t="shared" si="7"/>
        <v>Coste fijo</v>
      </c>
      <c r="U103" s="18" t="str">
        <f t="shared" si="7"/>
        <v>Coste total</v>
      </c>
      <c r="V103" s="18" t="str">
        <f t="shared" si="7"/>
        <v>Nodo inicial</v>
      </c>
      <c r="W103" s="18" t="str">
        <f t="shared" si="7"/>
        <v>Puerto O</v>
      </c>
      <c r="X103" s="18" t="str">
        <f t="shared" si="7"/>
        <v>nodo final</v>
      </c>
      <c r="Y103" s="18" t="str">
        <f t="shared" si="7"/>
        <v>puerto D</v>
      </c>
    </row>
    <row r="104" spans="2:29" s="18" customFormat="1" x14ac:dyDescent="0.25">
      <c r="B104" s="18" t="str">
        <f>VLOOKUP(F104,NUTS_Europa!$A$2:$C$81,2,FALSE)</f>
        <v>BE21</v>
      </c>
      <c r="C104" s="18">
        <f>VLOOKUP(F104,NUTS_Europa!$A$2:$C$81,3,FALSE)</f>
        <v>253</v>
      </c>
      <c r="D104" s="18" t="str">
        <f>VLOOKUP(G104,NUTS_Europa!$A$2:$C$81,2,FALSE)</f>
        <v>BE25</v>
      </c>
      <c r="E104" s="18">
        <f>VLOOKUP(G104,NUTS_Europa!$A$2:$C$81,3,FALSE)</f>
        <v>235</v>
      </c>
      <c r="F104" s="18">
        <v>1</v>
      </c>
      <c r="G104" s="18">
        <v>3</v>
      </c>
      <c r="H104" s="19">
        <v>309590.01586097479</v>
      </c>
      <c r="I104" s="19">
        <v>762543.57164830028</v>
      </c>
      <c r="J104" s="18">
        <f t="shared" si="0"/>
        <v>63545.297637358359</v>
      </c>
      <c r="K104" s="18">
        <v>135416.16140000001</v>
      </c>
      <c r="L104" s="18">
        <v>8.9857142857142858</v>
      </c>
      <c r="M104" s="18">
        <v>11.122070405634851</v>
      </c>
      <c r="N104" s="18">
        <v>10.684218125774638</v>
      </c>
      <c r="O104" s="18">
        <v>1644.4693422969513</v>
      </c>
      <c r="P104" s="18">
        <f t="shared" si="1"/>
        <v>0</v>
      </c>
      <c r="Q104" s="18">
        <f t="shared" si="2"/>
        <v>20.107784691349138</v>
      </c>
      <c r="S104" s="18">
        <f t="shared" si="3"/>
        <v>0</v>
      </c>
      <c r="T104" s="18">
        <f t="shared" si="4"/>
        <v>1525087.1432966006</v>
      </c>
      <c r="U104" s="18">
        <f t="shared" si="5"/>
        <v>1525087.1432966006</v>
      </c>
      <c r="V104" s="18" t="str">
        <f>VLOOKUP(B104,NUTS_Europa!$B$2:$F$41,5,FALSE)</f>
        <v>Prov. Antwerpen</v>
      </c>
      <c r="W104" s="18" t="str">
        <f>VLOOKUP(C104,Hoja2!$C$3:$D$28,2,FALSE)</f>
        <v>Amberes</v>
      </c>
      <c r="X104" s="18" t="str">
        <f>VLOOKUP(D104,NUTS_Europa!$B$2:$F$41,5,FALSE)</f>
        <v>Prov. West-Vlaanderen</v>
      </c>
      <c r="Y104" s="18" t="str">
        <f>VLOOKUP(E104,Hoja2!$C$3:$D$28,2,FALSE)</f>
        <v>Dunkerque</v>
      </c>
      <c r="Z104" s="18">
        <f t="shared" si="6"/>
        <v>0.83782436213954747</v>
      </c>
    </row>
    <row r="105" spans="2:29" s="18" customFormat="1" x14ac:dyDescent="0.25">
      <c r="B105" s="18" t="str">
        <f>VLOOKUP(G105,NUTS_Europa!$A$2:$C$81,2,FALSE)</f>
        <v>BE25</v>
      </c>
      <c r="C105" s="18">
        <f>VLOOKUP(G105,NUTS_Europa!$A$2:$C$81,3,FALSE)</f>
        <v>235</v>
      </c>
      <c r="D105" s="18" t="str">
        <f>VLOOKUP(F105,NUTS_Europa!$A$2:$C$81,2,FALSE)</f>
        <v>BE23</v>
      </c>
      <c r="E105" s="18">
        <f>VLOOKUP(F105,NUTS_Europa!$A$2:$C$81,3,FALSE)</f>
        <v>253</v>
      </c>
      <c r="F105" s="18">
        <v>2</v>
      </c>
      <c r="G105" s="18">
        <v>3</v>
      </c>
      <c r="H105" s="18">
        <v>383002.41623979528</v>
      </c>
      <c r="I105" s="18">
        <v>762543.57164830028</v>
      </c>
      <c r="J105" s="18">
        <f t="shared" si="0"/>
        <v>63545.297637358359</v>
      </c>
      <c r="K105" s="18">
        <v>135416.16140000001</v>
      </c>
      <c r="L105" s="18">
        <v>8.9857142857142858</v>
      </c>
      <c r="M105" s="18">
        <v>11.122070405634851</v>
      </c>
      <c r="N105" s="18">
        <v>10.684218125774638</v>
      </c>
      <c r="O105" s="18">
        <v>1644.4693422969513</v>
      </c>
      <c r="P105" s="18">
        <f t="shared" si="1"/>
        <v>0</v>
      </c>
      <c r="Q105" s="18">
        <f t="shared" si="2"/>
        <v>20.107784691349138</v>
      </c>
      <c r="S105" s="18">
        <f t="shared" si="3"/>
        <v>0</v>
      </c>
      <c r="T105" s="18">
        <f t="shared" si="4"/>
        <v>1525087.1432966006</v>
      </c>
      <c r="U105" s="18">
        <f t="shared" si="5"/>
        <v>1525087.1432966006</v>
      </c>
      <c r="V105" s="18" t="str">
        <f>VLOOKUP(B105,NUTS_Europa!$B$2:$F$41,5,FALSE)</f>
        <v>Prov. West-Vlaanderen</v>
      </c>
      <c r="W105" s="18" t="str">
        <f>VLOOKUP(C105,Hoja2!$C$3:$D$28,2,FALSE)</f>
        <v>Dunkerque</v>
      </c>
      <c r="X105" s="18" t="str">
        <f>VLOOKUP(D105,NUTS_Europa!$B$2:$F$41,5,FALSE)</f>
        <v>Prov. Oost-Vlaanderen</v>
      </c>
      <c r="Y105" s="18" t="str">
        <f>VLOOKUP(E105,Hoja2!$C$3:$D$28,2,FALSE)</f>
        <v>Amberes</v>
      </c>
      <c r="Z105" s="18">
        <f t="shared" si="6"/>
        <v>0.83782436213954747</v>
      </c>
    </row>
    <row r="106" spans="2:29" s="18" customFormat="1" x14ac:dyDescent="0.25">
      <c r="B106" s="18" t="str">
        <f>VLOOKUP(F106,NUTS_Europa!$A$2:$C$81,2,FALSE)</f>
        <v>BE23</v>
      </c>
      <c r="C106" s="18">
        <f>VLOOKUP(F106,NUTS_Europa!$A$2:$C$81,3,FALSE)</f>
        <v>253</v>
      </c>
      <c r="D106" s="18" t="str">
        <f>VLOOKUP(G106,NUTS_Europa!$A$2:$C$81,2,FALSE)</f>
        <v>ES13</v>
      </c>
      <c r="E106" s="18">
        <f>VLOOKUP(G106,NUTS_Europa!$A$2:$C$81,3,FALSE)</f>
        <v>163</v>
      </c>
      <c r="F106" s="18">
        <v>2</v>
      </c>
      <c r="G106" s="18">
        <v>13</v>
      </c>
      <c r="H106" s="18">
        <v>889716.79133344081</v>
      </c>
      <c r="I106" s="18">
        <v>993916.25074742897</v>
      </c>
      <c r="J106" s="18">
        <f t="shared" si="0"/>
        <v>82826.354228952419</v>
      </c>
      <c r="K106" s="18">
        <v>117923.68180000001</v>
      </c>
      <c r="L106" s="18">
        <v>55.422142857142852</v>
      </c>
      <c r="M106" s="18">
        <v>14.174053963231827</v>
      </c>
      <c r="N106" s="18">
        <v>21.650586628939948</v>
      </c>
      <c r="O106" s="20">
        <v>2892.2254085751483</v>
      </c>
      <c r="P106" s="18">
        <f t="shared" si="1"/>
        <v>11.670343692591336</v>
      </c>
      <c r="Q106" s="18">
        <f t="shared" si="2"/>
        <v>81.266540512966017</v>
      </c>
      <c r="R106" s="18">
        <v>1559</v>
      </c>
      <c r="S106" s="18">
        <f t="shared" si="3"/>
        <v>479585.19193432166</v>
      </c>
      <c r="T106" s="18">
        <f>4*I106</f>
        <v>3975665.0029897159</v>
      </c>
      <c r="U106" s="18">
        <f t="shared" si="5"/>
        <v>4455250.1949240379</v>
      </c>
      <c r="V106" s="18" t="str">
        <f>VLOOKUP(B106,NUTS_Europa!$B$2:$F$41,5,FALSE)</f>
        <v>Prov. Oost-Vlaanderen</v>
      </c>
      <c r="W106" s="18" t="str">
        <f>VLOOKUP(C106,Hoja2!$C$3:$D$28,2,FALSE)</f>
        <v>Amberes</v>
      </c>
      <c r="X106" s="18" t="str">
        <f>VLOOKUP(D106,NUTS_Europa!$B$2:$F$41,5,FALSE)</f>
        <v>Cantabria</v>
      </c>
      <c r="Y106" s="18" t="str">
        <f>VLOOKUP(E106,Hoja2!$C$3:$D$28,2,FALSE)</f>
        <v>Bilbao</v>
      </c>
      <c r="Z106" s="18">
        <f t="shared" si="6"/>
        <v>3.3861058547069174</v>
      </c>
      <c r="AA106" s="18">
        <f>SUM(Q106:Q111)</f>
        <v>553.43248162054522</v>
      </c>
      <c r="AB106" s="18">
        <f>AA106/24</f>
        <v>23.059686734189384</v>
      </c>
      <c r="AC106" s="18">
        <f>AB106/7</f>
        <v>3.2942409620270547</v>
      </c>
    </row>
    <row r="107" spans="2:29" s="18" customFormat="1" x14ac:dyDescent="0.25">
      <c r="B107" s="18" t="str">
        <f>VLOOKUP(G107,NUTS_Europa!$A$2:$C$81,2,FALSE)</f>
        <v>ES13</v>
      </c>
      <c r="C107" s="18">
        <f>VLOOKUP(G107,NUTS_Europa!$A$2:$C$81,3,FALSE)</f>
        <v>163</v>
      </c>
      <c r="D107" s="18" t="str">
        <f>VLOOKUP(F107,NUTS_Europa!$A$2:$C$81,2,FALSE)</f>
        <v>DEF0</v>
      </c>
      <c r="E107" s="18">
        <f>VLOOKUP(F107,NUTS_Europa!$A$2:$C$81,3,FALSE)</f>
        <v>1069</v>
      </c>
      <c r="F107" s="18">
        <v>10</v>
      </c>
      <c r="G107" s="18">
        <v>13</v>
      </c>
      <c r="H107" s="18">
        <v>1012466.1413592879</v>
      </c>
      <c r="I107" s="18">
        <v>1067846.0288464632</v>
      </c>
      <c r="J107" s="18">
        <f t="shared" si="0"/>
        <v>88987.169070538599</v>
      </c>
      <c r="K107" s="18">
        <v>163171.4883</v>
      </c>
      <c r="L107" s="18">
        <v>74.86071428571428</v>
      </c>
      <c r="M107" s="18">
        <v>13.893323892094052</v>
      </c>
      <c r="N107" s="18">
        <v>18.762962392434229</v>
      </c>
      <c r="O107" s="20">
        <v>2892.2254085751483</v>
      </c>
      <c r="P107" s="18">
        <f t="shared" si="1"/>
        <v>10.11382386831864</v>
      </c>
      <c r="Q107" s="18">
        <f t="shared" si="2"/>
        <v>98.867862046126973</v>
      </c>
      <c r="R107" s="18">
        <v>1559</v>
      </c>
      <c r="S107" s="18">
        <f t="shared" si="3"/>
        <v>545750.93272441172</v>
      </c>
      <c r="T107" s="18">
        <f t="shared" ref="T107:T111" si="8">4*I107</f>
        <v>4271384.1153858528</v>
      </c>
      <c r="U107" s="18">
        <f t="shared" si="5"/>
        <v>4817135.0481102644</v>
      </c>
      <c r="V107" s="18" t="str">
        <f>VLOOKUP(B107,NUTS_Europa!$B$2:$F$41,5,FALSE)</f>
        <v>Cantabria</v>
      </c>
      <c r="W107" s="18" t="str">
        <f>VLOOKUP(C107,Hoja2!$C$3:$D$28,2,FALSE)</f>
        <v>Bilbao</v>
      </c>
      <c r="X107" s="18" t="str">
        <f>VLOOKUP(D107,NUTS_Europa!$B$2:$F$41,5,FALSE)</f>
        <v>Schleswig-Holstein</v>
      </c>
      <c r="Y107" s="18" t="str">
        <f>VLOOKUP(E107,Hoja2!$C$3:$D$28,2,FALSE)</f>
        <v>Hamburgo</v>
      </c>
      <c r="Z107" s="18">
        <f t="shared" si="6"/>
        <v>4.1194942519219575</v>
      </c>
    </row>
    <row r="108" spans="2:29" s="18" customFormat="1" x14ac:dyDescent="0.25">
      <c r="B108" s="18" t="str">
        <f>VLOOKUP(F108,NUTS_Europa!$A$2:$C$81,2,FALSE)</f>
        <v>DEF0</v>
      </c>
      <c r="C108" s="18">
        <f>VLOOKUP(F108,NUTS_Europa!$A$2:$C$81,3,FALSE)</f>
        <v>1069</v>
      </c>
      <c r="D108" s="18" t="str">
        <f>VLOOKUP(G108,NUTS_Europa!$A$2:$C$81,2,FALSE)</f>
        <v>ES21</v>
      </c>
      <c r="E108" s="18">
        <f>VLOOKUP(G108,NUTS_Europa!$A$2:$C$81,3,FALSE)</f>
        <v>163</v>
      </c>
      <c r="F108" s="18">
        <v>10</v>
      </c>
      <c r="G108" s="18">
        <v>14</v>
      </c>
      <c r="H108" s="18">
        <v>842338.50148591737</v>
      </c>
      <c r="I108" s="18">
        <v>1067846.0288464632</v>
      </c>
      <c r="J108" s="18">
        <f t="shared" si="0"/>
        <v>88987.169070538599</v>
      </c>
      <c r="K108" s="18">
        <v>199058.85829999999</v>
      </c>
      <c r="L108" s="18">
        <v>74.86071428571428</v>
      </c>
      <c r="M108" s="18">
        <v>13.893323892094052</v>
      </c>
      <c r="N108" s="18">
        <v>18.762962392434229</v>
      </c>
      <c r="O108" s="20">
        <v>2892.2254085751483</v>
      </c>
      <c r="P108" s="18">
        <f t="shared" si="1"/>
        <v>10.11382386831864</v>
      </c>
      <c r="Q108" s="18">
        <f t="shared" si="2"/>
        <v>98.867862046126973</v>
      </c>
      <c r="R108" s="18">
        <v>1559</v>
      </c>
      <c r="S108" s="18">
        <f t="shared" si="3"/>
        <v>454046.81112441188</v>
      </c>
      <c r="T108" s="18">
        <f t="shared" si="8"/>
        <v>4271384.1153858528</v>
      </c>
      <c r="U108" s="18">
        <f t="shared" si="5"/>
        <v>4725430.9265102651</v>
      </c>
      <c r="V108" s="18" t="str">
        <f>VLOOKUP(B108,NUTS_Europa!$B$2:$F$41,5,FALSE)</f>
        <v>Schleswig-Holstein</v>
      </c>
      <c r="W108" s="18" t="str">
        <f>VLOOKUP(C108,Hoja2!$C$3:$D$28,2,FALSE)</f>
        <v>Hamburgo</v>
      </c>
      <c r="X108" s="18" t="str">
        <f>VLOOKUP(D108,NUTS_Europa!$B$2:$F$41,5,FALSE)</f>
        <v>País Vasco</v>
      </c>
      <c r="Y108" s="18" t="str">
        <f>VLOOKUP(E108,Hoja2!$C$3:$D$28,2,FALSE)</f>
        <v>Bilbao</v>
      </c>
      <c r="Z108" s="18">
        <f t="shared" si="6"/>
        <v>4.1194942519219575</v>
      </c>
    </row>
    <row r="109" spans="2:29" s="18" customFormat="1" x14ac:dyDescent="0.25">
      <c r="B109" s="18" t="str">
        <f>VLOOKUP(G109,NUTS_Europa!$A$2:$C$81,2,FALSE)</f>
        <v>ES21</v>
      </c>
      <c r="C109" s="18">
        <f>VLOOKUP(G109,NUTS_Europa!$A$2:$C$81,3,FALSE)</f>
        <v>163</v>
      </c>
      <c r="D109" s="18" t="str">
        <f>VLOOKUP(F109,NUTS_Europa!$A$2:$C$81,2,FALSE)</f>
        <v>DE80</v>
      </c>
      <c r="E109" s="18">
        <f>VLOOKUP(F109,NUTS_Europa!$A$2:$C$81,3,FALSE)</f>
        <v>1069</v>
      </c>
      <c r="F109" s="18">
        <v>6</v>
      </c>
      <c r="G109" s="18">
        <v>14</v>
      </c>
      <c r="H109" s="18">
        <v>1374367.125286347</v>
      </c>
      <c r="I109" s="18">
        <v>1067846.0288464632</v>
      </c>
      <c r="J109" s="18">
        <f t="shared" si="0"/>
        <v>88987.169070538599</v>
      </c>
      <c r="K109" s="18">
        <v>154854.3009</v>
      </c>
      <c r="L109" s="18">
        <v>74.86071428571428</v>
      </c>
      <c r="M109" s="18">
        <v>13.893323892094052</v>
      </c>
      <c r="N109" s="18">
        <v>18.762962392434229</v>
      </c>
      <c r="O109" s="20">
        <v>2892.2254085751483</v>
      </c>
      <c r="P109" s="18">
        <f t="shared" si="1"/>
        <v>10.11382386831864</v>
      </c>
      <c r="Q109" s="18">
        <f t="shared" si="2"/>
        <v>98.867862046126973</v>
      </c>
      <c r="R109" s="18">
        <v>1559</v>
      </c>
      <c r="S109" s="18">
        <f t="shared" si="3"/>
        <v>740826.88782441185</v>
      </c>
      <c r="T109" s="18">
        <f t="shared" si="8"/>
        <v>4271384.1153858528</v>
      </c>
      <c r="U109" s="18">
        <f t="shared" si="5"/>
        <v>5012211.0032102643</v>
      </c>
      <c r="V109" s="18" t="str">
        <f>VLOOKUP(B109,NUTS_Europa!$B$2:$F$41,5,FALSE)</f>
        <v>País Vasco</v>
      </c>
      <c r="W109" s="18" t="str">
        <f>VLOOKUP(C109,Hoja2!$C$3:$D$28,2,FALSE)</f>
        <v>Bilbao</v>
      </c>
      <c r="X109" s="18" t="str">
        <f>VLOOKUP(D109,NUTS_Europa!$B$2:$F$41,5,FALSE)</f>
        <v>Mecklenburg-Vorpommern</v>
      </c>
      <c r="Y109" s="18" t="str">
        <f>VLOOKUP(E109,Hoja2!$C$3:$D$28,2,FALSE)</f>
        <v>Hamburgo</v>
      </c>
      <c r="Z109" s="18">
        <f t="shared" si="6"/>
        <v>4.1194942519219575</v>
      </c>
    </row>
    <row r="110" spans="2:29" s="18" customFormat="1" x14ac:dyDescent="0.25">
      <c r="B110" s="18" t="str">
        <f>VLOOKUP(F110,NUTS_Europa!$A$2:$C$81,2,FALSE)</f>
        <v>DE80</v>
      </c>
      <c r="C110" s="18">
        <f>VLOOKUP(F110,NUTS_Europa!$A$2:$C$81,3,FALSE)</f>
        <v>1069</v>
      </c>
      <c r="D110" s="18" t="str">
        <f>VLOOKUP(G110,NUTS_Europa!$A$2:$C$81,2,FALSE)</f>
        <v>ES11</v>
      </c>
      <c r="E110" s="18">
        <f>VLOOKUP(G110,NUTS_Europa!$A$2:$C$81,3,FALSE)</f>
        <v>288</v>
      </c>
      <c r="F110" s="18">
        <v>6</v>
      </c>
      <c r="G110" s="18">
        <v>11</v>
      </c>
      <c r="H110" s="18">
        <v>484887.4299825725</v>
      </c>
      <c r="I110" s="18">
        <v>1119397.7913616332</v>
      </c>
      <c r="J110" s="18">
        <f t="shared" si="0"/>
        <v>93283.149280136102</v>
      </c>
      <c r="K110" s="18">
        <v>142841.86170000001</v>
      </c>
      <c r="L110" s="18">
        <v>82.767857142857139</v>
      </c>
      <c r="M110" s="18">
        <v>9.1808919694155229</v>
      </c>
      <c r="N110" s="18">
        <v>4.9425536168954318</v>
      </c>
      <c r="O110" s="20">
        <v>900.45194714114655</v>
      </c>
      <c r="P110" s="18">
        <f t="shared" si="1"/>
        <v>4.9425536168954318</v>
      </c>
      <c r="Q110" s="18">
        <f t="shared" si="2"/>
        <v>96.891302729168089</v>
      </c>
      <c r="R110" s="20">
        <f>O110</f>
        <v>900.45194714114655</v>
      </c>
      <c r="S110" s="18">
        <f t="shared" si="3"/>
        <v>484887.4299825725</v>
      </c>
      <c r="T110" s="18">
        <f t="shared" si="8"/>
        <v>4477591.1654465329</v>
      </c>
      <c r="U110" s="18">
        <f t="shared" si="5"/>
        <v>4962478.5954291057</v>
      </c>
      <c r="V110" s="18" t="str">
        <f>VLOOKUP(B110,NUTS_Europa!$B$2:$F$41,5,FALSE)</f>
        <v>Mecklenburg-Vorpommern</v>
      </c>
      <c r="W110" s="18" t="str">
        <f>VLOOKUP(C110,Hoja2!$C$3:$D$28,2,FALSE)</f>
        <v>Hamburgo</v>
      </c>
      <c r="X110" s="18" t="str">
        <f>VLOOKUP(D110,NUTS_Europa!$B$2:$F$41,5,FALSE)</f>
        <v>Galicia</v>
      </c>
      <c r="Y110" s="18" t="str">
        <f>VLOOKUP(E110,Hoja2!$C$3:$D$28,2,FALSE)</f>
        <v>Vigo</v>
      </c>
      <c r="Z110" s="18">
        <f t="shared" si="6"/>
        <v>4.0371376137153367</v>
      </c>
    </row>
    <row r="111" spans="2:29" s="18" customFormat="1" x14ac:dyDescent="0.25">
      <c r="B111" s="18" t="str">
        <f>VLOOKUP(G111,NUTS_Europa!$A$2:$C$81,2,FALSE)</f>
        <v>ES11</v>
      </c>
      <c r="C111" s="18">
        <f>VLOOKUP(G111,NUTS_Europa!$A$2:$C$81,3,FALSE)</f>
        <v>288</v>
      </c>
      <c r="D111" s="18" t="str">
        <f>VLOOKUP(F111,NUTS_Europa!$A$2:$C$81,2,FALSE)</f>
        <v>DEA1</v>
      </c>
      <c r="E111" s="18">
        <f>VLOOKUP(F111,NUTS_Europa!$A$2:$C$81,3,FALSE)</f>
        <v>253</v>
      </c>
      <c r="F111" s="18">
        <v>9</v>
      </c>
      <c r="G111" s="18">
        <v>11</v>
      </c>
      <c r="H111" s="18">
        <v>504902.26564450905</v>
      </c>
      <c r="I111" s="18">
        <v>1045164.0976589522</v>
      </c>
      <c r="J111" s="18">
        <f t="shared" si="0"/>
        <v>87097.008138246019</v>
      </c>
      <c r="K111" s="18">
        <v>142392.87169999999</v>
      </c>
      <c r="L111" s="18">
        <v>63.36785714285714</v>
      </c>
      <c r="M111" s="18">
        <v>9.4616220405532978</v>
      </c>
      <c r="N111" s="18">
        <v>5.8415730566197066</v>
      </c>
      <c r="O111" s="20">
        <v>900.45194714114655</v>
      </c>
      <c r="P111" s="18">
        <f t="shared" si="1"/>
        <v>5.8415730566197066</v>
      </c>
      <c r="Q111" s="18">
        <f t="shared" si="2"/>
        <v>78.67105224003015</v>
      </c>
      <c r="R111" s="20">
        <f>O111</f>
        <v>900.45194714114655</v>
      </c>
      <c r="S111" s="18">
        <f t="shared" si="3"/>
        <v>504902.26564450905</v>
      </c>
      <c r="T111" s="18">
        <f t="shared" si="8"/>
        <v>4180656.3906358089</v>
      </c>
      <c r="U111" s="18">
        <f t="shared" si="5"/>
        <v>4685558.6562803183</v>
      </c>
      <c r="V111" s="18" t="str">
        <f>VLOOKUP(B111,NUTS_Europa!$B$2:$F$41,5,FALSE)</f>
        <v>Galicia</v>
      </c>
      <c r="W111" s="18" t="str">
        <f>VLOOKUP(C111,Hoja2!$C$3:$D$28,2,FALSE)</f>
        <v>Vigo</v>
      </c>
      <c r="X111" s="18" t="str">
        <f>VLOOKUP(D111,NUTS_Europa!$B$2:$F$41,5,FALSE)</f>
        <v>Düsseldorf</v>
      </c>
      <c r="Y111" s="18" t="str">
        <f>VLOOKUP(E111,Hoja2!$C$3:$D$28,2,FALSE)</f>
        <v>Amberes</v>
      </c>
      <c r="Z111" s="18">
        <f t="shared" si="6"/>
        <v>3.2779605100012561</v>
      </c>
    </row>
    <row r="112" spans="2:29" s="18" customFormat="1" x14ac:dyDescent="0.25">
      <c r="B112" s="18" t="str">
        <f>VLOOKUP(F112,NUTS_Europa!$A$2:$C$81,2,FALSE)</f>
        <v>DEA1</v>
      </c>
      <c r="C112" s="18">
        <f>VLOOKUP(F112,NUTS_Europa!$A$2:$C$81,3,FALSE)</f>
        <v>253</v>
      </c>
      <c r="D112" s="18" t="str">
        <f>VLOOKUP(G112,NUTS_Europa!$A$2:$C$81,2,FALSE)</f>
        <v>FRI3</v>
      </c>
      <c r="E112" s="18">
        <f>VLOOKUP(G112,NUTS_Europa!$A$2:$C$81,3,FALSE)</f>
        <v>283</v>
      </c>
      <c r="F112" s="18">
        <v>9</v>
      </c>
      <c r="G112" s="18">
        <v>25</v>
      </c>
      <c r="H112" s="18">
        <v>989257.44118189358</v>
      </c>
      <c r="I112" s="18">
        <v>929022.56670518569</v>
      </c>
      <c r="J112" s="18">
        <f t="shared" si="0"/>
        <v>77418.547225432136</v>
      </c>
      <c r="K112" s="18">
        <v>127001.217</v>
      </c>
      <c r="L112" s="18">
        <v>49.328571428571429</v>
      </c>
      <c r="M112" s="18">
        <v>10.67373296365145</v>
      </c>
      <c r="N112" s="18">
        <v>14.145908949135151</v>
      </c>
      <c r="O112" s="20">
        <v>2110.3462548504222</v>
      </c>
      <c r="P112" s="18">
        <f t="shared" si="1"/>
        <v>10.450167597385489</v>
      </c>
      <c r="Q112" s="18">
        <f t="shared" si="2"/>
        <v>70.45247198960837</v>
      </c>
      <c r="R112" s="18">
        <v>1559</v>
      </c>
      <c r="S112" s="18">
        <f t="shared" si="3"/>
        <v>730805.35824766092</v>
      </c>
      <c r="T112" s="18">
        <f t="shared" si="4"/>
        <v>1858045.1334103714</v>
      </c>
      <c r="U112" s="18">
        <f t="shared" si="5"/>
        <v>2588850.4916580324</v>
      </c>
      <c r="V112" s="18" t="str">
        <f>VLOOKUP(B112,NUTS_Europa!$B$2:$F$41,5,FALSE)</f>
        <v>Düsseldorf</v>
      </c>
      <c r="W112" s="18" t="str">
        <f>VLOOKUP(C112,Hoja2!$C$3:$D$28,2,FALSE)</f>
        <v>Amberes</v>
      </c>
      <c r="X112" s="18" t="str">
        <f>VLOOKUP(D112,NUTS_Europa!$B$2:$F$41,5,FALSE)</f>
        <v>Poitou-Charentes</v>
      </c>
      <c r="Y112" s="18" t="str">
        <f>VLOOKUP(E112,Hoja2!$C$3:$D$28,2,FALSE)</f>
        <v>La Rochelle</v>
      </c>
      <c r="Z112" s="18">
        <f t="shared" si="6"/>
        <v>2.9355196662336822</v>
      </c>
      <c r="AA112" s="18">
        <f>Q112+Q113+Q114+Q117</f>
        <v>203.12454670599709</v>
      </c>
      <c r="AB112" s="18">
        <f>AA112/24</f>
        <v>8.4635227794165449</v>
      </c>
      <c r="AC112" s="18">
        <f>AB112/7</f>
        <v>1.2090746827737922</v>
      </c>
    </row>
    <row r="113" spans="2:26" s="18" customFormat="1" x14ac:dyDescent="0.25">
      <c r="B113" s="18" t="str">
        <f>VLOOKUP(G113,NUTS_Europa!$A$2:$C$81,2,FALSE)</f>
        <v>FRI3</v>
      </c>
      <c r="C113" s="18">
        <f>VLOOKUP(G113,NUTS_Europa!$A$2:$C$81,3,FALSE)</f>
        <v>283</v>
      </c>
      <c r="D113" s="18" t="str">
        <f>VLOOKUP(F113,NUTS_Europa!$A$2:$C$81,2,FALSE)</f>
        <v>FRD2</v>
      </c>
      <c r="E113" s="18">
        <f>VLOOKUP(F113,NUTS_Europa!$A$2:$C$81,3,FALSE)</f>
        <v>269</v>
      </c>
      <c r="F113" s="18">
        <v>20</v>
      </c>
      <c r="G113" s="18">
        <v>25</v>
      </c>
      <c r="H113" s="18">
        <v>504194.94011405861</v>
      </c>
      <c r="I113" s="18">
        <v>916990.7434014813</v>
      </c>
      <c r="J113" s="18">
        <f t="shared" si="0"/>
        <v>76415.895283456775</v>
      </c>
      <c r="K113" s="18">
        <v>141512.31529999999</v>
      </c>
      <c r="L113" s="18">
        <v>33.071428571428569</v>
      </c>
      <c r="M113" s="18">
        <v>13.250601059967977</v>
      </c>
      <c r="N113" s="18">
        <v>14.145908949135151</v>
      </c>
      <c r="O113" s="20">
        <v>2110.3462548504222</v>
      </c>
      <c r="P113" s="18">
        <f t="shared" si="1"/>
        <v>10.450167597385489</v>
      </c>
      <c r="Q113" s="18">
        <f t="shared" si="2"/>
        <v>56.772197228782034</v>
      </c>
      <c r="R113" s="18">
        <v>1559</v>
      </c>
      <c r="S113" s="18">
        <f t="shared" si="3"/>
        <v>372469.64086162753</v>
      </c>
      <c r="T113" s="18">
        <f t="shared" si="4"/>
        <v>1833981.4868029626</v>
      </c>
      <c r="U113" s="18">
        <f t="shared" si="5"/>
        <v>2206451.1276645903</v>
      </c>
      <c r="V113" s="18" t="str">
        <f>VLOOKUP(B113,NUTS_Europa!$B$2:$F$41,5,FALSE)</f>
        <v>Poitou-Charentes</v>
      </c>
      <c r="W113" s="18" t="str">
        <f>VLOOKUP(C113,Hoja2!$C$3:$D$28,2,FALSE)</f>
        <v>La Rochelle</v>
      </c>
      <c r="X113" s="18" t="str">
        <f>VLOOKUP(D113,NUTS_Europa!$B$2:$F$41,5,FALSE)</f>
        <v xml:space="preserve">Haute-Normandie </v>
      </c>
      <c r="Y113" s="18" t="str">
        <f>VLOOKUP(E113,Hoja2!$C$3:$D$28,2,FALSE)</f>
        <v>Le Havre</v>
      </c>
      <c r="Z113" s="18">
        <f t="shared" si="6"/>
        <v>2.3655082178659179</v>
      </c>
    </row>
    <row r="114" spans="2:26" s="18" customFormat="1" x14ac:dyDescent="0.25">
      <c r="B114" s="18" t="str">
        <f>VLOOKUP(F114,NUTS_Europa!$A$2:$C$81,2,FALSE)</f>
        <v>FRD2</v>
      </c>
      <c r="C114" s="18">
        <f>VLOOKUP(F114,NUTS_Europa!$A$2:$C$81,3,FALSE)</f>
        <v>269</v>
      </c>
      <c r="D114" s="18" t="str">
        <f>VLOOKUP(G114,NUTS_Europa!$A$2:$C$81,2,FALSE)</f>
        <v>NL12</v>
      </c>
      <c r="E114" s="18">
        <f>VLOOKUP(G114,NUTS_Europa!$A$2:$C$81,3,FALSE)</f>
        <v>218</v>
      </c>
      <c r="F114" s="18">
        <v>20</v>
      </c>
      <c r="G114" s="18">
        <v>31</v>
      </c>
      <c r="H114" s="18">
        <v>1664413.6381621102</v>
      </c>
      <c r="I114" s="18">
        <v>977314.52510245354</v>
      </c>
      <c r="J114" s="18">
        <f t="shared" si="0"/>
        <v>81442.877091871123</v>
      </c>
      <c r="K114" s="18">
        <v>163171.4883</v>
      </c>
      <c r="L114" s="18">
        <v>19.642857142857142</v>
      </c>
      <c r="M114" s="18">
        <v>13.459043826119469</v>
      </c>
      <c r="N114" s="18">
        <v>33.399039325926289</v>
      </c>
      <c r="O114" s="20">
        <v>5443.4838231684107</v>
      </c>
      <c r="P114" s="18">
        <f t="shared" si="1"/>
        <v>9.5654003944135848</v>
      </c>
      <c r="Q114" s="18">
        <f t="shared" si="2"/>
        <v>42.667301363390195</v>
      </c>
      <c r="R114" s="18">
        <v>1559</v>
      </c>
      <c r="S114" s="18">
        <f t="shared" si="3"/>
        <v>476683.85654986656</v>
      </c>
      <c r="T114" s="18">
        <f t="shared" si="4"/>
        <v>1954629.0502049071</v>
      </c>
      <c r="U114" s="18">
        <f t="shared" si="5"/>
        <v>2431312.9067547736</v>
      </c>
      <c r="V114" s="18" t="str">
        <f>VLOOKUP(B114,NUTS_Europa!$B$2:$F$41,5,FALSE)</f>
        <v xml:space="preserve">Haute-Normandie </v>
      </c>
      <c r="W114" s="18" t="str">
        <f>VLOOKUP(C114,Hoja2!$C$3:$D$28,2,FALSE)</f>
        <v>Le Havre</v>
      </c>
      <c r="X114" s="18" t="str">
        <f>VLOOKUP(D114,NUTS_Europa!$B$2:$F$41,5,FALSE)</f>
        <v>Friesland (NL)</v>
      </c>
      <c r="Y114" s="18" t="str">
        <f>VLOOKUP(E114,Hoja2!$C$3:$D$28,2,FALSE)</f>
        <v>Amsterdam</v>
      </c>
      <c r="Z114" s="18">
        <f t="shared" si="6"/>
        <v>1.7778042234745914</v>
      </c>
    </row>
    <row r="115" spans="2:26" s="18" customFormat="1" x14ac:dyDescent="0.25">
      <c r="B115" s="18" t="str">
        <f>VLOOKUP(G115,NUTS_Europa!$A$2:$C$81,2,FALSE)</f>
        <v>NL12</v>
      </c>
      <c r="C115" s="18">
        <f>VLOOKUP(G115,NUTS_Europa!$A$2:$C$81,3,FALSE)</f>
        <v>218</v>
      </c>
      <c r="D115" s="18" t="str">
        <f>VLOOKUP(F115,NUTS_Europa!$A$2:$C$81,2,FALSE)</f>
        <v>DE93</v>
      </c>
      <c r="E115" s="18">
        <f>VLOOKUP(F115,NUTS_Europa!$A$2:$C$81,3,FALSE)</f>
        <v>1069</v>
      </c>
      <c r="F115" s="18">
        <v>7</v>
      </c>
      <c r="G115" s="18">
        <v>31</v>
      </c>
      <c r="H115" s="18">
        <v>1453945.1891414188</v>
      </c>
      <c r="I115" s="18">
        <v>911165.60134228505</v>
      </c>
      <c r="J115" s="18">
        <f t="shared" si="0"/>
        <v>75930.466778523754</v>
      </c>
      <c r="K115" s="18">
        <v>163171.4883</v>
      </c>
      <c r="L115" s="18">
        <v>19.283571428571431</v>
      </c>
      <c r="M115" s="18">
        <v>10.601445658665167</v>
      </c>
      <c r="N115" s="18">
        <v>27.964215410679749</v>
      </c>
      <c r="O115" s="20">
        <v>5443.4838231684107</v>
      </c>
      <c r="P115" s="18">
        <f t="shared" si="1"/>
        <v>8.0088805701408905</v>
      </c>
      <c r="Q115" s="18">
        <f t="shared" si="2"/>
        <v>37.893897657377494</v>
      </c>
      <c r="R115" s="18">
        <v>1559</v>
      </c>
      <c r="S115" s="18">
        <f t="shared" si="3"/>
        <v>416406.22503992781</v>
      </c>
      <c r="T115" s="18">
        <f t="shared" si="4"/>
        <v>1822331.2026845701</v>
      </c>
      <c r="U115" s="18">
        <f t="shared" si="5"/>
        <v>2238737.4277244979</v>
      </c>
      <c r="V115" s="18" t="str">
        <f>VLOOKUP(B115,NUTS_Europa!$B$2:$F$41,5,FALSE)</f>
        <v>Friesland (NL)</v>
      </c>
      <c r="W115" s="18" t="str">
        <f>VLOOKUP(C115,Hoja2!$C$3:$D$28,2,FALSE)</f>
        <v>Amsterdam</v>
      </c>
      <c r="X115" s="18" t="str">
        <f>VLOOKUP(D115,NUTS_Europa!$B$2:$F$41,5,FALSE)</f>
        <v>Lüneburg</v>
      </c>
      <c r="Y115" s="18" t="str">
        <f>VLOOKUP(E115,Hoja2!$C$3:$D$28,2,FALSE)</f>
        <v>Hamburgo</v>
      </c>
      <c r="Z115" s="18">
        <f t="shared" si="6"/>
        <v>1.5789124023907288</v>
      </c>
    </row>
    <row r="116" spans="2:26" s="18" customFormat="1" x14ac:dyDescent="0.25">
      <c r="B116" s="18" t="str">
        <f>VLOOKUP(F116,NUTS_Europa!$A$2:$C$81,2,FALSE)</f>
        <v>DE93</v>
      </c>
      <c r="C116" s="18">
        <f>VLOOKUP(F116,NUTS_Europa!$A$2:$C$81,3,FALSE)</f>
        <v>1069</v>
      </c>
      <c r="D116" s="18" t="str">
        <f>VLOOKUP(G116,NUTS_Europa!$A$2:$C$81,2,FALSE)</f>
        <v>NL32</v>
      </c>
      <c r="E116" s="18">
        <f>VLOOKUP(G116,NUTS_Europa!$A$2:$C$81,3,FALSE)</f>
        <v>218</v>
      </c>
      <c r="F116" s="18">
        <v>7</v>
      </c>
      <c r="G116" s="18">
        <v>32</v>
      </c>
      <c r="H116" s="18">
        <v>612708.65476059029</v>
      </c>
      <c r="I116" s="18">
        <v>911165.60134228505</v>
      </c>
      <c r="J116" s="18">
        <f t="shared" si="0"/>
        <v>75930.466778523754</v>
      </c>
      <c r="K116" s="18">
        <v>199058.85829999999</v>
      </c>
      <c r="L116" s="18">
        <v>19.283571428571431</v>
      </c>
      <c r="M116" s="18">
        <v>10.601445658665167</v>
      </c>
      <c r="N116" s="18">
        <v>27.964215410679749</v>
      </c>
      <c r="O116" s="20">
        <v>5443.4838231684107</v>
      </c>
      <c r="P116" s="18">
        <f t="shared" si="1"/>
        <v>8.0088805701408905</v>
      </c>
      <c r="Q116" s="18">
        <f t="shared" si="2"/>
        <v>37.893897657377494</v>
      </c>
      <c r="R116" s="18">
        <v>1559</v>
      </c>
      <c r="S116" s="18">
        <f t="shared" si="3"/>
        <v>175478.20913992784</v>
      </c>
      <c r="T116" s="18">
        <f t="shared" si="4"/>
        <v>1822331.2026845701</v>
      </c>
      <c r="U116" s="18">
        <f t="shared" si="5"/>
        <v>1997809.4118244979</v>
      </c>
      <c r="V116" s="18" t="str">
        <f>VLOOKUP(B116,NUTS_Europa!$B$2:$F$41,5,FALSE)</f>
        <v>Lüneburg</v>
      </c>
      <c r="W116" s="18" t="str">
        <f>VLOOKUP(C116,Hoja2!$C$3:$D$28,2,FALSE)</f>
        <v>Hamburgo</v>
      </c>
      <c r="X116" s="18" t="str">
        <f>VLOOKUP(D116,NUTS_Europa!$B$2:$F$41,5,FALSE)</f>
        <v>Noord-Holland</v>
      </c>
      <c r="Y116" s="18" t="str">
        <f>VLOOKUP(E116,Hoja2!$C$3:$D$28,2,FALSE)</f>
        <v>Amsterdam</v>
      </c>
      <c r="Z116" s="18">
        <f t="shared" si="6"/>
        <v>1.5789124023907288</v>
      </c>
    </row>
    <row r="117" spans="2:26" s="18" customFormat="1" x14ac:dyDescent="0.25">
      <c r="B117" s="18" t="str">
        <f>VLOOKUP(G117,NUTS_Europa!$A$2:$C$81,2,FALSE)</f>
        <v>NL32</v>
      </c>
      <c r="C117" s="18">
        <f>VLOOKUP(G117,NUTS_Europa!$A$2:$C$81,3,FALSE)</f>
        <v>218</v>
      </c>
      <c r="D117" s="18" t="str">
        <f>VLOOKUP(F117,NUTS_Europa!$A$2:$C$81,2,FALSE)</f>
        <v>BE21</v>
      </c>
      <c r="E117" s="18">
        <f>VLOOKUP(F117,NUTS_Europa!$A$2:$C$81,3,FALSE)</f>
        <v>253</v>
      </c>
      <c r="F117" s="18">
        <v>1</v>
      </c>
      <c r="G117" s="18">
        <v>32</v>
      </c>
      <c r="H117" s="18">
        <v>490024.63164991478</v>
      </c>
      <c r="I117" s="18">
        <v>891330.37424399075</v>
      </c>
      <c r="J117" s="18">
        <f t="shared" si="0"/>
        <v>74277.531186999229</v>
      </c>
      <c r="K117" s="18">
        <v>198656.2873</v>
      </c>
      <c r="L117" s="18">
        <v>12.785</v>
      </c>
      <c r="M117" s="18">
        <v>10.882175729802942</v>
      </c>
      <c r="N117" s="18">
        <v>33.399039325926289</v>
      </c>
      <c r="O117" s="20">
        <v>5443.4838231684107</v>
      </c>
      <c r="P117" s="18">
        <f t="shared" si="1"/>
        <v>9.5654003944135848</v>
      </c>
      <c r="Q117" s="18">
        <f t="shared" si="2"/>
        <v>33.232576124216521</v>
      </c>
      <c r="R117" s="18">
        <v>1559</v>
      </c>
      <c r="S117" s="18">
        <f t="shared" si="3"/>
        <v>140341.81519759833</v>
      </c>
      <c r="T117" s="18">
        <f t="shared" si="4"/>
        <v>1782660.7484879815</v>
      </c>
      <c r="U117" s="18">
        <f t="shared" si="5"/>
        <v>1923002.5636855799</v>
      </c>
      <c r="V117" s="18" t="str">
        <f>VLOOKUP(B117,NUTS_Europa!$B$2:$F$41,5,FALSE)</f>
        <v>Noord-Holland</v>
      </c>
      <c r="W117" s="18" t="str">
        <f>VLOOKUP(C117,Hoja2!$C$3:$D$28,2,FALSE)</f>
        <v>Amsterdam</v>
      </c>
      <c r="X117" s="18" t="str">
        <f>VLOOKUP(D117,NUTS_Europa!$B$2:$F$41,5,FALSE)</f>
        <v>Prov. Antwerpen</v>
      </c>
      <c r="Y117" s="18" t="str">
        <f>VLOOKUP(E117,Hoja2!$C$3:$D$28,2,FALSE)</f>
        <v>Amberes</v>
      </c>
      <c r="Z117" s="18">
        <f t="shared" si="6"/>
        <v>1.3846906718423551</v>
      </c>
    </row>
    <row r="118" spans="2:26" s="18" customFormat="1" x14ac:dyDescent="0.25">
      <c r="H118" s="19"/>
      <c r="I118" s="19"/>
    </row>
    <row r="119" spans="2:26" s="18" customFormat="1" x14ac:dyDescent="0.25">
      <c r="B119" s="18" t="s">
        <v>148</v>
      </c>
    </row>
    <row r="120" spans="2:26" s="18" customFormat="1" x14ac:dyDescent="0.25">
      <c r="B120" s="18" t="s">
        <v>133</v>
      </c>
      <c r="C120" s="18" t="s">
        <v>134</v>
      </c>
      <c r="D120" s="18" t="s">
        <v>131</v>
      </c>
      <c r="E120" s="18" t="s">
        <v>135</v>
      </c>
      <c r="F120" s="18" t="s">
        <v>39</v>
      </c>
      <c r="G120" s="18" t="s">
        <v>40</v>
      </c>
      <c r="H120" s="18" t="s">
        <v>136</v>
      </c>
      <c r="I120" s="18" t="s">
        <v>132</v>
      </c>
      <c r="J120" s="18" t="str">
        <f>J103</f>
        <v>Coste fijo/buque</v>
      </c>
      <c r="K120" s="18" t="s">
        <v>41</v>
      </c>
      <c r="L120" s="18" t="s">
        <v>42</v>
      </c>
      <c r="M120" s="18" t="s">
        <v>43</v>
      </c>
      <c r="N120" s="18" t="s">
        <v>44</v>
      </c>
      <c r="O120" s="18" t="s">
        <v>45</v>
      </c>
      <c r="P120" s="18" t="str">
        <f>P103</f>
        <v>Tiempo C/D</v>
      </c>
      <c r="Q120" s="18" t="str">
        <f t="shared" ref="Q120:Y120" si="9">Q103</f>
        <v>Tiempo Total</v>
      </c>
      <c r="R120" s="18" t="str">
        <f t="shared" si="9"/>
        <v>TEUs/buque</v>
      </c>
      <c r="S120" s="18" t="str">
        <f t="shared" si="9"/>
        <v>Coste variable</v>
      </c>
      <c r="T120" s="18" t="str">
        <f t="shared" si="9"/>
        <v>Coste fijo</v>
      </c>
      <c r="U120" s="18" t="str">
        <f t="shared" si="9"/>
        <v>Coste total</v>
      </c>
      <c r="V120" s="18" t="str">
        <f t="shared" si="9"/>
        <v>Nodo inicial</v>
      </c>
      <c r="W120" s="18" t="str">
        <f t="shared" si="9"/>
        <v>Puerto O</v>
      </c>
      <c r="X120" s="18" t="str">
        <f t="shared" si="9"/>
        <v>nodo final</v>
      </c>
      <c r="Y120" s="18" t="str">
        <f t="shared" si="9"/>
        <v>puerto D</v>
      </c>
    </row>
    <row r="121" spans="2:26" s="18" customFormat="1" x14ac:dyDescent="0.25">
      <c r="B121" s="18" t="str">
        <f>VLOOKUP(F121,NUTS_Europa!$A$2:$C$81,2,FALSE)</f>
        <v>BE21</v>
      </c>
      <c r="C121" s="18">
        <f>VLOOKUP(F121,NUTS_Europa!$A$2:$C$81,3,FALSE)</f>
        <v>250</v>
      </c>
      <c r="D121" s="18" t="str">
        <f>VLOOKUP(G121,NUTS_Europa!$A$2:$C$81,2,FALSE)</f>
        <v>FRE1</v>
      </c>
      <c r="E121" s="18">
        <f>VLOOKUP(G121,NUTS_Europa!$A$2:$C$81,3,FALSE)</f>
        <v>235</v>
      </c>
      <c r="F121" s="18">
        <v>41</v>
      </c>
      <c r="G121" s="18">
        <v>61</v>
      </c>
      <c r="H121" s="18">
        <v>592216.4645425101</v>
      </c>
      <c r="I121" s="18">
        <v>833887.32347014197</v>
      </c>
      <c r="J121" s="18">
        <f t="shared" si="0"/>
        <v>69490.610289178498</v>
      </c>
      <c r="K121" s="18">
        <v>142392.87169999999</v>
      </c>
      <c r="L121" s="18">
        <v>10.071428571428571</v>
      </c>
      <c r="M121" s="18">
        <v>9.2008649041180206</v>
      </c>
      <c r="N121" s="18">
        <v>10.684218125774638</v>
      </c>
      <c r="O121" s="18">
        <v>1644.4693422969513</v>
      </c>
      <c r="P121" s="18">
        <f t="shared" si="1"/>
        <v>0</v>
      </c>
      <c r="Q121" s="18">
        <f t="shared" si="2"/>
        <v>19.27229347554659</v>
      </c>
      <c r="S121" s="18">
        <f t="shared" si="3"/>
        <v>0</v>
      </c>
      <c r="T121" s="18">
        <f t="shared" si="4"/>
        <v>1667774.6469402839</v>
      </c>
      <c r="U121" s="18">
        <f t="shared" si="5"/>
        <v>1667774.6469402839</v>
      </c>
      <c r="V121" s="18" t="str">
        <f>VLOOKUP(B121,NUTS_Europa!$B$2:$F$41,5,FALSE)</f>
        <v>Prov. Antwerpen</v>
      </c>
      <c r="W121" s="18" t="str">
        <f>VLOOKUP(C121,Hoja2!$C$3:$D$28,2,FALSE)</f>
        <v>Rotterdam</v>
      </c>
      <c r="X121" s="18" t="str">
        <f>VLOOKUP(D121,NUTS_Europa!$B$2:$F$41,5,FALSE)</f>
        <v>Nord-Pas de Calais</v>
      </c>
      <c r="Y121" s="18" t="str">
        <f>VLOOKUP(E121,Hoja2!$C$3:$D$28,2,FALSE)</f>
        <v>Dunkerque</v>
      </c>
      <c r="Z121" s="18">
        <f t="shared" si="6"/>
        <v>0.80301222814777462</v>
      </c>
    </row>
    <row r="122" spans="2:26" s="18" customFormat="1" x14ac:dyDescent="0.25">
      <c r="B122" s="18" t="str">
        <f>VLOOKUP(G122,NUTS_Europa!$A$2:$C$81,2,FALSE)</f>
        <v>FRE1</v>
      </c>
      <c r="C122" s="18">
        <f>VLOOKUP(G122,NUTS_Europa!$A$2:$C$81,3,FALSE)</f>
        <v>235</v>
      </c>
      <c r="D122" s="18" t="str">
        <f>VLOOKUP(F122,NUTS_Europa!$A$2:$C$81,2,FALSE)</f>
        <v>DE94</v>
      </c>
      <c r="E122" s="18">
        <f>VLOOKUP(F122,NUTS_Europa!$A$2:$C$81,3,FALSE)</f>
        <v>1069</v>
      </c>
      <c r="F122" s="18">
        <v>48</v>
      </c>
      <c r="G122" s="18">
        <v>61</v>
      </c>
      <c r="H122" s="18">
        <v>617480.52042012266</v>
      </c>
      <c r="I122" s="18">
        <v>840131.54364336934</v>
      </c>
      <c r="J122" s="18">
        <f t="shared" si="0"/>
        <v>70010.961970280783</v>
      </c>
      <c r="K122" s="18">
        <v>507158.32770000002</v>
      </c>
      <c r="L122" s="18">
        <v>29.118571428571432</v>
      </c>
      <c r="M122" s="18">
        <v>10.841340334497074</v>
      </c>
      <c r="N122" s="18">
        <v>9.0423649303327629</v>
      </c>
      <c r="O122" s="18">
        <v>1644.4693422969513</v>
      </c>
      <c r="P122" s="18">
        <f t="shared" si="1"/>
        <v>0</v>
      </c>
      <c r="Q122" s="18">
        <f t="shared" si="2"/>
        <v>39.959911763068504</v>
      </c>
      <c r="S122" s="18">
        <f t="shared" si="3"/>
        <v>0</v>
      </c>
      <c r="T122" s="18">
        <f t="shared" si="4"/>
        <v>1680263.0872867387</v>
      </c>
      <c r="U122" s="18">
        <f t="shared" si="5"/>
        <v>1680263.0872867387</v>
      </c>
      <c r="V122" s="18" t="str">
        <f>VLOOKUP(B122,NUTS_Europa!$B$2:$F$41,5,FALSE)</f>
        <v>Nord-Pas de Calais</v>
      </c>
      <c r="W122" s="18" t="str">
        <f>VLOOKUP(C122,Hoja2!$C$3:$D$28,2,FALSE)</f>
        <v>Dunkerque</v>
      </c>
      <c r="X122" s="18" t="str">
        <f>VLOOKUP(D122,NUTS_Europa!$B$2:$F$41,5,FALSE)</f>
        <v>Weser-Ems</v>
      </c>
      <c r="Y122" s="18" t="str">
        <f>VLOOKUP(E122,Hoja2!$C$3:$D$28,2,FALSE)</f>
        <v>Hamburgo</v>
      </c>
      <c r="Z122" s="18">
        <f t="shared" si="6"/>
        <v>1.6649963234611878</v>
      </c>
    </row>
    <row r="123" spans="2:26" s="18" customFormat="1" x14ac:dyDescent="0.25">
      <c r="B123" s="18" t="str">
        <f>VLOOKUP(F123,NUTS_Europa!$A$2:$C$81,2,FALSE)</f>
        <v>DE94</v>
      </c>
      <c r="C123" s="18">
        <f>VLOOKUP(F123,NUTS_Europa!$A$2:$C$81,3,FALSE)</f>
        <v>1069</v>
      </c>
      <c r="D123" s="18" t="str">
        <f>VLOOKUP(G123,NUTS_Europa!$A$2:$C$81,2,FALSE)</f>
        <v>FRF2</v>
      </c>
      <c r="E123" s="18">
        <f>VLOOKUP(G123,NUTS_Europa!$A$2:$C$81,3,FALSE)</f>
        <v>235</v>
      </c>
      <c r="F123" s="18">
        <v>48</v>
      </c>
      <c r="G123" s="18">
        <v>67</v>
      </c>
      <c r="H123" s="18">
        <v>1153822.8808347997</v>
      </c>
      <c r="I123" s="18">
        <v>840131.54364336934</v>
      </c>
      <c r="J123" s="18">
        <f t="shared" si="0"/>
        <v>70010.961970280783</v>
      </c>
      <c r="K123" s="18">
        <v>126450.71709999999</v>
      </c>
      <c r="L123" s="18">
        <v>29.118571428571432</v>
      </c>
      <c r="M123" s="18">
        <v>10.841340334497074</v>
      </c>
      <c r="N123" s="18">
        <v>9.0423649303327629</v>
      </c>
      <c r="O123" s="18">
        <v>1644.4693422969513</v>
      </c>
      <c r="P123" s="18">
        <f t="shared" si="1"/>
        <v>0</v>
      </c>
      <c r="Q123" s="18">
        <f t="shared" si="2"/>
        <v>39.959911763068504</v>
      </c>
      <c r="S123" s="18">
        <f t="shared" si="3"/>
        <v>0</v>
      </c>
      <c r="T123" s="18">
        <f t="shared" si="4"/>
        <v>1680263.0872867387</v>
      </c>
      <c r="U123" s="18">
        <f t="shared" si="5"/>
        <v>1680263.0872867387</v>
      </c>
      <c r="V123" s="18" t="str">
        <f>VLOOKUP(B123,NUTS_Europa!$B$2:$F$41,5,FALSE)</f>
        <v>Weser-Ems</v>
      </c>
      <c r="W123" s="18" t="str">
        <f>VLOOKUP(C123,Hoja2!$C$3:$D$28,2,FALSE)</f>
        <v>Hamburgo</v>
      </c>
      <c r="X123" s="18" t="str">
        <f>VLOOKUP(D123,NUTS_Europa!$B$2:$F$41,5,FALSE)</f>
        <v>Champagne-Ardenne</v>
      </c>
      <c r="Y123" s="18" t="str">
        <f>VLOOKUP(E123,Hoja2!$C$3:$D$28,2,FALSE)</f>
        <v>Dunkerque</v>
      </c>
      <c r="Z123" s="18">
        <f t="shared" si="6"/>
        <v>1.6649963234611878</v>
      </c>
    </row>
    <row r="124" spans="2:26" s="18" customFormat="1" x14ac:dyDescent="0.25">
      <c r="B124" s="18" t="str">
        <f>VLOOKUP(G124,NUTS_Europa!$A$2:$C$81,2,FALSE)</f>
        <v>FRF2</v>
      </c>
      <c r="C124" s="18">
        <f>VLOOKUP(G124,NUTS_Europa!$A$2:$C$81,3,FALSE)</f>
        <v>235</v>
      </c>
      <c r="D124" s="18" t="str">
        <f>VLOOKUP(F124,NUTS_Europa!$A$2:$C$81,2,FALSE)</f>
        <v>FRJ1</v>
      </c>
      <c r="E124" s="18">
        <f>VLOOKUP(F124,NUTS_Europa!$A$2:$C$81,3,FALSE)</f>
        <v>1064</v>
      </c>
      <c r="F124" s="18">
        <v>66</v>
      </c>
      <c r="G124" s="18">
        <v>67</v>
      </c>
      <c r="H124" s="18">
        <v>1571781.3196649707</v>
      </c>
      <c r="I124" s="18">
        <v>1209931.7667317064</v>
      </c>
      <c r="J124" s="18">
        <f t="shared" si="0"/>
        <v>100827.6472276422</v>
      </c>
      <c r="K124" s="18">
        <v>176841.96369999999</v>
      </c>
      <c r="L124" s="18">
        <v>123.49571428571429</v>
      </c>
      <c r="M124" s="18">
        <v>9.1440611253619757</v>
      </c>
      <c r="N124" s="18">
        <v>9.0423649303327629</v>
      </c>
      <c r="O124" s="18">
        <v>1644.4693422969513</v>
      </c>
      <c r="P124" s="18">
        <f t="shared" si="1"/>
        <v>0</v>
      </c>
      <c r="Q124" s="18">
        <f t="shared" si="2"/>
        <v>132.63977541107627</v>
      </c>
      <c r="S124" s="18">
        <f t="shared" si="3"/>
        <v>0</v>
      </c>
      <c r="T124" s="18">
        <f t="shared" si="4"/>
        <v>2419863.5334634129</v>
      </c>
      <c r="U124" s="18">
        <f t="shared" si="5"/>
        <v>2419863.5334634129</v>
      </c>
      <c r="V124" s="18" t="str">
        <f>VLOOKUP(B124,NUTS_Europa!$B$2:$F$41,5,FALSE)</f>
        <v>Champagne-Ardenne</v>
      </c>
      <c r="W124" s="18" t="str">
        <f>VLOOKUP(C124,Hoja2!$C$3:$D$28,2,FALSE)</f>
        <v>Dunkerque</v>
      </c>
      <c r="X124" s="18" t="str">
        <f>VLOOKUP(D124,NUTS_Europa!$B$2:$F$41,5,FALSE)</f>
        <v>Languedoc-Roussillon</v>
      </c>
      <c r="Y124" s="18" t="str">
        <f>VLOOKUP(E124,Hoja2!$C$3:$D$28,2,FALSE)</f>
        <v>Valencia</v>
      </c>
      <c r="Z124" s="18">
        <f t="shared" si="6"/>
        <v>5.526657308794845</v>
      </c>
    </row>
    <row r="125" spans="2:26" s="18" customFormat="1" x14ac:dyDescent="0.25">
      <c r="B125" s="18" t="str">
        <f>VLOOKUP(F125,NUTS_Europa!$A$2:$C$81,2,FALSE)</f>
        <v>FRJ1</v>
      </c>
      <c r="C125" s="18">
        <f>VLOOKUP(F125,NUTS_Europa!$A$2:$C$81,3,FALSE)</f>
        <v>1064</v>
      </c>
      <c r="D125" s="18" t="str">
        <f>VLOOKUP(G125,NUTS_Europa!$A$2:$C$81,2,FALSE)</f>
        <v>FRJ2</v>
      </c>
      <c r="E125" s="18">
        <f>VLOOKUP(G125,NUTS_Europa!$A$2:$C$81,3,FALSE)</f>
        <v>163</v>
      </c>
      <c r="F125" s="18">
        <v>66</v>
      </c>
      <c r="G125" s="18">
        <v>68</v>
      </c>
      <c r="H125" s="18">
        <v>3471920.840091351</v>
      </c>
      <c r="I125" s="18">
        <v>1097394.1107058711</v>
      </c>
      <c r="J125" s="18">
        <f t="shared" si="0"/>
        <v>91449.509225489266</v>
      </c>
      <c r="K125" s="18">
        <v>163171.4883</v>
      </c>
      <c r="L125" s="18">
        <v>89</v>
      </c>
      <c r="M125" s="18">
        <v>12.196044682958954</v>
      </c>
      <c r="N125" s="18">
        <v>18.762962392434229</v>
      </c>
      <c r="O125" s="18">
        <v>2892.2254085751483</v>
      </c>
      <c r="P125" s="18">
        <f t="shared" si="1"/>
        <v>0</v>
      </c>
      <c r="Q125" s="18">
        <f t="shared" si="2"/>
        <v>101.19604468295896</v>
      </c>
      <c r="S125" s="18">
        <f t="shared" si="3"/>
        <v>0</v>
      </c>
      <c r="T125" s="18">
        <f t="shared" si="4"/>
        <v>2194788.2214117423</v>
      </c>
      <c r="U125" s="18">
        <f t="shared" si="5"/>
        <v>2194788.2214117423</v>
      </c>
      <c r="V125" s="18" t="str">
        <f>VLOOKUP(B125,NUTS_Europa!$B$2:$F$41,5,FALSE)</f>
        <v>Languedoc-Roussillon</v>
      </c>
      <c r="W125" s="18" t="str">
        <f>VLOOKUP(C125,Hoja2!$C$3:$D$28,2,FALSE)</f>
        <v>Valencia</v>
      </c>
      <c r="X125" s="18" t="str">
        <f>VLOOKUP(D125,NUTS_Europa!$B$2:$F$41,5,FALSE)</f>
        <v>Midi-Pyrénées</v>
      </c>
      <c r="Y125" s="18" t="str">
        <f>VLOOKUP(E125,Hoja2!$C$3:$D$28,2,FALSE)</f>
        <v>Bilbao</v>
      </c>
      <c r="Z125" s="18">
        <f t="shared" si="6"/>
        <v>4.2165018617899568</v>
      </c>
    </row>
    <row r="126" spans="2:26" s="18" customFormat="1" x14ac:dyDescent="0.25">
      <c r="B126" s="18" t="str">
        <f>VLOOKUP(G126,NUTS_Europa!$A$2:$C$81,2,FALSE)</f>
        <v>FRJ2</v>
      </c>
      <c r="C126" s="18">
        <f>VLOOKUP(G126,NUTS_Europa!$A$2:$C$81,3,FALSE)</f>
        <v>163</v>
      </c>
      <c r="D126" s="18" t="str">
        <f>VLOOKUP(F126,NUTS_Europa!$A$2:$C$81,2,FALSE)</f>
        <v>FRD1</v>
      </c>
      <c r="E126" s="18">
        <f>VLOOKUP(F126,NUTS_Europa!$A$2:$C$81,3,FALSE)</f>
        <v>269</v>
      </c>
      <c r="F126" s="18">
        <v>59</v>
      </c>
      <c r="G126" s="18">
        <v>68</v>
      </c>
      <c r="H126" s="18">
        <v>2634321.0895804041</v>
      </c>
      <c r="I126" s="18">
        <v>998481.08319026954</v>
      </c>
      <c r="J126" s="18">
        <f t="shared" si="0"/>
        <v>83206.756932522461</v>
      </c>
      <c r="K126" s="18">
        <v>145277.79319999999</v>
      </c>
      <c r="L126" s="18">
        <v>43.427857142857142</v>
      </c>
      <c r="M126" s="18">
        <v>16.750922059548355</v>
      </c>
      <c r="N126" s="18">
        <v>21.650586628939948</v>
      </c>
      <c r="O126" s="18">
        <v>2892.2254085751483</v>
      </c>
      <c r="P126" s="18">
        <f t="shared" si="1"/>
        <v>0</v>
      </c>
      <c r="Q126" s="18">
        <f t="shared" si="2"/>
        <v>60.178779202405494</v>
      </c>
      <c r="S126" s="18">
        <f t="shared" si="3"/>
        <v>0</v>
      </c>
      <c r="T126" s="18">
        <f t="shared" si="4"/>
        <v>1996962.1663805391</v>
      </c>
      <c r="U126" s="18">
        <f t="shared" si="5"/>
        <v>1996962.1663805391</v>
      </c>
      <c r="V126" s="18" t="str">
        <f>VLOOKUP(B126,NUTS_Europa!$B$2:$F$41,5,FALSE)</f>
        <v>Midi-Pyrénées</v>
      </c>
      <c r="W126" s="18" t="str">
        <f>VLOOKUP(C126,Hoja2!$C$3:$D$28,2,FALSE)</f>
        <v>Bilbao</v>
      </c>
      <c r="X126" s="18" t="str">
        <f>VLOOKUP(D126,NUTS_Europa!$B$2:$F$41,5,FALSE)</f>
        <v xml:space="preserve">Basse-Normandie </v>
      </c>
      <c r="Y126" s="18" t="str">
        <f>VLOOKUP(E126,Hoja2!$C$3:$D$28,2,FALSE)</f>
        <v>Le Havre</v>
      </c>
      <c r="Z126" s="18">
        <f t="shared" si="6"/>
        <v>2.5074491334335622</v>
      </c>
    </row>
    <row r="127" spans="2:26" s="18" customFormat="1" x14ac:dyDescent="0.25">
      <c r="B127" s="18" t="str">
        <f>VLOOKUP(F127,NUTS_Europa!$A$2:$C$81,2,FALSE)</f>
        <v>FRD1</v>
      </c>
      <c r="C127" s="18">
        <f>VLOOKUP(F127,NUTS_Europa!$A$2:$C$81,3,FALSE)</f>
        <v>269</v>
      </c>
      <c r="D127" s="18" t="str">
        <f>VLOOKUP(G127,NUTS_Europa!$A$2:$C$81,2,FALSE)</f>
        <v>FRG0</v>
      </c>
      <c r="E127" s="18">
        <f>VLOOKUP(G127,NUTS_Europa!$A$2:$C$81,3,FALSE)</f>
        <v>283</v>
      </c>
      <c r="F127" s="18">
        <v>59</v>
      </c>
      <c r="G127" s="18">
        <v>62</v>
      </c>
      <c r="H127" s="18">
        <v>1049227.9473501379</v>
      </c>
      <c r="I127" s="18">
        <v>916990.7434014813</v>
      </c>
      <c r="J127" s="18">
        <f t="shared" si="0"/>
        <v>76415.895283456775</v>
      </c>
      <c r="K127" s="18">
        <v>159445.52859999999</v>
      </c>
      <c r="L127" s="18">
        <v>33.071428571428569</v>
      </c>
      <c r="M127" s="18">
        <v>13.250601059967977</v>
      </c>
      <c r="N127" s="18">
        <v>14.145908949135151</v>
      </c>
      <c r="O127" s="18">
        <v>2110.3462548504222</v>
      </c>
      <c r="P127" s="18">
        <f t="shared" si="1"/>
        <v>0</v>
      </c>
      <c r="Q127" s="18">
        <f t="shared" si="2"/>
        <v>46.322029631396546</v>
      </c>
      <c r="S127" s="18">
        <f t="shared" si="3"/>
        <v>0</v>
      </c>
      <c r="T127" s="18">
        <f t="shared" si="4"/>
        <v>1833981.4868029626</v>
      </c>
      <c r="U127" s="18">
        <f t="shared" si="5"/>
        <v>1833981.4868029626</v>
      </c>
      <c r="V127" s="18" t="str">
        <f>VLOOKUP(B127,NUTS_Europa!$B$2:$F$41,5,FALSE)</f>
        <v xml:space="preserve">Basse-Normandie </v>
      </c>
      <c r="W127" s="18" t="str">
        <f>VLOOKUP(C127,Hoja2!$C$3:$D$28,2,FALSE)</f>
        <v>Le Havre</v>
      </c>
      <c r="X127" s="18" t="str">
        <f>VLOOKUP(D127,NUTS_Europa!$B$2:$F$41,5,FALSE)</f>
        <v>Pays de la Loire</v>
      </c>
      <c r="Y127" s="18" t="str">
        <f>VLOOKUP(E127,Hoja2!$C$3:$D$28,2,FALSE)</f>
        <v>La Rochelle</v>
      </c>
      <c r="Z127" s="18">
        <f t="shared" si="6"/>
        <v>1.9300845679748562</v>
      </c>
    </row>
    <row r="128" spans="2:26" s="18" customFormat="1" x14ac:dyDescent="0.25">
      <c r="B128" s="18" t="str">
        <f>VLOOKUP(G128,NUTS_Europa!$A$2:$C$81,2,FALSE)</f>
        <v>FRG0</v>
      </c>
      <c r="C128" s="18">
        <f>VLOOKUP(G128,NUTS_Europa!$A$2:$C$81,3,FALSE)</f>
        <v>283</v>
      </c>
      <c r="D128" s="18" t="str">
        <f>VLOOKUP(F128,NUTS_Europa!$A$2:$C$81,2,FALSE)</f>
        <v>DE50</v>
      </c>
      <c r="E128" s="18">
        <f>VLOOKUP(F128,NUTS_Europa!$A$2:$C$81,3,FALSE)</f>
        <v>1069</v>
      </c>
      <c r="F128" s="18">
        <v>44</v>
      </c>
      <c r="G128" s="18">
        <v>62</v>
      </c>
      <c r="H128" s="18">
        <v>990753.44228470651</v>
      </c>
      <c r="I128" s="18">
        <v>1002373.7374756227</v>
      </c>
      <c r="J128" s="18">
        <f t="shared" si="0"/>
        <v>83531.144789635218</v>
      </c>
      <c r="K128" s="18">
        <v>199058.85829999999</v>
      </c>
      <c r="L128" s="18">
        <v>68.42</v>
      </c>
      <c r="M128" s="18">
        <v>10.393002892513675</v>
      </c>
      <c r="N128" s="18">
        <v>12.038919993551881</v>
      </c>
      <c r="O128" s="18">
        <v>2110.3462548504222</v>
      </c>
      <c r="P128" s="18">
        <f t="shared" si="1"/>
        <v>0</v>
      </c>
      <c r="Q128" s="18">
        <f t="shared" si="2"/>
        <v>78.81300289251368</v>
      </c>
      <c r="S128" s="18">
        <f t="shared" si="3"/>
        <v>0</v>
      </c>
      <c r="T128" s="18">
        <f t="shared" si="4"/>
        <v>2004747.4749512454</v>
      </c>
      <c r="U128" s="18">
        <f t="shared" si="5"/>
        <v>2004747.4749512454</v>
      </c>
      <c r="V128" s="18" t="str">
        <f>VLOOKUP(B128,NUTS_Europa!$B$2:$F$41,5,FALSE)</f>
        <v>Pays de la Loire</v>
      </c>
      <c r="W128" s="18" t="str">
        <f>VLOOKUP(C128,Hoja2!$C$3:$D$28,2,FALSE)</f>
        <v>La Rochelle</v>
      </c>
      <c r="X128" s="18" t="str">
        <f>VLOOKUP(D128,NUTS_Europa!$B$2:$F$41,5,FALSE)</f>
        <v>Bremen</v>
      </c>
      <c r="Y128" s="18" t="str">
        <f>VLOOKUP(E128,Hoja2!$C$3:$D$28,2,FALSE)</f>
        <v>Hamburgo</v>
      </c>
      <c r="Z128" s="18">
        <f t="shared" si="6"/>
        <v>3.2838751205214032</v>
      </c>
    </row>
    <row r="129" spans="2:29" s="18" customFormat="1" x14ac:dyDescent="0.25">
      <c r="B129" s="18" t="str">
        <f>VLOOKUP(F129,NUTS_Europa!$A$2:$C$81,2,FALSE)</f>
        <v>DE50</v>
      </c>
      <c r="C129" s="18">
        <f>VLOOKUP(F129,NUTS_Europa!$A$2:$C$81,3,FALSE)</f>
        <v>1069</v>
      </c>
      <c r="D129" s="18" t="str">
        <f>VLOOKUP(G129,NUTS_Europa!$A$2:$C$81,2,FALSE)</f>
        <v>ES12</v>
      </c>
      <c r="E129" s="18">
        <f>VLOOKUP(G129,NUTS_Europa!$A$2:$C$81,3,FALSE)</f>
        <v>163</v>
      </c>
      <c r="F129" s="18">
        <v>44</v>
      </c>
      <c r="G129" s="18">
        <v>52</v>
      </c>
      <c r="H129" s="18">
        <v>1593862.1606586869</v>
      </c>
      <c r="I129" s="18">
        <v>1067846.0288464632</v>
      </c>
      <c r="J129" s="18">
        <f t="shared" si="0"/>
        <v>88987.169070538599</v>
      </c>
      <c r="K129" s="18">
        <v>120125.8052</v>
      </c>
      <c r="L129" s="18">
        <v>74.86071428571428</v>
      </c>
      <c r="M129" s="18">
        <v>13.893323892094052</v>
      </c>
      <c r="N129" s="18">
        <v>18.762962392434229</v>
      </c>
      <c r="O129" s="18">
        <v>2892.2254085751483</v>
      </c>
      <c r="P129" s="18">
        <f t="shared" si="1"/>
        <v>0</v>
      </c>
      <c r="Q129" s="18">
        <f t="shared" si="2"/>
        <v>88.754038177808326</v>
      </c>
      <c r="S129" s="18">
        <f t="shared" si="3"/>
        <v>0</v>
      </c>
      <c r="T129" s="18">
        <f t="shared" si="4"/>
        <v>2135692.0576929264</v>
      </c>
      <c r="U129" s="18">
        <f t="shared" si="5"/>
        <v>2135692.0576929264</v>
      </c>
      <c r="V129" s="18" t="str">
        <f>VLOOKUP(B129,NUTS_Europa!$B$2:$F$41,5,FALSE)</f>
        <v>Bremen</v>
      </c>
      <c r="W129" s="18" t="str">
        <f>VLOOKUP(C129,Hoja2!$C$3:$D$28,2,FALSE)</f>
        <v>Hamburgo</v>
      </c>
      <c r="X129" s="18" t="str">
        <f>VLOOKUP(D129,NUTS_Europa!$B$2:$F$41,5,FALSE)</f>
        <v>Principado de Asturias</v>
      </c>
      <c r="Y129" s="18" t="str">
        <f>VLOOKUP(E129,Hoja2!$C$3:$D$28,2,FALSE)</f>
        <v>Bilbao</v>
      </c>
      <c r="Z129" s="18">
        <f t="shared" si="6"/>
        <v>3.6980849240753471</v>
      </c>
    </row>
    <row r="130" spans="2:29" s="18" customFormat="1" x14ac:dyDescent="0.25">
      <c r="B130" s="18" t="str">
        <f>VLOOKUP(G130,NUTS_Europa!$A$2:$C$81,2,FALSE)</f>
        <v>ES12</v>
      </c>
      <c r="C130" s="18">
        <f>VLOOKUP(G130,NUTS_Europa!$A$2:$C$81,3,FALSE)</f>
        <v>163</v>
      </c>
      <c r="D130" s="18" t="str">
        <f>VLOOKUP(F130,NUTS_Europa!$A$2:$C$81,2,FALSE)</f>
        <v>BE23</v>
      </c>
      <c r="E130" s="18">
        <f>VLOOKUP(F130,NUTS_Europa!$A$2:$C$81,3,FALSE)</f>
        <v>220</v>
      </c>
      <c r="F130" s="18">
        <v>42</v>
      </c>
      <c r="G130" s="18">
        <v>52</v>
      </c>
      <c r="H130" s="18">
        <v>1456265.8376579513</v>
      </c>
      <c r="I130" s="18">
        <v>938993.07943919802</v>
      </c>
      <c r="J130" s="18">
        <f t="shared" si="0"/>
        <v>78249.423286599835</v>
      </c>
      <c r="K130" s="18">
        <v>137713.6226</v>
      </c>
      <c r="L130" s="18">
        <v>52.142857142857146</v>
      </c>
      <c r="M130" s="18">
        <v>13.605296811923271</v>
      </c>
      <c r="N130" s="18">
        <v>19.739418082707218</v>
      </c>
      <c r="O130" s="18">
        <v>2892.2254085751483</v>
      </c>
      <c r="P130" s="18">
        <f t="shared" si="1"/>
        <v>0</v>
      </c>
      <c r="Q130" s="18">
        <f t="shared" si="2"/>
        <v>65.74815395478042</v>
      </c>
      <c r="S130" s="18">
        <f t="shared" si="3"/>
        <v>0</v>
      </c>
      <c r="T130" s="18">
        <f t="shared" si="4"/>
        <v>1877986.158878396</v>
      </c>
      <c r="U130" s="18">
        <f t="shared" si="5"/>
        <v>1877986.158878396</v>
      </c>
      <c r="V130" s="18" t="str">
        <f>VLOOKUP(B130,NUTS_Europa!$B$2:$F$41,5,FALSE)</f>
        <v>Principado de Asturias</v>
      </c>
      <c r="W130" s="18" t="str">
        <f>VLOOKUP(C130,Hoja2!$C$3:$D$28,2,FALSE)</f>
        <v>Bilbao</v>
      </c>
      <c r="X130" s="18" t="str">
        <f>VLOOKUP(D130,NUTS_Europa!$B$2:$F$41,5,FALSE)</f>
        <v>Prov. Oost-Vlaanderen</v>
      </c>
      <c r="Y130" s="18" t="str">
        <f>VLOOKUP(E130,Hoja2!$C$3:$D$28,2,FALSE)</f>
        <v>Zeebrugge</v>
      </c>
      <c r="Z130" s="18">
        <f t="shared" si="6"/>
        <v>2.7395064147825177</v>
      </c>
    </row>
    <row r="131" spans="2:29" s="18" customFormat="1" x14ac:dyDescent="0.25">
      <c r="B131" s="18" t="str">
        <f>VLOOKUP(F131,NUTS_Europa!$A$2:$C$81,2,FALSE)</f>
        <v>BE23</v>
      </c>
      <c r="C131" s="18">
        <f>VLOOKUP(F131,NUTS_Europa!$A$2:$C$81,3,FALSE)</f>
        <v>220</v>
      </c>
      <c r="D131" s="18" t="str">
        <f>VLOOKUP(G131,NUTS_Europa!$A$2:$C$81,2,FALSE)</f>
        <v>NL11</v>
      </c>
      <c r="E131" s="18">
        <f>VLOOKUP(G131,NUTS_Europa!$A$2:$C$81,3,FALSE)</f>
        <v>218</v>
      </c>
      <c r="F131" s="18">
        <v>42</v>
      </c>
      <c r="G131" s="18">
        <v>70</v>
      </c>
      <c r="H131" s="18">
        <v>1939166.0219297984</v>
      </c>
      <c r="I131" s="18">
        <v>833555.4173673084</v>
      </c>
      <c r="J131" s="18">
        <f t="shared" si="0"/>
        <v>69462.9514472757</v>
      </c>
      <c r="K131" s="18">
        <v>117061.7148</v>
      </c>
      <c r="L131" s="18">
        <v>8.9285714285714288</v>
      </c>
      <c r="M131" s="18">
        <v>10.313418578494387</v>
      </c>
      <c r="N131" s="18">
        <v>29.802011572169231</v>
      </c>
      <c r="O131" s="18">
        <v>5443.4838231684107</v>
      </c>
      <c r="P131" s="18">
        <f t="shared" si="1"/>
        <v>0</v>
      </c>
      <c r="Q131" s="18">
        <f t="shared" si="2"/>
        <v>19.241990007065816</v>
      </c>
      <c r="S131" s="18">
        <f t="shared" si="3"/>
        <v>0</v>
      </c>
      <c r="T131" s="18">
        <f t="shared" si="4"/>
        <v>1667110.8347346168</v>
      </c>
      <c r="U131" s="18">
        <f t="shared" si="5"/>
        <v>1667110.8347346168</v>
      </c>
      <c r="V131" s="18" t="str">
        <f>VLOOKUP(B131,NUTS_Europa!$B$2:$F$41,5,FALSE)</f>
        <v>Prov. Oost-Vlaanderen</v>
      </c>
      <c r="W131" s="18" t="str">
        <f>VLOOKUP(C131,Hoja2!$C$3:$D$28,2,FALSE)</f>
        <v>Zeebrugge</v>
      </c>
      <c r="X131" s="18" t="str">
        <f>VLOOKUP(D131,NUTS_Europa!$B$2:$F$41,5,FALSE)</f>
        <v>Groningen</v>
      </c>
      <c r="Y131" s="18" t="str">
        <f>VLOOKUP(E131,Hoja2!$C$3:$D$28,2,FALSE)</f>
        <v>Amsterdam</v>
      </c>
      <c r="Z131" s="18">
        <f t="shared" si="6"/>
        <v>0.80174958362774229</v>
      </c>
    </row>
    <row r="132" spans="2:29" s="18" customFormat="1" x14ac:dyDescent="0.25">
      <c r="B132" s="18" t="str">
        <f>VLOOKUP(G132,NUTS_Europa!$A$2:$C$81,2,FALSE)</f>
        <v>NL11</v>
      </c>
      <c r="C132" s="18">
        <f>VLOOKUP(G132,NUTS_Europa!$A$2:$C$81,3,FALSE)</f>
        <v>218</v>
      </c>
      <c r="D132" s="18" t="str">
        <f>VLOOKUP(F132,NUTS_Europa!$A$2:$C$81,2,FALSE)</f>
        <v>BE25</v>
      </c>
      <c r="E132" s="18">
        <f>VLOOKUP(F132,NUTS_Europa!$A$2:$C$81,3,FALSE)</f>
        <v>220</v>
      </c>
      <c r="F132" s="18">
        <v>43</v>
      </c>
      <c r="G132" s="18">
        <v>70</v>
      </c>
      <c r="H132" s="18">
        <v>1733323.9472469785</v>
      </c>
      <c r="I132" s="18">
        <v>833555.4173673084</v>
      </c>
      <c r="J132" s="18">
        <f t="shared" si="0"/>
        <v>69462.9514472757</v>
      </c>
      <c r="K132" s="18">
        <v>156784.57750000001</v>
      </c>
      <c r="L132" s="18">
        <v>8.9285714285714288</v>
      </c>
      <c r="M132" s="18">
        <v>10.313418578494387</v>
      </c>
      <c r="N132" s="18">
        <v>29.802011572169231</v>
      </c>
      <c r="O132" s="18">
        <v>5443.4838231684107</v>
      </c>
      <c r="P132" s="18">
        <f t="shared" si="1"/>
        <v>0</v>
      </c>
      <c r="Q132" s="18">
        <f t="shared" si="2"/>
        <v>19.241990007065816</v>
      </c>
      <c r="S132" s="18">
        <f t="shared" si="3"/>
        <v>0</v>
      </c>
      <c r="T132" s="18">
        <f t="shared" si="4"/>
        <v>1667110.8347346168</v>
      </c>
      <c r="U132" s="18">
        <f t="shared" si="5"/>
        <v>1667110.8347346168</v>
      </c>
      <c r="V132" s="18" t="str">
        <f>VLOOKUP(B132,NUTS_Europa!$B$2:$F$41,5,FALSE)</f>
        <v>Groningen</v>
      </c>
      <c r="W132" s="18" t="str">
        <f>VLOOKUP(C132,Hoja2!$C$3:$D$28,2,FALSE)</f>
        <v>Amsterdam</v>
      </c>
      <c r="X132" s="18" t="str">
        <f>VLOOKUP(D132,NUTS_Europa!$B$2:$F$41,5,FALSE)</f>
        <v>Prov. West-Vlaanderen</v>
      </c>
      <c r="Y132" s="18" t="str">
        <f>VLOOKUP(E132,Hoja2!$C$3:$D$28,2,FALSE)</f>
        <v>Zeebrugge</v>
      </c>
      <c r="Z132" s="18">
        <f t="shared" si="6"/>
        <v>0.80174958362774229</v>
      </c>
    </row>
    <row r="133" spans="2:29" s="18" customFormat="1" x14ac:dyDescent="0.25">
      <c r="B133" s="18" t="str">
        <f>VLOOKUP(F133,NUTS_Europa!$A$2:$C$81,2,FALSE)</f>
        <v>BE25</v>
      </c>
      <c r="C133" s="18">
        <f>VLOOKUP(F133,NUTS_Europa!$A$2:$C$81,3,FALSE)</f>
        <v>220</v>
      </c>
      <c r="D133" s="18" t="str">
        <f>VLOOKUP(G133,NUTS_Europa!$A$2:$C$81,2,FALSE)</f>
        <v>PT18</v>
      </c>
      <c r="E133" s="18">
        <f>VLOOKUP(G133,NUTS_Europa!$A$2:$C$81,3,FALSE)</f>
        <v>61</v>
      </c>
      <c r="F133" s="18">
        <v>43</v>
      </c>
      <c r="G133" s="18">
        <v>80</v>
      </c>
      <c r="H133" s="18">
        <v>11692365.652726289</v>
      </c>
      <c r="I133" s="18">
        <v>1082060.8678682926</v>
      </c>
      <c r="J133" s="18">
        <f t="shared" si="0"/>
        <v>90171.738989024379</v>
      </c>
      <c r="K133" s="18">
        <v>117768.50930000001</v>
      </c>
      <c r="L133" s="18">
        <v>96.690714285714293</v>
      </c>
      <c r="M133" s="18">
        <v>8.0414040750797398</v>
      </c>
      <c r="N133" s="18">
        <v>94.65937716639732</v>
      </c>
      <c r="O133" s="18">
        <v>17378.684516231049</v>
      </c>
      <c r="P133" s="18">
        <f t="shared" si="1"/>
        <v>0</v>
      </c>
      <c r="Q133" s="18">
        <f t="shared" si="2"/>
        <v>104.73211836079403</v>
      </c>
      <c r="S133" s="18">
        <f t="shared" si="3"/>
        <v>0</v>
      </c>
      <c r="T133" s="18">
        <f t="shared" si="4"/>
        <v>2164121.7357365852</v>
      </c>
      <c r="U133" s="18">
        <f t="shared" si="5"/>
        <v>2164121.7357365852</v>
      </c>
      <c r="V133" s="18" t="str">
        <f>VLOOKUP(B133,NUTS_Europa!$B$2:$F$41,5,FALSE)</f>
        <v>Prov. West-Vlaanderen</v>
      </c>
      <c r="W133" s="18" t="str">
        <f>VLOOKUP(C133,Hoja2!$C$3:$D$28,2,FALSE)</f>
        <v>Zeebrugge</v>
      </c>
      <c r="X133" s="18" t="str">
        <f>VLOOKUP(D133,NUTS_Europa!$B$2:$F$41,5,FALSE)</f>
        <v>Alentejo</v>
      </c>
      <c r="Y133" s="18" t="str">
        <f>VLOOKUP(E133,Hoja2!$C$3:$D$28,2,FALSE)</f>
        <v>Algeciras</v>
      </c>
      <c r="Z133" s="18">
        <f t="shared" si="6"/>
        <v>4.3638382650330847</v>
      </c>
    </row>
    <row r="134" spans="2:29" s="18" customFormat="1" x14ac:dyDescent="0.25">
      <c r="B134" s="18" t="str">
        <f>VLOOKUP(G134,NUTS_Europa!$A$2:$C$81,2,FALSE)</f>
        <v>PT18</v>
      </c>
      <c r="C134" s="18">
        <f>VLOOKUP(G134,NUTS_Europa!$A$2:$C$81,3,FALSE)</f>
        <v>61</v>
      </c>
      <c r="D134" s="18" t="str">
        <f>VLOOKUP(F134,NUTS_Europa!$A$2:$C$81,2,FALSE)</f>
        <v>DE60</v>
      </c>
      <c r="E134" s="18">
        <f>VLOOKUP(F134,NUTS_Europa!$A$2:$C$81,3,FALSE)</f>
        <v>1069</v>
      </c>
      <c r="F134" s="18">
        <v>5</v>
      </c>
      <c r="G134" s="18">
        <v>80</v>
      </c>
      <c r="H134" s="18">
        <v>10857914.416470034</v>
      </c>
      <c r="I134" s="18">
        <v>1213324.0031329133</v>
      </c>
      <c r="J134" s="18">
        <f t="shared" si="0"/>
        <v>101110.33359440944</v>
      </c>
      <c r="K134" s="18">
        <v>118487.9544</v>
      </c>
      <c r="L134" s="18">
        <v>119.48428571428572</v>
      </c>
      <c r="M134" s="18">
        <v>8.3294311552505196</v>
      </c>
      <c r="N134" s="18">
        <v>88.792090565906207</v>
      </c>
      <c r="O134" s="18">
        <v>17378.684516231049</v>
      </c>
      <c r="P134" s="18">
        <f t="shared" si="1"/>
        <v>0</v>
      </c>
      <c r="Q134" s="18">
        <f t="shared" si="2"/>
        <v>127.81371686953624</v>
      </c>
      <c r="S134" s="18">
        <f t="shared" si="3"/>
        <v>0</v>
      </c>
      <c r="T134" s="18">
        <f t="shared" si="4"/>
        <v>2426648.0062658265</v>
      </c>
      <c r="U134" s="18">
        <f t="shared" si="5"/>
        <v>2426648.0062658265</v>
      </c>
      <c r="V134" s="18" t="str">
        <f>VLOOKUP(B134,NUTS_Europa!$B$2:$F$41,5,FALSE)</f>
        <v>Alentejo</v>
      </c>
      <c r="W134" s="18" t="str">
        <f>VLOOKUP(C134,Hoja2!$C$3:$D$28,2,FALSE)</f>
        <v>Algeciras</v>
      </c>
      <c r="X134" s="18" t="str">
        <f>VLOOKUP(D134,NUTS_Europa!$B$2:$F$41,5,FALSE)</f>
        <v>Hamburg</v>
      </c>
      <c r="Y134" s="18" t="str">
        <f>VLOOKUP(E134,Hoja2!$C$3:$D$28,2,FALSE)</f>
        <v>Hamburgo</v>
      </c>
      <c r="Z134" s="18">
        <f t="shared" si="6"/>
        <v>5.3255715362306768</v>
      </c>
    </row>
    <row r="135" spans="2:29" s="18" customFormat="1" x14ac:dyDescent="0.25">
      <c r="B135" s="18" t="str">
        <f>VLOOKUP(F135,NUTS_Europa!$A$2:$C$81,2,FALSE)</f>
        <v>DE60</v>
      </c>
      <c r="C135" s="18">
        <f>VLOOKUP(F135,NUTS_Europa!$A$2:$C$81,3,FALSE)</f>
        <v>1069</v>
      </c>
      <c r="D135" s="18" t="str">
        <f>VLOOKUP(G135,NUTS_Europa!$A$2:$C$81,2,FALSE)</f>
        <v>ES52</v>
      </c>
      <c r="E135" s="18">
        <f>VLOOKUP(G135,NUTS_Europa!$A$2:$C$81,3,FALSE)</f>
        <v>1064</v>
      </c>
      <c r="F135" s="18">
        <v>5</v>
      </c>
      <c r="G135" s="18">
        <v>16</v>
      </c>
      <c r="H135" s="18">
        <v>1352887.8181761354</v>
      </c>
      <c r="I135" s="18">
        <v>1328799.986168623</v>
      </c>
      <c r="J135" s="18">
        <f t="shared" si="0"/>
        <v>110733.33218071859</v>
      </c>
      <c r="K135" s="18">
        <v>141512.31529999999</v>
      </c>
      <c r="L135" s="18">
        <v>142.92642857142857</v>
      </c>
      <c r="M135" s="18">
        <v>9.5064636860732428</v>
      </c>
      <c r="N135" s="18">
        <v>58.678476408648038</v>
      </c>
      <c r="O135" s="18">
        <v>10690.2529406715</v>
      </c>
      <c r="P135" s="18">
        <f t="shared" si="1"/>
        <v>0</v>
      </c>
      <c r="Q135" s="18">
        <f t="shared" si="2"/>
        <v>152.43289225750181</v>
      </c>
      <c r="S135" s="18">
        <f t="shared" si="3"/>
        <v>0</v>
      </c>
      <c r="T135" s="18">
        <f t="shared" si="4"/>
        <v>2657599.9723372459</v>
      </c>
      <c r="U135" s="18">
        <f t="shared" si="5"/>
        <v>2657599.9723372459</v>
      </c>
      <c r="V135" s="18" t="str">
        <f>VLOOKUP(B135,NUTS_Europa!$B$2:$F$41,5,FALSE)</f>
        <v>Hamburg</v>
      </c>
      <c r="W135" s="18" t="str">
        <f>VLOOKUP(C135,Hoja2!$C$3:$D$28,2,FALSE)</f>
        <v>Hamburgo</v>
      </c>
      <c r="X135" s="18" t="str">
        <f>VLOOKUP(D135,NUTS_Europa!$B$2:$F$41,5,FALSE)</f>
        <v xml:space="preserve">Comunitat Valenciana </v>
      </c>
      <c r="Y135" s="18" t="str">
        <f>VLOOKUP(E135,Hoja2!$C$3:$D$28,2,FALSE)</f>
        <v>Valencia</v>
      </c>
      <c r="Z135" s="18">
        <f t="shared" si="6"/>
        <v>6.3513705107292422</v>
      </c>
    </row>
    <row r="136" spans="2:29" s="18" customFormat="1" x14ac:dyDescent="0.25">
      <c r="B136" s="18" t="str">
        <f>VLOOKUP(G136,NUTS_Europa!$A$2:$C$81,2,FALSE)</f>
        <v>ES52</v>
      </c>
      <c r="C136" s="18">
        <f>VLOOKUP(G136,NUTS_Europa!$A$2:$C$81,3,FALSE)</f>
        <v>1064</v>
      </c>
      <c r="D136" s="18" t="str">
        <f>VLOOKUP(F136,NUTS_Europa!$A$2:$C$81,2,FALSE)</f>
        <v>ES51</v>
      </c>
      <c r="E136" s="18">
        <f>VLOOKUP(F136,NUTS_Europa!$A$2:$C$81,3,FALSE)</f>
        <v>1063</v>
      </c>
      <c r="F136" s="18">
        <v>15</v>
      </c>
      <c r="G136" s="18">
        <v>16</v>
      </c>
      <c r="H136" s="18">
        <v>2762614.1496711429</v>
      </c>
      <c r="I136" s="18">
        <v>4109145.0323986206</v>
      </c>
      <c r="J136" s="18">
        <f t="shared" si="0"/>
        <v>342428.75269988505</v>
      </c>
      <c r="K136" s="18">
        <v>135416.16140000001</v>
      </c>
      <c r="L136" s="18">
        <v>11.571428571428571</v>
      </c>
      <c r="M136" s="18">
        <v>8.7754536287725031</v>
      </c>
      <c r="N136" s="18">
        <v>58.678476408648038</v>
      </c>
      <c r="O136" s="18">
        <v>10690.2529406715</v>
      </c>
      <c r="P136" s="18">
        <f t="shared" si="1"/>
        <v>0</v>
      </c>
      <c r="Q136" s="18">
        <f t="shared" si="2"/>
        <v>20.346882200201073</v>
      </c>
      <c r="S136" s="18">
        <f t="shared" si="3"/>
        <v>0</v>
      </c>
      <c r="T136" s="18">
        <f t="shared" si="4"/>
        <v>8218290.0647972412</v>
      </c>
      <c r="U136" s="18">
        <f t="shared" si="5"/>
        <v>8218290.0647972412</v>
      </c>
      <c r="V136" s="18" t="str">
        <f>VLOOKUP(B136,NUTS_Europa!$B$2:$F$41,5,FALSE)</f>
        <v xml:space="preserve">Comunitat Valenciana </v>
      </c>
      <c r="W136" s="18" t="str">
        <f>VLOOKUP(C136,Hoja2!$C$3:$D$28,2,FALSE)</f>
        <v>Valencia</v>
      </c>
      <c r="X136" s="18" t="str">
        <f>VLOOKUP(D136,NUTS_Europa!$B$2:$F$41,5,FALSE)</f>
        <v>Cataluña</v>
      </c>
      <c r="Y136" s="18" t="str">
        <f>VLOOKUP(E136,Hoja2!$C$3:$D$28,2,FALSE)</f>
        <v>Barcelona</v>
      </c>
      <c r="Z136" s="18">
        <f t="shared" si="6"/>
        <v>0.84778675834171136</v>
      </c>
    </row>
    <row r="137" spans="2:29" s="18" customFormat="1" x14ac:dyDescent="0.25">
      <c r="B137" s="18" t="str">
        <f>VLOOKUP(F137,NUTS_Europa!$A$2:$C$81,2,FALSE)</f>
        <v>ES51</v>
      </c>
      <c r="C137" s="18">
        <f>VLOOKUP(F137,NUTS_Europa!$A$2:$C$81,3,FALSE)</f>
        <v>1063</v>
      </c>
      <c r="D137" s="18" t="str">
        <f>VLOOKUP(G137,NUTS_Europa!$A$2:$C$81,2,FALSE)</f>
        <v>PT17</v>
      </c>
      <c r="E137" s="18">
        <f>VLOOKUP(G137,NUTS_Europa!$A$2:$C$81,3,FALSE)</f>
        <v>294</v>
      </c>
      <c r="F137" s="18">
        <v>15</v>
      </c>
      <c r="G137" s="18">
        <v>39</v>
      </c>
      <c r="H137" s="18">
        <v>688393.98216241563</v>
      </c>
      <c r="I137" s="18">
        <v>4317894.2413646551</v>
      </c>
      <c r="J137" s="18">
        <f t="shared" si="0"/>
        <v>359824.52011372126</v>
      </c>
      <c r="K137" s="18">
        <v>119215.969</v>
      </c>
      <c r="L137" s="18">
        <v>58.142857142857146</v>
      </c>
      <c r="M137" s="18">
        <v>9.9652636198030748</v>
      </c>
      <c r="N137" s="18">
        <v>18.092435004878308</v>
      </c>
      <c r="O137" s="20">
        <v>3296.1439756520863</v>
      </c>
      <c r="P137" s="18">
        <f t="shared" si="1"/>
        <v>8.5573040440459476</v>
      </c>
      <c r="Q137" s="18">
        <f t="shared" si="2"/>
        <v>76.66542480670617</v>
      </c>
      <c r="R137" s="18">
        <v>1559</v>
      </c>
      <c r="S137" s="18">
        <f t="shared" si="3"/>
        <v>325594.46010816027</v>
      </c>
      <c r="T137" s="19">
        <f>2*J137</f>
        <v>719649.04022744251</v>
      </c>
      <c r="U137" s="18">
        <f t="shared" si="5"/>
        <v>1045243.5003356028</v>
      </c>
      <c r="V137" s="18" t="str">
        <f>VLOOKUP(B137,NUTS_Europa!$B$2:$F$41,5,FALSE)</f>
        <v>Cataluña</v>
      </c>
      <c r="W137" s="18" t="str">
        <f>VLOOKUP(C137,Hoja2!$C$3:$D$28,2,FALSE)</f>
        <v>Barcelona</v>
      </c>
      <c r="X137" s="18" t="str">
        <f>VLOOKUP(D137,NUTS_Europa!$B$2:$F$41,5,FALSE)</f>
        <v>Área Metropolitana de Lisboa</v>
      </c>
      <c r="Y137" s="18" t="str">
        <f>VLOOKUP(E137,Hoja2!$C$3:$D$28,2,FALSE)</f>
        <v>Lisboa</v>
      </c>
      <c r="Z137" s="18">
        <f t="shared" si="6"/>
        <v>3.1943927002794239</v>
      </c>
      <c r="AA137" s="18">
        <f>SUM(Q137:Q140)</f>
        <v>353.34502978526211</v>
      </c>
      <c r="AB137" s="18">
        <f>AA137/24</f>
        <v>14.722709574385922</v>
      </c>
      <c r="AC137" s="18">
        <f>AB137/7</f>
        <v>2.1032442249122747</v>
      </c>
    </row>
    <row r="138" spans="2:29" s="18" customFormat="1" x14ac:dyDescent="0.25">
      <c r="B138" s="18" t="str">
        <f>VLOOKUP(G138,NUTS_Europa!$A$2:$C$81,2,FALSE)</f>
        <v>PT17</v>
      </c>
      <c r="C138" s="18">
        <f>VLOOKUP(G138,NUTS_Europa!$A$2:$C$81,3,FALSE)</f>
        <v>294</v>
      </c>
      <c r="D138" s="18" t="str">
        <f>VLOOKUP(F138,NUTS_Europa!$A$2:$C$81,2,FALSE)</f>
        <v>FRF2</v>
      </c>
      <c r="E138" s="18">
        <f>VLOOKUP(F138,NUTS_Europa!$A$2:$C$81,3,FALSE)</f>
        <v>269</v>
      </c>
      <c r="F138" s="18">
        <v>27</v>
      </c>
      <c r="G138" s="18">
        <v>39</v>
      </c>
      <c r="H138" s="18">
        <v>1115335.2140154801</v>
      </c>
      <c r="I138" s="18">
        <v>1081038.9870512225</v>
      </c>
      <c r="J138" s="18">
        <f t="shared" si="0"/>
        <v>90086.582254268535</v>
      </c>
      <c r="K138" s="18">
        <v>119215.969</v>
      </c>
      <c r="L138" s="18">
        <v>67.417142857142863</v>
      </c>
      <c r="M138" s="18">
        <v>13.553871844558117</v>
      </c>
      <c r="N138" s="18">
        <v>21.383335224095426</v>
      </c>
      <c r="O138" s="20">
        <v>3296.1439756520863</v>
      </c>
      <c r="P138" s="18">
        <f t="shared" si="1"/>
        <v>10.113823868318642</v>
      </c>
      <c r="Q138" s="18">
        <f t="shared" si="2"/>
        <v>91.084838570019627</v>
      </c>
      <c r="R138" s="18">
        <v>1559</v>
      </c>
      <c r="S138" s="18">
        <f t="shared" si="3"/>
        <v>527527.80567060632</v>
      </c>
      <c r="T138" s="19">
        <f t="shared" ref="T138:T140" si="10">2*J138</f>
        <v>180173.16450853707</v>
      </c>
      <c r="U138" s="18">
        <f t="shared" si="5"/>
        <v>707700.97017914336</v>
      </c>
      <c r="V138" s="18" t="str">
        <f>VLOOKUP(B138,NUTS_Europa!$B$2:$F$41,5,FALSE)</f>
        <v>Área Metropolitana de Lisboa</v>
      </c>
      <c r="W138" s="18" t="str">
        <f>VLOOKUP(C138,Hoja2!$C$3:$D$28,2,FALSE)</f>
        <v>Lisboa</v>
      </c>
      <c r="X138" s="18" t="str">
        <f>VLOOKUP(D138,NUTS_Europa!$B$2:$F$41,5,FALSE)</f>
        <v>Champagne-Ardenne</v>
      </c>
      <c r="Y138" s="18" t="str">
        <f>VLOOKUP(E138,Hoja2!$C$3:$D$28,2,FALSE)</f>
        <v>Le Havre</v>
      </c>
      <c r="Z138" s="18">
        <f t="shared" si="6"/>
        <v>3.795201607084151</v>
      </c>
    </row>
    <row r="139" spans="2:29" s="18" customFormat="1" x14ac:dyDescent="0.25">
      <c r="B139" s="18" t="str">
        <f>VLOOKUP(F139,NUTS_Europa!$A$2:$C$81,2,FALSE)</f>
        <v>FRF2</v>
      </c>
      <c r="C139" s="18">
        <f>VLOOKUP(F139,NUTS_Europa!$A$2:$C$81,3,FALSE)</f>
        <v>269</v>
      </c>
      <c r="D139" s="18" t="str">
        <f>VLOOKUP(G139,NUTS_Europa!$A$2:$C$81,2,FALSE)</f>
        <v>FRJ2</v>
      </c>
      <c r="E139" s="18">
        <f>VLOOKUP(G139,NUTS_Europa!$A$2:$C$81,3,FALSE)</f>
        <v>283</v>
      </c>
      <c r="F139" s="18">
        <v>27</v>
      </c>
      <c r="G139" s="18">
        <v>28</v>
      </c>
      <c r="H139" s="18">
        <v>1753032.6440352637</v>
      </c>
      <c r="I139" s="18">
        <v>916990.7434014813</v>
      </c>
      <c r="J139" s="18">
        <f t="shared" si="0"/>
        <v>76415.895283456775</v>
      </c>
      <c r="K139" s="18">
        <v>176841.96369999999</v>
      </c>
      <c r="L139" s="18">
        <v>33.071428571428569</v>
      </c>
      <c r="M139" s="18">
        <v>13.250601059967977</v>
      </c>
      <c r="N139" s="18">
        <v>14.145908949135151</v>
      </c>
      <c r="O139" s="20">
        <v>2110.3462548504222</v>
      </c>
      <c r="P139" s="18">
        <f t="shared" si="1"/>
        <v>10.450167597385489</v>
      </c>
      <c r="Q139" s="18">
        <f t="shared" si="2"/>
        <v>56.772197228782034</v>
      </c>
      <c r="R139" s="18">
        <v>1559</v>
      </c>
      <c r="S139" s="18">
        <f t="shared" si="3"/>
        <v>1295037.6677616276</v>
      </c>
      <c r="T139" s="19">
        <f t="shared" si="10"/>
        <v>152831.79056691355</v>
      </c>
      <c r="U139" s="18">
        <f t="shared" si="5"/>
        <v>1447869.4583285411</v>
      </c>
      <c r="V139" s="18" t="str">
        <f>VLOOKUP(B139,NUTS_Europa!$B$2:$F$41,5,FALSE)</f>
        <v>Champagne-Ardenne</v>
      </c>
      <c r="W139" s="18" t="str">
        <f>VLOOKUP(C139,Hoja2!$C$3:$D$28,2,FALSE)</f>
        <v>Le Havre</v>
      </c>
      <c r="X139" s="18" t="str">
        <f>VLOOKUP(D139,NUTS_Europa!$B$2:$F$41,5,FALSE)</f>
        <v>Midi-Pyrénées</v>
      </c>
      <c r="Y139" s="18" t="str">
        <f>VLOOKUP(E139,Hoja2!$C$3:$D$28,2,FALSE)</f>
        <v>La Rochelle</v>
      </c>
      <c r="Z139" s="18">
        <f t="shared" si="6"/>
        <v>2.3655082178659179</v>
      </c>
    </row>
    <row r="140" spans="2:29" s="18" customFormat="1" x14ac:dyDescent="0.25">
      <c r="B140" s="18" t="str">
        <f>VLOOKUP(G140,NUTS_Europa!$A$2:$C$81,2,FALSE)</f>
        <v>FRJ2</v>
      </c>
      <c r="C140" s="18">
        <f>VLOOKUP(G140,NUTS_Europa!$A$2:$C$81,3,FALSE)</f>
        <v>283</v>
      </c>
      <c r="D140" s="18" t="str">
        <f>VLOOKUP(F140,NUTS_Europa!$A$2:$C$81,2,FALSE)</f>
        <v>FRJ1</v>
      </c>
      <c r="E140" s="18">
        <f>VLOOKUP(F140,NUTS_Europa!$A$2:$C$81,3,FALSE)</f>
        <v>1063</v>
      </c>
      <c r="F140" s="18">
        <v>26</v>
      </c>
      <c r="G140" s="18">
        <v>28</v>
      </c>
      <c r="H140" s="18">
        <v>2153678.6854257076</v>
      </c>
      <c r="I140" s="18">
        <v>4520081.7808817923</v>
      </c>
      <c r="J140" s="18">
        <f t="shared" si="0"/>
        <v>376673.48174014938</v>
      </c>
      <c r="K140" s="18">
        <v>142841.86170000001</v>
      </c>
      <c r="L140" s="18">
        <v>110.26692857142858</v>
      </c>
      <c r="M140" s="18">
        <v>9.6619928352129349</v>
      </c>
      <c r="N140" s="18">
        <v>12.038919993551881</v>
      </c>
      <c r="O140" s="20">
        <v>2110.3462548504222</v>
      </c>
      <c r="P140" s="18">
        <f t="shared" si="1"/>
        <v>8.8936477731127948</v>
      </c>
      <c r="Q140" s="18">
        <f t="shared" si="2"/>
        <v>128.82256917975431</v>
      </c>
      <c r="R140" s="18">
        <v>1559</v>
      </c>
      <c r="S140" s="18">
        <f t="shared" si="3"/>
        <v>1591011.4574144415</v>
      </c>
      <c r="T140" s="19">
        <f t="shared" si="10"/>
        <v>753346.96348029876</v>
      </c>
      <c r="U140" s="18">
        <f t="shared" si="5"/>
        <v>2344358.4208947401</v>
      </c>
      <c r="V140" s="18" t="str">
        <f>VLOOKUP(B140,NUTS_Europa!$B$2:$F$41,5,FALSE)</f>
        <v>Midi-Pyrénées</v>
      </c>
      <c r="W140" s="18" t="str">
        <f>VLOOKUP(C140,Hoja2!$C$3:$D$28,2,FALSE)</f>
        <v>La Rochelle</v>
      </c>
      <c r="X140" s="18" t="str">
        <f>VLOOKUP(D140,NUTS_Europa!$B$2:$F$41,5,FALSE)</f>
        <v>Languedoc-Roussillon</v>
      </c>
      <c r="Y140" s="18" t="str">
        <f>VLOOKUP(E140,Hoja2!$C$3:$D$28,2,FALSE)</f>
        <v>Barcelona</v>
      </c>
      <c r="Z140" s="18">
        <f t="shared" si="6"/>
        <v>5.3676070491564296</v>
      </c>
    </row>
    <row r="141" spans="2:29" s="18" customFormat="1" x14ac:dyDescent="0.25">
      <c r="B141" s="18" t="str">
        <f>VLOOKUP(F141,NUTS_Europa!$A$2:$C$81,2,FALSE)</f>
        <v>FRJ1</v>
      </c>
      <c r="C141" s="18">
        <f>VLOOKUP(F141,NUTS_Europa!$A$2:$C$81,3,FALSE)</f>
        <v>1063</v>
      </c>
      <c r="D141" s="18" t="str">
        <f>VLOOKUP(G141,NUTS_Europa!$A$2:$C$81,2,FALSE)</f>
        <v>ES61</v>
      </c>
      <c r="E141" s="18">
        <f>VLOOKUP(G141,NUTS_Europa!$A$2:$C$81,3,FALSE)</f>
        <v>297</v>
      </c>
      <c r="F141" s="18">
        <v>26</v>
      </c>
      <c r="G141" s="18">
        <v>57</v>
      </c>
      <c r="H141" s="18">
        <v>708607.64406161965</v>
      </c>
      <c r="I141" s="18">
        <v>4233844.8095923699</v>
      </c>
      <c r="J141" s="18">
        <v>117061.7148</v>
      </c>
      <c r="K141" s="18">
        <v>41.857142857142854</v>
      </c>
      <c r="L141" s="18">
        <v>11.26972602837267</v>
      </c>
      <c r="M141" s="18">
        <v>4.6411041119924272</v>
      </c>
      <c r="N141" s="18">
        <v>845.53280721987937</v>
      </c>
    </row>
    <row r="142" spans="2:29" s="18" customFormat="1" x14ac:dyDescent="0.25">
      <c r="B142" s="18" t="str">
        <f>VLOOKUP(G142,NUTS_Europa!$A$2:$C$81,2,FALSE)</f>
        <v>ES61</v>
      </c>
      <c r="C142" s="18">
        <f>VLOOKUP(G142,NUTS_Europa!$A$2:$C$81,3,FALSE)</f>
        <v>297</v>
      </c>
      <c r="D142" s="18" t="str">
        <f>VLOOKUP(F142,NUTS_Europa!$A$2:$C$81,2,FALSE)</f>
        <v>ES52</v>
      </c>
      <c r="E142" s="18">
        <f>VLOOKUP(F142,NUTS_Europa!$A$2:$C$81,3,FALSE)</f>
        <v>1063</v>
      </c>
      <c r="F142" s="18">
        <v>56</v>
      </c>
      <c r="G142" s="18">
        <v>57</v>
      </c>
      <c r="H142" s="18">
        <v>726370.59727569483</v>
      </c>
      <c r="I142" s="18">
        <v>4233844.8095923699</v>
      </c>
      <c r="J142" s="18">
        <v>176841.96369999999</v>
      </c>
      <c r="K142" s="18">
        <v>41.857142857142854</v>
      </c>
      <c r="L142" s="18">
        <v>11.26972602837267</v>
      </c>
      <c r="M142" s="18">
        <v>4.6411041119924272</v>
      </c>
      <c r="N142" s="18">
        <v>845.53280721987937</v>
      </c>
    </row>
    <row r="143" spans="2:29" s="18" customFormat="1" x14ac:dyDescent="0.25">
      <c r="B143" s="18" t="str">
        <f>VLOOKUP(F143,NUTS_Europa!$A$2:$C$81,2,FALSE)</f>
        <v>ES52</v>
      </c>
      <c r="C143" s="18">
        <f>VLOOKUP(F143,NUTS_Europa!$A$2:$C$81,3,FALSE)</f>
        <v>1063</v>
      </c>
      <c r="D143" s="18" t="str">
        <f>VLOOKUP(G143,NUTS_Europa!$A$2:$C$81,2,FALSE)</f>
        <v>FRD2</v>
      </c>
      <c r="E143" s="18">
        <f>VLOOKUP(G143,NUTS_Europa!$A$2:$C$81,3,FALSE)</f>
        <v>271</v>
      </c>
      <c r="F143" s="18">
        <v>56</v>
      </c>
      <c r="G143" s="18">
        <v>60</v>
      </c>
      <c r="H143" s="18">
        <v>178894.98760739135</v>
      </c>
      <c r="I143" s="18">
        <v>4601192.6719396785</v>
      </c>
      <c r="J143" s="18">
        <v>145035.59770000001</v>
      </c>
      <c r="K143" s="18">
        <v>119.21428571428571</v>
      </c>
      <c r="L143" s="18">
        <v>13.933741352615238</v>
      </c>
      <c r="M143" s="18">
        <v>2.0990593723426367</v>
      </c>
      <c r="N143" s="18">
        <v>323.56046576339998</v>
      </c>
    </row>
    <row r="144" spans="2:29" s="18" customFormat="1" x14ac:dyDescent="0.25">
      <c r="B144" s="18" t="str">
        <f>VLOOKUP(G144,NUTS_Europa!$A$2:$C$81,2,FALSE)</f>
        <v>FRD2</v>
      </c>
      <c r="C144" s="18">
        <f>VLOOKUP(G144,NUTS_Europa!$A$2:$C$81,3,FALSE)</f>
        <v>271</v>
      </c>
      <c r="D144" s="18" t="str">
        <f>VLOOKUP(F144,NUTS_Europa!$A$2:$C$81,2,FALSE)</f>
        <v>ES21</v>
      </c>
      <c r="E144" s="18">
        <f>VLOOKUP(F144,NUTS_Europa!$A$2:$C$81,3,FALSE)</f>
        <v>1063</v>
      </c>
      <c r="F144" s="18">
        <v>54</v>
      </c>
      <c r="G144" s="18">
        <v>60</v>
      </c>
      <c r="H144" s="18">
        <v>282554.70114494336</v>
      </c>
      <c r="I144" s="18">
        <v>4601192.6719396785</v>
      </c>
      <c r="J144" s="18">
        <v>159445.52859999999</v>
      </c>
      <c r="K144" s="18">
        <v>119.21428571428571</v>
      </c>
      <c r="L144" s="18">
        <v>13.933741352615238</v>
      </c>
      <c r="M144" s="18">
        <v>2.0990593723426367</v>
      </c>
      <c r="N144" s="18">
        <v>323.56046576339998</v>
      </c>
    </row>
    <row r="145" spans="2:14" s="18" customFormat="1" x14ac:dyDescent="0.25">
      <c r="B145" s="18" t="str">
        <f>VLOOKUP(F145,NUTS_Europa!$A$2:$C$81,2,FALSE)</f>
        <v>ES21</v>
      </c>
      <c r="C145" s="18">
        <f>VLOOKUP(F145,NUTS_Europa!$A$2:$C$81,3,FALSE)</f>
        <v>1063</v>
      </c>
      <c r="D145" s="18" t="str">
        <f>VLOOKUP(G145,NUTS_Europa!$A$2:$C$81,2,FALSE)</f>
        <v>FRI3</v>
      </c>
      <c r="E145" s="18">
        <f>VLOOKUP(G145,NUTS_Europa!$A$2:$C$81,3,FALSE)</f>
        <v>282</v>
      </c>
      <c r="F145" s="18">
        <v>54</v>
      </c>
      <c r="G145" s="18">
        <v>65</v>
      </c>
      <c r="H145" s="18">
        <v>937803.26208418957</v>
      </c>
      <c r="I145" s="18">
        <v>4538137.7720397301</v>
      </c>
      <c r="J145" s="18">
        <v>117923.68180000001</v>
      </c>
      <c r="K145" s="18">
        <v>105</v>
      </c>
      <c r="L145" s="18">
        <v>13.54827652393733</v>
      </c>
      <c r="M145" s="18">
        <v>4.9317507900159718</v>
      </c>
      <c r="N145" s="18">
        <v>760.20697826459991</v>
      </c>
    </row>
    <row r="146" spans="2:14" s="18" customFormat="1" x14ac:dyDescent="0.25">
      <c r="B146" s="18" t="str">
        <f>VLOOKUP(G146,NUTS_Europa!$A$2:$C$81,2,FALSE)</f>
        <v>FRI3</v>
      </c>
      <c r="C146" s="18">
        <f>VLOOKUP(G146,NUTS_Europa!$A$2:$C$81,3,FALSE)</f>
        <v>282</v>
      </c>
      <c r="D146" s="18" t="str">
        <f>VLOOKUP(F146,NUTS_Europa!$A$2:$C$81,2,FALSE)</f>
        <v>ES51</v>
      </c>
      <c r="E146" s="18">
        <f>VLOOKUP(F146,NUTS_Europa!$A$2:$C$81,3,FALSE)</f>
        <v>1064</v>
      </c>
      <c r="F146" s="18">
        <v>55</v>
      </c>
      <c r="G146" s="18">
        <v>65</v>
      </c>
      <c r="H146" s="18">
        <v>678833.64390686236</v>
      </c>
      <c r="I146" s="18">
        <v>1094211.1692848972</v>
      </c>
      <c r="J146" s="18">
        <v>117768.50930000001</v>
      </c>
      <c r="K146" s="18">
        <v>89.787071428571423</v>
      </c>
      <c r="L146" s="18">
        <v>12.582007372102973</v>
      </c>
      <c r="M146" s="18">
        <v>4.9317507900159718</v>
      </c>
      <c r="N146" s="18">
        <v>760.20697826459991</v>
      </c>
    </row>
    <row r="147" spans="2:14" s="18" customFormat="1" x14ac:dyDescent="0.25">
      <c r="B147" s="18" t="str">
        <f>VLOOKUP(F147,NUTS_Europa!$A$2:$C$81,2,FALSE)</f>
        <v>ES51</v>
      </c>
      <c r="C147" s="18">
        <f>VLOOKUP(F147,NUTS_Europa!$A$2:$C$81,3,FALSE)</f>
        <v>1064</v>
      </c>
      <c r="D147" s="18" t="str">
        <f>VLOOKUP(G147,NUTS_Europa!$A$2:$C$81,2,FALSE)</f>
        <v>FRH0</v>
      </c>
      <c r="E147" s="18">
        <f>VLOOKUP(G147,NUTS_Europa!$A$2:$C$81,3,FALSE)</f>
        <v>282</v>
      </c>
      <c r="F147" s="18">
        <v>55</v>
      </c>
      <c r="G147" s="18">
        <v>63</v>
      </c>
      <c r="H147" s="18">
        <v>538094.24539980211</v>
      </c>
      <c r="I147" s="18">
        <v>1094211.1692848972</v>
      </c>
      <c r="J147" s="18">
        <v>127001.217</v>
      </c>
      <c r="K147" s="18">
        <v>89.787071428571423</v>
      </c>
      <c r="L147" s="18">
        <v>12.582007372102973</v>
      </c>
      <c r="M147" s="18">
        <v>4.9317507900159718</v>
      </c>
      <c r="N147" s="18">
        <v>760.20697826459991</v>
      </c>
    </row>
    <row r="148" spans="2:14" s="18" customFormat="1" x14ac:dyDescent="0.25">
      <c r="B148" s="18" t="str">
        <f>VLOOKUP(G148,NUTS_Europa!$A$2:$C$81,2,FALSE)</f>
        <v>FRH0</v>
      </c>
      <c r="C148" s="18">
        <f>VLOOKUP(G148,NUTS_Europa!$A$2:$C$81,3,FALSE)</f>
        <v>282</v>
      </c>
      <c r="D148" s="18" t="str">
        <f>VLOOKUP(F148,NUTS_Europa!$A$2:$C$81,2,FALSE)</f>
        <v>BE21</v>
      </c>
      <c r="E148" s="18">
        <f>VLOOKUP(F148,NUTS_Europa!$A$2:$C$81,3,FALSE)</f>
        <v>250</v>
      </c>
      <c r="F148" s="18">
        <v>41</v>
      </c>
      <c r="G148" s="18">
        <v>63</v>
      </c>
      <c r="H148" s="18">
        <v>335839.15832801344</v>
      </c>
      <c r="I148" s="18">
        <v>949938.89393993933</v>
      </c>
      <c r="J148" s="18">
        <v>123614.25509999999</v>
      </c>
      <c r="K148" s="18">
        <v>25.928571428571427</v>
      </c>
      <c r="L148" s="18">
        <v>12.638811150859018</v>
      </c>
      <c r="M148" s="18">
        <v>5.6907483732227018</v>
      </c>
      <c r="N148" s="18">
        <v>760.20697826459991</v>
      </c>
    </row>
    <row r="149" spans="2:14" s="18" customFormat="1" x14ac:dyDescent="0.25">
      <c r="B149" s="18" t="str">
        <f>VLOOKUP(F149,NUTS_Europa!$A$2:$C$81,2,FALSE)</f>
        <v>BE21</v>
      </c>
      <c r="C149" s="18">
        <f>VLOOKUP(F149,NUTS_Europa!$A$2:$C$81,3,FALSE)</f>
        <v>250</v>
      </c>
      <c r="D149" s="18" t="str">
        <f>VLOOKUP(G149,NUTS_Europa!$A$2:$C$81,2,FALSE)</f>
        <v>FRE1</v>
      </c>
      <c r="E149" s="18">
        <f>VLOOKUP(G149,NUTS_Europa!$A$2:$C$81,3,FALSE)</f>
        <v>235</v>
      </c>
      <c r="F149" s="18">
        <v>41</v>
      </c>
      <c r="G149" s="18">
        <v>61</v>
      </c>
      <c r="H149" s="18">
        <v>592216.4645425101</v>
      </c>
      <c r="I149" s="18">
        <v>833887.32347014197</v>
      </c>
      <c r="J149" s="18">
        <v>142392.87169999999</v>
      </c>
      <c r="K149" s="18">
        <v>10.071428571428571</v>
      </c>
      <c r="L149" s="18">
        <v>9.2008649041180206</v>
      </c>
      <c r="M149" s="18">
        <v>10.684218125774638</v>
      </c>
      <c r="N149" s="18">
        <v>1644.4693422969513</v>
      </c>
    </row>
    <row r="150" spans="2:14" s="18" customFormat="1" x14ac:dyDescent="0.25"/>
    <row r="151" spans="2:14" s="18" customFormat="1" x14ac:dyDescent="0.25"/>
    <row r="152" spans="2:14" s="18" customFormat="1" x14ac:dyDescent="0.25"/>
    <row r="153" spans="2:14" s="18" customFormat="1" x14ac:dyDescent="0.25"/>
    <row r="154" spans="2:14" s="18" customFormat="1" x14ac:dyDescent="0.25"/>
    <row r="155" spans="2:14" s="18" customFormat="1" x14ac:dyDescent="0.25"/>
    <row r="156" spans="2:14" s="18" customFormat="1" x14ac:dyDescent="0.25"/>
    <row r="157" spans="2:14" s="18" customFormat="1" x14ac:dyDescent="0.25"/>
    <row r="158" spans="2:14" s="18" customFormat="1" x14ac:dyDescent="0.25"/>
    <row r="159" spans="2:14" s="18" customFormat="1" x14ac:dyDescent="0.25"/>
    <row r="160" spans="2:14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99B-A848-4B56-8D7F-F10CEBE38BDC}">
  <dimension ref="A3:H28"/>
  <sheetViews>
    <sheetView workbookViewId="0">
      <selection activeCell="E25" sqref="E25"/>
    </sheetView>
  </sheetViews>
  <sheetFormatPr baseColWidth="10" defaultRowHeight="15" x14ac:dyDescent="0.25"/>
  <sheetData>
    <row r="3" spans="1:6" x14ac:dyDescent="0.25">
      <c r="C3" s="1" t="s">
        <v>0</v>
      </c>
      <c r="D3" s="1" t="s">
        <v>1</v>
      </c>
      <c r="E3" t="s">
        <v>25</v>
      </c>
      <c r="F3" t="s">
        <v>26</v>
      </c>
    </row>
    <row r="4" spans="1:6" x14ac:dyDescent="0.25">
      <c r="C4" s="1">
        <v>282</v>
      </c>
      <c r="D4" s="1" t="s">
        <v>2</v>
      </c>
      <c r="E4">
        <v>157391</v>
      </c>
      <c r="F4">
        <f>E4/52</f>
        <v>3026.75</v>
      </c>
    </row>
    <row r="5" spans="1:6" x14ac:dyDescent="0.25">
      <c r="C5" s="1">
        <v>1064</v>
      </c>
      <c r="D5" s="1" t="s">
        <v>3</v>
      </c>
      <c r="E5">
        <f>1380871+1335726</f>
        <v>2716597</v>
      </c>
      <c r="F5">
        <f t="shared" ref="F5:F28" si="0">E5/52</f>
        <v>52242.25</v>
      </c>
    </row>
    <row r="6" spans="1:6" x14ac:dyDescent="0.25">
      <c r="C6" s="1">
        <v>269</v>
      </c>
      <c r="D6" s="1" t="s">
        <v>4</v>
      </c>
      <c r="E6">
        <v>3070000</v>
      </c>
      <c r="F6">
        <f t="shared" si="0"/>
        <v>59038.461538461539</v>
      </c>
    </row>
    <row r="7" spans="1:6" x14ac:dyDescent="0.25">
      <c r="B7" t="s">
        <v>37</v>
      </c>
      <c r="C7" s="1">
        <v>268</v>
      </c>
      <c r="D7" s="1" t="s">
        <v>5</v>
      </c>
      <c r="E7">
        <v>20000</v>
      </c>
      <c r="F7">
        <f t="shared" si="0"/>
        <v>384.61538461538464</v>
      </c>
    </row>
    <row r="8" spans="1:6" x14ac:dyDescent="0.25">
      <c r="C8" s="1">
        <v>235</v>
      </c>
      <c r="D8" s="1" t="s">
        <v>27</v>
      </c>
      <c r="E8">
        <v>462691</v>
      </c>
      <c r="F8">
        <f t="shared" si="0"/>
        <v>8897.9038461538457</v>
      </c>
    </row>
    <row r="9" spans="1:6" x14ac:dyDescent="0.25">
      <c r="C9" s="1">
        <v>1063</v>
      </c>
      <c r="D9" s="1" t="s">
        <v>6</v>
      </c>
      <c r="E9">
        <v>11166640</v>
      </c>
      <c r="F9">
        <f t="shared" si="0"/>
        <v>214743.07692307694</v>
      </c>
    </row>
    <row r="10" spans="1:6" x14ac:dyDescent="0.25">
      <c r="A10" t="s">
        <v>29</v>
      </c>
      <c r="B10" t="s">
        <v>28</v>
      </c>
      <c r="C10" s="1">
        <v>220</v>
      </c>
      <c r="D10" s="1" t="s">
        <v>7</v>
      </c>
      <c r="E10">
        <v>6770000</v>
      </c>
      <c r="F10">
        <f t="shared" si="0"/>
        <v>130192.30769230769</v>
      </c>
    </row>
    <row r="11" spans="1:6" x14ac:dyDescent="0.25">
      <c r="C11" s="1">
        <v>250</v>
      </c>
      <c r="D11" s="1" t="s">
        <v>8</v>
      </c>
      <c r="E11">
        <v>15299970</v>
      </c>
      <c r="F11">
        <f t="shared" si="0"/>
        <v>294230.19230769231</v>
      </c>
    </row>
    <row r="12" spans="1:6" x14ac:dyDescent="0.25">
      <c r="C12" s="1">
        <v>253</v>
      </c>
      <c r="D12" s="1" t="s">
        <v>9</v>
      </c>
      <c r="E12">
        <v>12020000</v>
      </c>
      <c r="F12">
        <f t="shared" si="0"/>
        <v>231153.84615384616</v>
      </c>
    </row>
    <row r="13" spans="1:6" x14ac:dyDescent="0.25">
      <c r="C13" s="1">
        <v>218</v>
      </c>
      <c r="D13" s="1" t="s">
        <v>10</v>
      </c>
      <c r="E13">
        <v>1400000</v>
      </c>
      <c r="F13">
        <f t="shared" si="0"/>
        <v>26923.076923076922</v>
      </c>
    </row>
    <row r="14" spans="1:6" x14ac:dyDescent="0.25">
      <c r="C14" s="1">
        <v>245</v>
      </c>
      <c r="D14" s="1" t="s">
        <v>11</v>
      </c>
      <c r="E14">
        <v>4900000</v>
      </c>
      <c r="F14">
        <f t="shared" si="0"/>
        <v>94230.769230769234</v>
      </c>
    </row>
    <row r="15" spans="1:6" x14ac:dyDescent="0.25">
      <c r="C15" s="1">
        <v>1065</v>
      </c>
      <c r="D15" s="1" t="s">
        <v>12</v>
      </c>
      <c r="E15">
        <v>1800000</v>
      </c>
      <c r="F15">
        <f t="shared" si="0"/>
        <v>34615.384615384617</v>
      </c>
    </row>
    <row r="16" spans="1:6" x14ac:dyDescent="0.25">
      <c r="C16" s="1">
        <v>294</v>
      </c>
      <c r="D16" s="1" t="s">
        <v>13</v>
      </c>
      <c r="E16">
        <v>1200000</v>
      </c>
      <c r="F16">
        <f t="shared" si="0"/>
        <v>23076.923076923078</v>
      </c>
    </row>
    <row r="17" spans="2:8" x14ac:dyDescent="0.25">
      <c r="C17" s="1">
        <v>111</v>
      </c>
      <c r="D17" s="1" t="s">
        <v>14</v>
      </c>
      <c r="E17">
        <v>717954</v>
      </c>
      <c r="F17">
        <f t="shared" si="0"/>
        <v>13806.807692307691</v>
      </c>
    </row>
    <row r="18" spans="2:8" x14ac:dyDescent="0.25">
      <c r="C18" s="1">
        <v>1069</v>
      </c>
      <c r="D18" s="1" t="s">
        <v>15</v>
      </c>
      <c r="E18">
        <v>9300000</v>
      </c>
      <c r="F18">
        <f t="shared" si="0"/>
        <v>178846.15384615384</v>
      </c>
      <c r="G18" t="s">
        <v>30</v>
      </c>
    </row>
    <row r="19" spans="2:8" x14ac:dyDescent="0.25">
      <c r="C19" s="1">
        <v>288</v>
      </c>
      <c r="D19" s="1" t="s">
        <v>16</v>
      </c>
      <c r="E19">
        <v>228822</v>
      </c>
      <c r="F19">
        <f t="shared" si="0"/>
        <v>4400.4230769230771</v>
      </c>
    </row>
    <row r="20" spans="2:8" x14ac:dyDescent="0.25">
      <c r="B20" t="s">
        <v>31</v>
      </c>
      <c r="C20" s="1">
        <v>285</v>
      </c>
      <c r="D20" s="1" t="s">
        <v>17</v>
      </c>
      <c r="E20">
        <v>1190</v>
      </c>
      <c r="F20">
        <f t="shared" si="0"/>
        <v>22.884615384615383</v>
      </c>
    </row>
    <row r="21" spans="2:8" x14ac:dyDescent="0.25">
      <c r="C21" s="1">
        <v>297</v>
      </c>
      <c r="D21" s="1" t="s">
        <v>18</v>
      </c>
      <c r="E21">
        <v>214866</v>
      </c>
      <c r="F21">
        <f t="shared" si="0"/>
        <v>4132.0384615384619</v>
      </c>
    </row>
    <row r="22" spans="2:8" x14ac:dyDescent="0.25">
      <c r="C22" s="1">
        <v>61</v>
      </c>
      <c r="D22" s="1" t="s">
        <v>19</v>
      </c>
      <c r="E22">
        <v>5125385</v>
      </c>
      <c r="F22">
        <f t="shared" si="0"/>
        <v>98565.096153846156</v>
      </c>
    </row>
    <row r="23" spans="2:8" x14ac:dyDescent="0.25">
      <c r="C23" s="1">
        <v>462</v>
      </c>
      <c r="D23" s="1" t="s">
        <v>20</v>
      </c>
      <c r="E23">
        <v>232314</v>
      </c>
      <c r="F23">
        <f t="shared" si="0"/>
        <v>4467.5769230769229</v>
      </c>
      <c r="G23" t="s">
        <v>32</v>
      </c>
    </row>
    <row r="24" spans="2:8" x14ac:dyDescent="0.25">
      <c r="B24" t="s">
        <v>38</v>
      </c>
      <c r="C24" s="1">
        <v>275</v>
      </c>
      <c r="D24" s="1" t="s">
        <v>21</v>
      </c>
      <c r="E24">
        <v>40000</v>
      </c>
      <c r="F24">
        <f t="shared" si="0"/>
        <v>769.23076923076928</v>
      </c>
    </row>
    <row r="25" spans="2:8" x14ac:dyDescent="0.25">
      <c r="C25" s="1">
        <v>163</v>
      </c>
      <c r="D25" s="1" t="s">
        <v>22</v>
      </c>
      <c r="E25">
        <v>538918</v>
      </c>
      <c r="F25">
        <f t="shared" si="0"/>
        <v>10363.807692307691</v>
      </c>
    </row>
    <row r="26" spans="2:8" x14ac:dyDescent="0.25">
      <c r="B26" t="s">
        <v>34</v>
      </c>
      <c r="C26" s="1">
        <v>271</v>
      </c>
      <c r="D26" s="1" t="s">
        <v>23</v>
      </c>
      <c r="E26">
        <v>66989</v>
      </c>
      <c r="F26">
        <f t="shared" si="0"/>
        <v>1288.25</v>
      </c>
      <c r="H26" t="s">
        <v>35</v>
      </c>
    </row>
    <row r="27" spans="2:8" x14ac:dyDescent="0.25">
      <c r="B27" t="s">
        <v>33</v>
      </c>
      <c r="C27" s="1">
        <v>272</v>
      </c>
      <c r="D27" s="1" t="s">
        <v>24</v>
      </c>
      <c r="E27">
        <v>50000</v>
      </c>
      <c r="F27">
        <f t="shared" si="0"/>
        <v>961.53846153846155</v>
      </c>
    </row>
    <row r="28" spans="2:8" x14ac:dyDescent="0.25">
      <c r="C28" s="1">
        <v>283</v>
      </c>
      <c r="D28" s="1" t="s">
        <v>36</v>
      </c>
      <c r="E28" s="2">
        <f>AVERAGE(E4,E6,E7,E8,E24,E26,E27)</f>
        <v>552438.71428571432</v>
      </c>
      <c r="F28" s="2">
        <f t="shared" si="0"/>
        <v>10623.821428571429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E4E2-57CB-4B09-BC0F-CE1E3F183A2D}">
  <dimension ref="A1:R117"/>
  <sheetViews>
    <sheetView zoomScale="80" zoomScaleNormal="80" workbookViewId="0">
      <selection activeCell="K1" sqref="K1"/>
    </sheetView>
  </sheetViews>
  <sheetFormatPr baseColWidth="10" defaultColWidth="9.140625" defaultRowHeight="12.75" x14ac:dyDescent="0.2"/>
  <cols>
    <col min="1" max="1" width="9.140625" style="5" customWidth="1"/>
    <col min="2" max="3" width="9.140625" style="13"/>
    <col min="4" max="4" width="13.7109375" style="5" customWidth="1"/>
    <col min="5" max="5" width="13.28515625" style="5" customWidth="1"/>
    <col min="6" max="6" width="43" style="5" customWidth="1"/>
    <col min="7" max="11" width="9.140625" style="5" customWidth="1"/>
    <col min="12" max="12" width="9.140625" style="5"/>
    <col min="13" max="13" width="9.140625" style="14"/>
    <col min="14" max="14" width="9.140625" style="5"/>
    <col min="15" max="15" width="20.7109375" style="5" bestFit="1" customWidth="1"/>
    <col min="16" max="16384" width="9.140625" style="5"/>
  </cols>
  <sheetData>
    <row r="1" spans="1:18" x14ac:dyDescent="0.2">
      <c r="A1" s="3"/>
      <c r="B1" s="4" t="s">
        <v>46</v>
      </c>
      <c r="C1" s="4" t="s">
        <v>47</v>
      </c>
      <c r="D1" s="3" t="s">
        <v>48</v>
      </c>
      <c r="E1" s="3" t="s">
        <v>49</v>
      </c>
      <c r="F1" s="5" t="s">
        <v>50</v>
      </c>
    </row>
    <row r="2" spans="1:18" ht="15" x14ac:dyDescent="0.25">
      <c r="A2" s="3">
        <v>1</v>
      </c>
      <c r="B2" t="s">
        <v>51</v>
      </c>
      <c r="C2">
        <v>253</v>
      </c>
      <c r="D2" s="3">
        <v>3977071</v>
      </c>
      <c r="E2" s="3">
        <v>51056031</v>
      </c>
      <c r="F2" s="7" t="s">
        <v>52</v>
      </c>
      <c r="J2" s="6"/>
      <c r="L2" s="6"/>
      <c r="M2" s="15"/>
      <c r="R2"/>
    </row>
    <row r="3" spans="1:18" ht="15" x14ac:dyDescent="0.25">
      <c r="A3" s="3">
        <v>2</v>
      </c>
      <c r="B3" t="s">
        <v>53</v>
      </c>
      <c r="C3">
        <f>C2</f>
        <v>253</v>
      </c>
      <c r="D3" s="3">
        <v>5007976</v>
      </c>
      <c r="E3" s="3">
        <v>51441127</v>
      </c>
      <c r="F3" s="7" t="s">
        <v>54</v>
      </c>
      <c r="J3" s="6"/>
      <c r="L3" s="6"/>
      <c r="M3" s="15"/>
      <c r="R3"/>
    </row>
    <row r="4" spans="1:18" ht="15" x14ac:dyDescent="0.25">
      <c r="A4" s="3">
        <v>3</v>
      </c>
      <c r="B4" t="s">
        <v>55</v>
      </c>
      <c r="C4">
        <v>235</v>
      </c>
      <c r="D4" s="3">
        <v>3123165</v>
      </c>
      <c r="E4" s="3">
        <v>51124189</v>
      </c>
      <c r="F4" s="7" t="s">
        <v>56</v>
      </c>
      <c r="J4" s="6"/>
      <c r="L4" s="6"/>
      <c r="M4" s="15"/>
      <c r="R4"/>
    </row>
    <row r="5" spans="1:18" ht="15" x14ac:dyDescent="0.25">
      <c r="A5" s="3">
        <v>4</v>
      </c>
      <c r="B5" t="s">
        <v>57</v>
      </c>
      <c r="C5">
        <v>245</v>
      </c>
      <c r="D5" s="3">
        <v>8788959</v>
      </c>
      <c r="E5" s="3">
        <v>53142071</v>
      </c>
      <c r="F5" s="7" t="s">
        <v>58</v>
      </c>
      <c r="J5" s="6"/>
      <c r="L5" s="6"/>
      <c r="M5" s="15"/>
      <c r="R5"/>
    </row>
    <row r="6" spans="1:18" ht="15" x14ac:dyDescent="0.25">
      <c r="A6" s="3">
        <v>5</v>
      </c>
      <c r="B6" t="s">
        <v>59</v>
      </c>
      <c r="C6">
        <v>1069</v>
      </c>
      <c r="D6" s="3">
        <v>9779604</v>
      </c>
      <c r="E6" s="3">
        <v>53902936</v>
      </c>
      <c r="F6" s="7" t="s">
        <v>60</v>
      </c>
      <c r="J6" s="6"/>
      <c r="L6" s="6"/>
      <c r="M6" s="15"/>
      <c r="R6"/>
    </row>
    <row r="7" spans="1:18" ht="15" x14ac:dyDescent="0.25">
      <c r="A7" s="3">
        <v>6</v>
      </c>
      <c r="B7" t="s">
        <v>61</v>
      </c>
      <c r="C7">
        <f>C6</f>
        <v>1069</v>
      </c>
      <c r="D7" s="3">
        <v>11868153</v>
      </c>
      <c r="E7" s="3">
        <v>53708458</v>
      </c>
      <c r="F7" s="7" t="s">
        <v>62</v>
      </c>
      <c r="J7" s="6"/>
      <c r="L7" s="6"/>
      <c r="M7" s="15"/>
      <c r="R7"/>
    </row>
    <row r="8" spans="1:18" ht="15" x14ac:dyDescent="0.25">
      <c r="A8" s="3">
        <v>7</v>
      </c>
      <c r="B8" t="s">
        <v>63</v>
      </c>
      <c r="C8">
        <f>C7</f>
        <v>1069</v>
      </c>
      <c r="D8" s="3">
        <v>9980268</v>
      </c>
      <c r="E8" s="3">
        <v>53485807</v>
      </c>
      <c r="F8" s="7" t="s">
        <v>64</v>
      </c>
      <c r="J8" s="6"/>
      <c r="L8" s="6"/>
      <c r="M8" s="15"/>
      <c r="R8"/>
    </row>
    <row r="9" spans="1:18" ht="15" x14ac:dyDescent="0.25">
      <c r="A9" s="3">
        <v>8</v>
      </c>
      <c r="B9" t="s">
        <v>65</v>
      </c>
      <c r="C9">
        <v>245</v>
      </c>
      <c r="D9" s="3">
        <v>7544631</v>
      </c>
      <c r="E9" s="3">
        <v>53435080</v>
      </c>
      <c r="F9" s="7" t="s">
        <v>66</v>
      </c>
      <c r="J9" s="6"/>
      <c r="L9" s="6"/>
      <c r="M9" s="15"/>
      <c r="R9"/>
    </row>
    <row r="10" spans="1:18" ht="15" x14ac:dyDescent="0.25">
      <c r="A10" s="3">
        <v>9</v>
      </c>
      <c r="B10" t="s">
        <v>67</v>
      </c>
      <c r="C10">
        <v>253</v>
      </c>
      <c r="D10" s="3">
        <v>7627532</v>
      </c>
      <c r="E10" s="3">
        <v>52350409</v>
      </c>
      <c r="F10" s="7" t="s">
        <v>68</v>
      </c>
      <c r="J10" s="6"/>
      <c r="L10" s="6"/>
      <c r="M10" s="15"/>
      <c r="R10"/>
    </row>
    <row r="11" spans="1:18" ht="15" x14ac:dyDescent="0.25">
      <c r="A11" s="3">
        <v>10</v>
      </c>
      <c r="B11" t="s">
        <v>69</v>
      </c>
      <c r="C11">
        <v>1069</v>
      </c>
      <c r="D11" s="3">
        <v>9450896</v>
      </c>
      <c r="E11" s="3">
        <v>54765741</v>
      </c>
      <c r="F11" s="7" t="s">
        <v>70</v>
      </c>
      <c r="J11" s="6"/>
      <c r="L11" s="6"/>
      <c r="M11" s="15"/>
      <c r="R11"/>
    </row>
    <row r="12" spans="1:18" ht="15" x14ac:dyDescent="0.25">
      <c r="A12" s="3">
        <v>11</v>
      </c>
      <c r="B12" t="s">
        <v>71</v>
      </c>
      <c r="C12">
        <v>288</v>
      </c>
      <c r="D12" s="3">
        <v>-8049491</v>
      </c>
      <c r="E12" s="3">
        <v>43014444</v>
      </c>
      <c r="F12" s="7" t="s">
        <v>72</v>
      </c>
      <c r="J12" s="6"/>
      <c r="L12" s="6"/>
      <c r="M12" s="15"/>
      <c r="R12"/>
    </row>
    <row r="13" spans="1:18" ht="15" x14ac:dyDescent="0.25">
      <c r="A13" s="3">
        <v>12</v>
      </c>
      <c r="B13" t="s">
        <v>73</v>
      </c>
      <c r="C13">
        <v>285</v>
      </c>
      <c r="D13" s="3">
        <v>-5874719</v>
      </c>
      <c r="E13" s="3">
        <v>43424336</v>
      </c>
      <c r="F13" s="7" t="s">
        <v>74</v>
      </c>
      <c r="J13" s="6"/>
      <c r="L13" s="6"/>
      <c r="M13" s="15"/>
      <c r="R13"/>
    </row>
    <row r="14" spans="1:18" ht="15" x14ac:dyDescent="0.25">
      <c r="A14" s="3">
        <v>13</v>
      </c>
      <c r="B14" t="s">
        <v>75</v>
      </c>
      <c r="C14">
        <v>163</v>
      </c>
      <c r="D14" s="3">
        <v>-4131409</v>
      </c>
      <c r="E14" s="3">
        <v>43277646</v>
      </c>
      <c r="F14" s="7" t="s">
        <v>76</v>
      </c>
      <c r="J14" s="6"/>
      <c r="L14" s="6"/>
      <c r="M14" s="15"/>
      <c r="R14"/>
    </row>
    <row r="15" spans="1:18" ht="15" x14ac:dyDescent="0.25">
      <c r="A15" s="3">
        <v>14</v>
      </c>
      <c r="B15" t="s">
        <v>77</v>
      </c>
      <c r="C15">
        <v>163</v>
      </c>
      <c r="D15" s="3">
        <v>-2670293</v>
      </c>
      <c r="E15" s="3">
        <v>43315678</v>
      </c>
      <c r="F15" s="7" t="s">
        <v>78</v>
      </c>
      <c r="J15" s="6"/>
      <c r="L15" s="6"/>
      <c r="M15" s="15"/>
      <c r="R15"/>
    </row>
    <row r="16" spans="1:18" ht="15" x14ac:dyDescent="0.25">
      <c r="A16" s="3">
        <v>15</v>
      </c>
      <c r="B16" t="s">
        <v>79</v>
      </c>
      <c r="C16">
        <v>1063</v>
      </c>
      <c r="D16" s="3">
        <v>1311517</v>
      </c>
      <c r="E16" s="3">
        <v>42073992</v>
      </c>
      <c r="F16" s="7" t="s">
        <v>80</v>
      </c>
      <c r="J16" s="6"/>
      <c r="L16" s="6"/>
      <c r="M16" s="15"/>
      <c r="R16"/>
    </row>
    <row r="17" spans="1:18" ht="15" x14ac:dyDescent="0.25">
      <c r="A17" s="3">
        <v>16</v>
      </c>
      <c r="B17" t="s">
        <v>81</v>
      </c>
      <c r="C17">
        <v>1064</v>
      </c>
      <c r="D17" s="3">
        <v>-726743</v>
      </c>
      <c r="E17" s="3">
        <v>40696321</v>
      </c>
      <c r="F17" s="7" t="s">
        <v>82</v>
      </c>
      <c r="J17" s="6"/>
      <c r="L17" s="6"/>
      <c r="M17" s="15"/>
      <c r="R17"/>
    </row>
    <row r="18" spans="1:18" ht="15" x14ac:dyDescent="0.25">
      <c r="A18" s="3">
        <v>17</v>
      </c>
      <c r="B18" t="s">
        <v>83</v>
      </c>
      <c r="C18">
        <v>61</v>
      </c>
      <c r="D18" s="3">
        <v>-4560438</v>
      </c>
      <c r="E18" s="3">
        <v>37900386</v>
      </c>
      <c r="F18" s="7" t="s">
        <v>84</v>
      </c>
      <c r="J18" s="6"/>
      <c r="L18" s="6"/>
      <c r="M18" s="15"/>
      <c r="R18"/>
    </row>
    <row r="19" spans="1:18" ht="15" x14ac:dyDescent="0.25">
      <c r="A19" s="3">
        <v>18</v>
      </c>
      <c r="B19" t="s">
        <v>85</v>
      </c>
      <c r="C19">
        <v>1064</v>
      </c>
      <c r="D19" s="3">
        <v>-1567875</v>
      </c>
      <c r="E19" s="3">
        <v>38202995</v>
      </c>
      <c r="F19" s="7" t="s">
        <v>86</v>
      </c>
      <c r="J19" s="6"/>
      <c r="L19" s="6"/>
      <c r="M19" s="15"/>
      <c r="R19"/>
    </row>
    <row r="20" spans="1:18" ht="15" x14ac:dyDescent="0.25">
      <c r="A20" s="3">
        <v>19</v>
      </c>
      <c r="B20" s="8" t="s">
        <v>87</v>
      </c>
      <c r="C20">
        <v>268</v>
      </c>
      <c r="D20" s="3">
        <v>571508</v>
      </c>
      <c r="E20" s="3">
        <v>48757721</v>
      </c>
      <c r="F20" s="9" t="s">
        <v>88</v>
      </c>
      <c r="J20" s="6"/>
      <c r="L20" s="6"/>
      <c r="M20" s="15"/>
      <c r="R20"/>
    </row>
    <row r="21" spans="1:18" ht="15" x14ac:dyDescent="0.25">
      <c r="A21" s="3">
        <v>20</v>
      </c>
      <c r="B21" s="8" t="s">
        <v>89</v>
      </c>
      <c r="C21" s="10">
        <v>269</v>
      </c>
      <c r="D21" s="3">
        <v>1111617</v>
      </c>
      <c r="E21" s="3">
        <v>49896542</v>
      </c>
      <c r="F21" s="9" t="s">
        <v>90</v>
      </c>
      <c r="J21" s="6"/>
      <c r="L21" s="6"/>
      <c r="M21" s="15"/>
      <c r="P21" s="10"/>
      <c r="R21"/>
    </row>
    <row r="22" spans="1:18" ht="15" x14ac:dyDescent="0.25">
      <c r="A22" s="3">
        <v>21</v>
      </c>
      <c r="B22" s="8" t="s">
        <v>91</v>
      </c>
      <c r="C22" s="10">
        <v>220</v>
      </c>
      <c r="D22" s="3">
        <v>2240088</v>
      </c>
      <c r="E22" s="3">
        <v>50691170</v>
      </c>
      <c r="F22" s="7" t="s">
        <v>92</v>
      </c>
      <c r="J22" s="6"/>
      <c r="L22" s="6"/>
      <c r="M22" s="15"/>
      <c r="P22" s="10"/>
      <c r="R22"/>
    </row>
    <row r="23" spans="1:18" ht="15" x14ac:dyDescent="0.25">
      <c r="A23" s="3">
        <v>22</v>
      </c>
      <c r="B23" s="8" t="s">
        <v>93</v>
      </c>
      <c r="C23" s="10">
        <v>282</v>
      </c>
      <c r="D23" s="3">
        <v>-295848</v>
      </c>
      <c r="E23" s="3">
        <v>47531443</v>
      </c>
      <c r="F23" s="7" t="s">
        <v>94</v>
      </c>
      <c r="J23" s="6"/>
      <c r="L23" s="6"/>
      <c r="M23" s="15"/>
      <c r="R23"/>
    </row>
    <row r="24" spans="1:18" ht="15" x14ac:dyDescent="0.25">
      <c r="A24" s="3">
        <v>23</v>
      </c>
      <c r="B24" s="8" t="s">
        <v>95</v>
      </c>
      <c r="C24" s="10">
        <v>283</v>
      </c>
      <c r="D24" s="3">
        <v>-1843648</v>
      </c>
      <c r="E24" s="3">
        <v>48212407</v>
      </c>
      <c r="F24" s="7" t="s">
        <v>96</v>
      </c>
      <c r="J24" s="6"/>
      <c r="L24" s="6"/>
      <c r="M24" s="15"/>
      <c r="R24"/>
    </row>
    <row r="25" spans="1:18" ht="15" x14ac:dyDescent="0.25">
      <c r="A25" s="3">
        <v>24</v>
      </c>
      <c r="B25" s="8" t="s">
        <v>97</v>
      </c>
      <c r="C25">
        <f>C24</f>
        <v>283</v>
      </c>
      <c r="D25" s="3">
        <v>-725136</v>
      </c>
      <c r="E25" s="3">
        <v>44252240</v>
      </c>
      <c r="F25" s="7" t="s">
        <v>98</v>
      </c>
      <c r="J25" s="6"/>
      <c r="L25" s="6"/>
      <c r="M25" s="15"/>
      <c r="R25"/>
    </row>
    <row r="26" spans="1:18" ht="15" x14ac:dyDescent="0.25">
      <c r="A26" s="3">
        <v>25</v>
      </c>
      <c r="B26" s="8" t="s">
        <v>99</v>
      </c>
      <c r="C26">
        <f>C25</f>
        <v>283</v>
      </c>
      <c r="D26" s="3">
        <v>1299447</v>
      </c>
      <c r="E26" s="3">
        <v>46122303</v>
      </c>
      <c r="F26" s="7" t="s">
        <v>100</v>
      </c>
      <c r="J26" s="6"/>
      <c r="L26" s="6"/>
      <c r="M26" s="15"/>
      <c r="R26"/>
    </row>
    <row r="27" spans="1:18" ht="15" x14ac:dyDescent="0.25">
      <c r="A27" s="3">
        <v>26</v>
      </c>
      <c r="B27" s="8" t="s">
        <v>101</v>
      </c>
      <c r="C27" s="10">
        <v>1063</v>
      </c>
      <c r="D27" s="3">
        <v>2545157</v>
      </c>
      <c r="E27" s="3">
        <v>43217336</v>
      </c>
      <c r="F27" s="7" t="s">
        <v>102</v>
      </c>
      <c r="J27" s="6"/>
      <c r="L27" s="6"/>
      <c r="M27" s="15"/>
    </row>
    <row r="28" spans="1:18" ht="15" x14ac:dyDescent="0.25">
      <c r="A28" s="3">
        <v>27</v>
      </c>
      <c r="B28" s="8" t="s">
        <v>103</v>
      </c>
      <c r="C28" s="10">
        <v>269</v>
      </c>
      <c r="D28" s="3">
        <v>2528531</v>
      </c>
      <c r="E28" s="3">
        <v>47410961</v>
      </c>
      <c r="F28" s="7" t="s">
        <v>104</v>
      </c>
      <c r="J28" s="6"/>
      <c r="L28" s="6"/>
      <c r="M28" s="15"/>
    </row>
    <row r="29" spans="1:18" ht="15" x14ac:dyDescent="0.25">
      <c r="A29" s="3">
        <v>28</v>
      </c>
      <c r="B29" s="8" t="s">
        <v>105</v>
      </c>
      <c r="C29" s="11">
        <v>283</v>
      </c>
      <c r="D29" s="3">
        <v>-621061</v>
      </c>
      <c r="E29" s="3">
        <v>46056221</v>
      </c>
      <c r="F29" s="7" t="s">
        <v>106</v>
      </c>
      <c r="J29" s="6"/>
      <c r="L29" s="6"/>
      <c r="M29" s="15"/>
    </row>
    <row r="30" spans="1:18" ht="15" x14ac:dyDescent="0.25">
      <c r="A30" s="3">
        <v>29</v>
      </c>
      <c r="B30" s="8" t="s">
        <v>107</v>
      </c>
      <c r="C30" s="11">
        <v>269</v>
      </c>
      <c r="D30" s="3">
        <v>1257854</v>
      </c>
      <c r="E30" s="3">
        <v>44267792</v>
      </c>
      <c r="F30" s="7" t="s">
        <v>108</v>
      </c>
      <c r="J30" s="6"/>
      <c r="L30" s="6"/>
      <c r="M30" s="15"/>
    </row>
    <row r="31" spans="1:18" ht="15" x14ac:dyDescent="0.25">
      <c r="A31" s="3">
        <v>30</v>
      </c>
      <c r="B31" t="s">
        <v>109</v>
      </c>
      <c r="C31">
        <v>245</v>
      </c>
      <c r="D31" s="3">
        <v>6461970</v>
      </c>
      <c r="E31" s="3">
        <v>53511817</v>
      </c>
      <c r="F31" s="7" t="s">
        <v>110</v>
      </c>
      <c r="J31" s="6"/>
      <c r="L31" s="6"/>
      <c r="M31" s="15"/>
    </row>
    <row r="32" spans="1:18" ht="15" x14ac:dyDescent="0.25">
      <c r="A32" s="3">
        <v>31</v>
      </c>
      <c r="B32" t="s">
        <v>111</v>
      </c>
      <c r="C32" s="12">
        <v>218</v>
      </c>
      <c r="D32" s="3">
        <v>6145767</v>
      </c>
      <c r="E32" s="3">
        <v>53131117</v>
      </c>
      <c r="F32" s="7" t="s">
        <v>112</v>
      </c>
      <c r="J32" s="6"/>
      <c r="L32" s="6"/>
      <c r="M32" s="15"/>
    </row>
    <row r="33" spans="1:13" ht="15" x14ac:dyDescent="0.25">
      <c r="A33" s="3">
        <v>32</v>
      </c>
      <c r="B33" t="s">
        <v>113</v>
      </c>
      <c r="C33">
        <v>218</v>
      </c>
      <c r="D33" s="3">
        <v>5958752</v>
      </c>
      <c r="E33" s="3">
        <v>52449552</v>
      </c>
      <c r="F33" s="7" t="s">
        <v>114</v>
      </c>
      <c r="J33" s="6"/>
      <c r="L33" s="6"/>
      <c r="M33" s="15"/>
    </row>
    <row r="34" spans="1:13" ht="15" x14ac:dyDescent="0.25">
      <c r="A34" s="3">
        <v>33</v>
      </c>
      <c r="B34" t="s">
        <v>115</v>
      </c>
      <c r="C34">
        <v>250</v>
      </c>
      <c r="D34" s="3">
        <v>4308773</v>
      </c>
      <c r="E34" s="3">
        <v>52031749</v>
      </c>
      <c r="F34" s="7" t="s">
        <v>116</v>
      </c>
      <c r="J34" s="6"/>
      <c r="L34" s="6"/>
      <c r="M34" s="15"/>
    </row>
    <row r="35" spans="1:13" ht="15" x14ac:dyDescent="0.25">
      <c r="A35" s="3">
        <v>34</v>
      </c>
      <c r="B35" t="s">
        <v>117</v>
      </c>
      <c r="C35">
        <f>C34</f>
        <v>250</v>
      </c>
      <c r="D35" s="3">
        <v>3806523</v>
      </c>
      <c r="E35" s="3">
        <v>51688411</v>
      </c>
      <c r="F35" s="7" t="s">
        <v>118</v>
      </c>
      <c r="J35" s="6"/>
      <c r="L35" s="6"/>
      <c r="M35" s="15"/>
    </row>
    <row r="36" spans="1:13" ht="15" x14ac:dyDescent="0.25">
      <c r="A36" s="3">
        <v>35</v>
      </c>
      <c r="B36" t="s">
        <v>119</v>
      </c>
      <c r="C36">
        <v>253</v>
      </c>
      <c r="D36" s="3">
        <v>5365344</v>
      </c>
      <c r="E36" s="3">
        <v>51858701</v>
      </c>
      <c r="F36" s="7" t="s">
        <v>120</v>
      </c>
      <c r="J36" s="6"/>
      <c r="L36" s="6"/>
      <c r="M36" s="15"/>
    </row>
    <row r="37" spans="1:13" ht="15" x14ac:dyDescent="0.25">
      <c r="A37" s="3">
        <v>36</v>
      </c>
      <c r="B37" t="s">
        <v>121</v>
      </c>
      <c r="C37">
        <v>111</v>
      </c>
      <c r="D37" s="3">
        <v>-7903712</v>
      </c>
      <c r="E37" s="3">
        <v>41645164</v>
      </c>
      <c r="F37" s="7" t="s">
        <v>122</v>
      </c>
      <c r="J37" s="6"/>
      <c r="L37" s="6"/>
      <c r="M37" s="15"/>
    </row>
    <row r="38" spans="1:13" ht="15" x14ac:dyDescent="0.25">
      <c r="A38" s="3">
        <v>37</v>
      </c>
      <c r="B38" t="s">
        <v>123</v>
      </c>
      <c r="C38">
        <v>1065</v>
      </c>
      <c r="D38" s="3">
        <v>-8060565</v>
      </c>
      <c r="E38" s="3">
        <v>37432045</v>
      </c>
      <c r="F38" s="7" t="s">
        <v>124</v>
      </c>
      <c r="J38" s="6"/>
      <c r="L38" s="6"/>
      <c r="M38" s="15"/>
    </row>
    <row r="39" spans="1:13" ht="15" x14ac:dyDescent="0.25">
      <c r="A39" s="3">
        <v>38</v>
      </c>
      <c r="B39" t="s">
        <v>125</v>
      </c>
      <c r="C39">
        <v>111</v>
      </c>
      <c r="D39" s="3">
        <v>-7621893</v>
      </c>
      <c r="E39" s="3">
        <v>40004387</v>
      </c>
      <c r="F39" s="7" t="s">
        <v>126</v>
      </c>
      <c r="J39" s="6"/>
      <c r="L39" s="6"/>
      <c r="M39" s="15"/>
    </row>
    <row r="40" spans="1:13" ht="15" x14ac:dyDescent="0.25">
      <c r="A40" s="3">
        <v>39</v>
      </c>
      <c r="B40" t="s">
        <v>127</v>
      </c>
      <c r="C40">
        <v>294</v>
      </c>
      <c r="D40" s="3">
        <v>-8731857</v>
      </c>
      <c r="E40" s="3">
        <v>38823270</v>
      </c>
      <c r="F40" s="7" t="s">
        <v>128</v>
      </c>
      <c r="J40" s="6"/>
      <c r="L40" s="6"/>
      <c r="M40" s="15"/>
    </row>
    <row r="41" spans="1:13" ht="15" x14ac:dyDescent="0.25">
      <c r="A41" s="3">
        <v>40</v>
      </c>
      <c r="B41" t="s">
        <v>129</v>
      </c>
      <c r="C41">
        <v>1065</v>
      </c>
      <c r="D41" s="3">
        <v>-7322763</v>
      </c>
      <c r="E41" s="3">
        <v>40723574</v>
      </c>
      <c r="F41" s="7" t="s">
        <v>130</v>
      </c>
      <c r="J41" s="6"/>
      <c r="L41" s="6"/>
      <c r="M41" s="15"/>
    </row>
    <row r="42" spans="1:13" ht="15" x14ac:dyDescent="0.25">
      <c r="A42" s="3">
        <v>41</v>
      </c>
      <c r="B42" t="s">
        <v>51</v>
      </c>
      <c r="C42">
        <v>250</v>
      </c>
      <c r="D42" s="3">
        <v>3977071</v>
      </c>
      <c r="E42" s="3">
        <v>51056031</v>
      </c>
      <c r="J42" s="6"/>
      <c r="L42" s="6"/>
      <c r="M42" s="15"/>
    </row>
    <row r="43" spans="1:13" ht="15" x14ac:dyDescent="0.25">
      <c r="A43" s="3">
        <v>42</v>
      </c>
      <c r="B43" t="s">
        <v>53</v>
      </c>
      <c r="C43">
        <v>220</v>
      </c>
      <c r="D43" s="3">
        <v>5007976</v>
      </c>
      <c r="E43" s="3">
        <v>51441127</v>
      </c>
      <c r="J43" s="6"/>
      <c r="L43" s="6"/>
      <c r="M43" s="15"/>
    </row>
    <row r="44" spans="1:13" ht="15" x14ac:dyDescent="0.25">
      <c r="A44" s="3">
        <v>43</v>
      </c>
      <c r="B44" t="s">
        <v>55</v>
      </c>
      <c r="C44">
        <v>220</v>
      </c>
      <c r="D44" s="3">
        <v>3123165</v>
      </c>
      <c r="E44" s="3">
        <v>51124189</v>
      </c>
      <c r="J44" s="6"/>
      <c r="L44" s="6"/>
      <c r="M44" s="15"/>
    </row>
    <row r="45" spans="1:13" ht="15" x14ac:dyDescent="0.25">
      <c r="A45" s="3">
        <v>44</v>
      </c>
      <c r="B45" t="s">
        <v>57</v>
      </c>
      <c r="C45">
        <v>1069</v>
      </c>
      <c r="D45" s="3">
        <v>8788959</v>
      </c>
      <c r="E45" s="3">
        <v>53142071</v>
      </c>
      <c r="J45" s="6"/>
      <c r="L45" s="6"/>
      <c r="M45" s="15"/>
    </row>
    <row r="46" spans="1:13" ht="15" x14ac:dyDescent="0.25">
      <c r="A46" s="3">
        <v>45</v>
      </c>
      <c r="B46" t="s">
        <v>59</v>
      </c>
      <c r="C46">
        <v>245</v>
      </c>
      <c r="D46" s="3">
        <v>9779604</v>
      </c>
      <c r="E46" s="3">
        <v>53902936</v>
      </c>
      <c r="J46" s="6"/>
      <c r="L46" s="6"/>
      <c r="M46" s="15"/>
    </row>
    <row r="47" spans="1:13" ht="15" x14ac:dyDescent="0.25">
      <c r="A47" s="3">
        <v>46</v>
      </c>
      <c r="B47" t="s">
        <v>61</v>
      </c>
      <c r="C47">
        <v>245</v>
      </c>
      <c r="D47" s="3">
        <v>11868153</v>
      </c>
      <c r="E47" s="3">
        <v>53708458</v>
      </c>
      <c r="J47" s="6"/>
      <c r="L47" s="6"/>
      <c r="M47" s="15"/>
    </row>
    <row r="48" spans="1:13" ht="15" x14ac:dyDescent="0.25">
      <c r="A48" s="3">
        <v>47</v>
      </c>
      <c r="B48" t="s">
        <v>63</v>
      </c>
      <c r="C48">
        <v>245</v>
      </c>
      <c r="D48" s="3">
        <v>9980268</v>
      </c>
      <c r="E48" s="3">
        <v>53485807</v>
      </c>
      <c r="J48" s="6"/>
      <c r="L48" s="6"/>
      <c r="M48" s="15"/>
    </row>
    <row r="49" spans="1:13" ht="15" x14ac:dyDescent="0.25">
      <c r="A49" s="3">
        <v>48</v>
      </c>
      <c r="B49" t="s">
        <v>65</v>
      </c>
      <c r="C49">
        <v>1069</v>
      </c>
      <c r="D49" s="3">
        <v>7544631</v>
      </c>
      <c r="E49" s="3">
        <v>53435080</v>
      </c>
      <c r="J49" s="6"/>
      <c r="L49" s="6"/>
      <c r="M49" s="15"/>
    </row>
    <row r="50" spans="1:13" ht="15" x14ac:dyDescent="0.25">
      <c r="A50" s="3">
        <v>49</v>
      </c>
      <c r="B50" t="s">
        <v>67</v>
      </c>
      <c r="C50">
        <v>245</v>
      </c>
      <c r="D50" s="3">
        <v>7627532</v>
      </c>
      <c r="E50" s="3">
        <v>52350409</v>
      </c>
      <c r="J50" s="6"/>
      <c r="L50" s="6"/>
      <c r="M50" s="15"/>
    </row>
    <row r="51" spans="1:13" ht="15" x14ac:dyDescent="0.25">
      <c r="A51" s="3">
        <v>50</v>
      </c>
      <c r="B51" t="s">
        <v>69</v>
      </c>
      <c r="C51">
        <v>245</v>
      </c>
      <c r="D51" s="3">
        <v>9450896</v>
      </c>
      <c r="E51" s="3">
        <v>54765741</v>
      </c>
      <c r="J51" s="6"/>
      <c r="L51" s="6"/>
      <c r="M51" s="15"/>
    </row>
    <row r="52" spans="1:13" ht="15" x14ac:dyDescent="0.25">
      <c r="A52" s="3">
        <v>51</v>
      </c>
      <c r="B52" t="s">
        <v>71</v>
      </c>
      <c r="C52">
        <v>285</v>
      </c>
      <c r="D52" s="3">
        <v>-8049491</v>
      </c>
      <c r="E52" s="3">
        <v>43014444</v>
      </c>
      <c r="J52" s="6"/>
      <c r="L52" s="6"/>
      <c r="M52" s="15"/>
    </row>
    <row r="53" spans="1:13" ht="15" x14ac:dyDescent="0.25">
      <c r="A53" s="3">
        <v>52</v>
      </c>
      <c r="B53" t="s">
        <v>73</v>
      </c>
      <c r="C53">
        <v>163</v>
      </c>
      <c r="D53" s="3">
        <v>-5874719</v>
      </c>
      <c r="E53" s="3">
        <v>43424336</v>
      </c>
      <c r="J53" s="6"/>
      <c r="L53" s="6"/>
      <c r="M53" s="15"/>
    </row>
    <row r="54" spans="1:13" ht="15" x14ac:dyDescent="0.25">
      <c r="A54" s="3">
        <v>53</v>
      </c>
      <c r="B54" t="s">
        <v>75</v>
      </c>
      <c r="C54">
        <v>285</v>
      </c>
      <c r="D54" s="3">
        <v>-4131409</v>
      </c>
      <c r="E54" s="3">
        <v>43277646</v>
      </c>
      <c r="J54" s="6"/>
      <c r="L54" s="6"/>
      <c r="M54" s="15"/>
    </row>
    <row r="55" spans="1:13" ht="15" x14ac:dyDescent="0.25">
      <c r="A55" s="3">
        <v>54</v>
      </c>
      <c r="B55" t="s">
        <v>77</v>
      </c>
      <c r="C55">
        <v>1063</v>
      </c>
      <c r="D55" s="3">
        <v>-2670293</v>
      </c>
      <c r="E55" s="3">
        <v>43315678</v>
      </c>
      <c r="J55" s="6"/>
      <c r="L55" s="6"/>
      <c r="M55" s="15"/>
    </row>
    <row r="56" spans="1:13" ht="15" x14ac:dyDescent="0.25">
      <c r="A56" s="3">
        <v>55</v>
      </c>
      <c r="B56" t="s">
        <v>79</v>
      </c>
      <c r="C56">
        <v>1064</v>
      </c>
      <c r="D56" s="3">
        <v>1311517</v>
      </c>
      <c r="E56" s="3">
        <v>42073992</v>
      </c>
      <c r="J56" s="6"/>
      <c r="L56" s="6"/>
      <c r="M56" s="15"/>
    </row>
    <row r="57" spans="1:13" ht="15" x14ac:dyDescent="0.25">
      <c r="A57" s="3">
        <v>56</v>
      </c>
      <c r="B57" t="s">
        <v>81</v>
      </c>
      <c r="C57">
        <v>1063</v>
      </c>
      <c r="D57" s="3">
        <v>-726743</v>
      </c>
      <c r="E57" s="3">
        <v>40696321</v>
      </c>
      <c r="J57" s="6"/>
      <c r="L57" s="6"/>
      <c r="M57" s="15"/>
    </row>
    <row r="58" spans="1:13" ht="15" x14ac:dyDescent="0.25">
      <c r="A58" s="3">
        <v>57</v>
      </c>
      <c r="B58" t="s">
        <v>83</v>
      </c>
      <c r="C58">
        <v>297</v>
      </c>
      <c r="D58" s="3">
        <v>-4560438</v>
      </c>
      <c r="E58" s="3">
        <v>37900386</v>
      </c>
      <c r="J58" s="6"/>
      <c r="L58" s="6"/>
      <c r="M58" s="15"/>
    </row>
    <row r="59" spans="1:13" ht="15" x14ac:dyDescent="0.25">
      <c r="A59" s="3">
        <v>58</v>
      </c>
      <c r="B59" t="s">
        <v>85</v>
      </c>
      <c r="C59">
        <v>462</v>
      </c>
      <c r="D59" s="3">
        <v>-1567875</v>
      </c>
      <c r="E59" s="3">
        <v>38202995</v>
      </c>
      <c r="J59" s="6"/>
      <c r="L59" s="6"/>
      <c r="M59" s="15"/>
    </row>
    <row r="60" spans="1:13" ht="15" x14ac:dyDescent="0.25">
      <c r="A60" s="3">
        <v>59</v>
      </c>
      <c r="B60" t="s">
        <v>87</v>
      </c>
      <c r="C60">
        <v>269</v>
      </c>
      <c r="D60" s="3">
        <v>571508</v>
      </c>
      <c r="E60" s="3">
        <v>48757721</v>
      </c>
      <c r="J60" s="6"/>
      <c r="L60" s="6"/>
      <c r="M60" s="15"/>
    </row>
    <row r="61" spans="1:13" ht="15" x14ac:dyDescent="0.25">
      <c r="A61" s="3">
        <v>60</v>
      </c>
      <c r="B61" t="s">
        <v>89</v>
      </c>
      <c r="C61">
        <v>271</v>
      </c>
      <c r="D61" s="3">
        <v>1111617</v>
      </c>
      <c r="E61" s="3">
        <v>49896542</v>
      </c>
      <c r="J61" s="6"/>
      <c r="L61" s="6"/>
      <c r="M61" s="15"/>
    </row>
    <row r="62" spans="1:13" ht="15" x14ac:dyDescent="0.25">
      <c r="A62" s="3">
        <v>61</v>
      </c>
      <c r="B62" t="s">
        <v>91</v>
      </c>
      <c r="C62">
        <v>235</v>
      </c>
      <c r="D62" s="3">
        <v>2240088</v>
      </c>
      <c r="E62" s="3">
        <v>50691170</v>
      </c>
      <c r="J62" s="6"/>
      <c r="L62" s="6"/>
      <c r="M62" s="15"/>
    </row>
    <row r="63" spans="1:13" ht="15" x14ac:dyDescent="0.25">
      <c r="A63" s="3">
        <v>62</v>
      </c>
      <c r="B63" t="s">
        <v>93</v>
      </c>
      <c r="C63">
        <v>283</v>
      </c>
      <c r="D63" s="3">
        <v>-295848</v>
      </c>
      <c r="E63" s="3">
        <v>47531443</v>
      </c>
      <c r="J63" s="6"/>
      <c r="L63" s="6"/>
      <c r="M63" s="15"/>
    </row>
    <row r="64" spans="1:13" ht="15" x14ac:dyDescent="0.25">
      <c r="A64" s="3">
        <v>63</v>
      </c>
      <c r="B64" t="s">
        <v>95</v>
      </c>
      <c r="C64">
        <v>282</v>
      </c>
      <c r="D64" s="3">
        <v>-1843648</v>
      </c>
      <c r="E64" s="3">
        <v>48212407</v>
      </c>
      <c r="J64" s="6"/>
      <c r="L64" s="6"/>
      <c r="M64" s="15"/>
    </row>
    <row r="65" spans="1:13" ht="15" x14ac:dyDescent="0.25">
      <c r="A65" s="3">
        <v>64</v>
      </c>
      <c r="B65" t="s">
        <v>97</v>
      </c>
      <c r="C65">
        <v>275</v>
      </c>
      <c r="D65" s="3">
        <v>-725136</v>
      </c>
      <c r="E65" s="3">
        <v>44252240</v>
      </c>
      <c r="J65" s="6"/>
      <c r="L65" s="6"/>
      <c r="M65" s="15"/>
    </row>
    <row r="66" spans="1:13" ht="15" x14ac:dyDescent="0.25">
      <c r="A66" s="3">
        <v>65</v>
      </c>
      <c r="B66" t="s">
        <v>99</v>
      </c>
      <c r="C66">
        <v>282</v>
      </c>
      <c r="D66" s="3">
        <v>1299447</v>
      </c>
      <c r="E66" s="3">
        <v>46122303</v>
      </c>
      <c r="J66" s="6"/>
      <c r="L66" s="6"/>
      <c r="M66" s="15"/>
    </row>
    <row r="67" spans="1:13" ht="15" x14ac:dyDescent="0.25">
      <c r="A67" s="3">
        <v>66</v>
      </c>
      <c r="B67" t="s">
        <v>101</v>
      </c>
      <c r="C67">
        <v>1064</v>
      </c>
      <c r="D67" s="3">
        <v>2545157</v>
      </c>
      <c r="E67" s="3">
        <v>43217336</v>
      </c>
      <c r="J67" s="6"/>
      <c r="L67" s="6"/>
      <c r="M67" s="15"/>
    </row>
    <row r="68" spans="1:13" ht="15" x14ac:dyDescent="0.25">
      <c r="A68" s="3">
        <v>67</v>
      </c>
      <c r="B68" t="s">
        <v>103</v>
      </c>
      <c r="C68">
        <v>235</v>
      </c>
      <c r="D68" s="3">
        <v>2528531</v>
      </c>
      <c r="E68" s="3">
        <v>47410961</v>
      </c>
      <c r="J68" s="6"/>
      <c r="L68" s="6"/>
      <c r="M68" s="15"/>
    </row>
    <row r="69" spans="1:13" ht="15" x14ac:dyDescent="0.25">
      <c r="A69" s="3">
        <v>68</v>
      </c>
      <c r="B69" t="s">
        <v>105</v>
      </c>
      <c r="C69">
        <v>163</v>
      </c>
      <c r="D69" s="3">
        <v>1257854</v>
      </c>
      <c r="E69" s="3">
        <v>44267792</v>
      </c>
      <c r="J69" s="6"/>
      <c r="L69" s="6"/>
      <c r="M69" s="15"/>
    </row>
    <row r="70" spans="1:13" ht="15" x14ac:dyDescent="0.25">
      <c r="A70" s="3">
        <v>69</v>
      </c>
      <c r="B70" t="s">
        <v>107</v>
      </c>
      <c r="C70">
        <v>275</v>
      </c>
      <c r="D70" s="3">
        <v>-621061</v>
      </c>
      <c r="E70" s="3">
        <v>46056221</v>
      </c>
      <c r="J70" s="6"/>
      <c r="L70" s="6"/>
      <c r="M70" s="15"/>
    </row>
    <row r="71" spans="1:13" ht="15" x14ac:dyDescent="0.25">
      <c r="A71" s="3">
        <v>70</v>
      </c>
      <c r="B71" t="s">
        <v>109</v>
      </c>
      <c r="C71">
        <v>218</v>
      </c>
      <c r="D71" s="3">
        <v>6461970</v>
      </c>
      <c r="E71" s="3">
        <v>53511817</v>
      </c>
      <c r="J71" s="6"/>
      <c r="L71" s="6"/>
      <c r="M71" s="15"/>
    </row>
    <row r="72" spans="1:13" ht="15" x14ac:dyDescent="0.25">
      <c r="A72" s="3">
        <v>71</v>
      </c>
      <c r="B72" t="s">
        <v>111</v>
      </c>
      <c r="C72">
        <v>250</v>
      </c>
      <c r="D72" s="3">
        <v>6145767</v>
      </c>
      <c r="E72" s="3">
        <v>53131117</v>
      </c>
      <c r="J72" s="6"/>
      <c r="L72" s="6"/>
      <c r="M72" s="15"/>
    </row>
    <row r="73" spans="1:13" ht="15" x14ac:dyDescent="0.25">
      <c r="A73" s="3">
        <v>72</v>
      </c>
      <c r="B73" t="s">
        <v>113</v>
      </c>
      <c r="C73">
        <v>253</v>
      </c>
      <c r="D73" s="3">
        <v>5958752</v>
      </c>
      <c r="E73" s="3">
        <v>52449552</v>
      </c>
      <c r="J73" s="6"/>
      <c r="L73" s="6"/>
      <c r="M73" s="15"/>
    </row>
    <row r="74" spans="1:13" ht="15" x14ac:dyDescent="0.25">
      <c r="A74" s="3">
        <v>73</v>
      </c>
      <c r="B74" t="s">
        <v>115</v>
      </c>
      <c r="C74">
        <v>220</v>
      </c>
      <c r="D74" s="3">
        <v>4308773</v>
      </c>
      <c r="E74" s="3">
        <v>52031749</v>
      </c>
      <c r="J74" s="6"/>
      <c r="L74" s="6"/>
      <c r="M74" s="15"/>
    </row>
    <row r="75" spans="1:13" ht="15" x14ac:dyDescent="0.25">
      <c r="A75" s="3">
        <v>74</v>
      </c>
      <c r="B75" t="s">
        <v>117</v>
      </c>
      <c r="C75">
        <v>218</v>
      </c>
      <c r="D75" s="3">
        <v>3806523</v>
      </c>
      <c r="E75" s="3">
        <v>51688411</v>
      </c>
      <c r="J75" s="6"/>
      <c r="L75" s="6"/>
      <c r="M75" s="15"/>
    </row>
    <row r="76" spans="1:13" ht="15" x14ac:dyDescent="0.25">
      <c r="A76" s="3">
        <v>75</v>
      </c>
      <c r="B76" t="s">
        <v>119</v>
      </c>
      <c r="C76">
        <v>218</v>
      </c>
      <c r="D76" s="3">
        <v>5365344</v>
      </c>
      <c r="E76" s="3">
        <v>51858701</v>
      </c>
      <c r="J76" s="6"/>
      <c r="L76" s="6"/>
      <c r="M76" s="15"/>
    </row>
    <row r="77" spans="1:13" ht="15" x14ac:dyDescent="0.25">
      <c r="A77" s="3">
        <v>76</v>
      </c>
      <c r="B77" t="s">
        <v>121</v>
      </c>
      <c r="C77">
        <v>288</v>
      </c>
      <c r="D77" s="3">
        <v>-7903712</v>
      </c>
      <c r="E77" s="3">
        <v>41645164</v>
      </c>
      <c r="J77" s="6"/>
      <c r="L77" s="6"/>
      <c r="M77" s="15"/>
    </row>
    <row r="78" spans="1:13" ht="15" x14ac:dyDescent="0.25">
      <c r="A78" s="3">
        <v>77</v>
      </c>
      <c r="B78" t="s">
        <v>123</v>
      </c>
      <c r="C78">
        <v>61</v>
      </c>
      <c r="D78" s="3">
        <v>-8060565</v>
      </c>
      <c r="E78" s="3">
        <v>37432045</v>
      </c>
      <c r="J78" s="6"/>
      <c r="L78" s="6"/>
      <c r="M78" s="15"/>
    </row>
    <row r="79" spans="1:13" ht="15" x14ac:dyDescent="0.25">
      <c r="A79" s="3">
        <v>78</v>
      </c>
      <c r="B79" t="s">
        <v>125</v>
      </c>
      <c r="C79">
        <v>294</v>
      </c>
      <c r="D79" s="3">
        <v>-7621893</v>
      </c>
      <c r="E79" s="3">
        <v>40004387</v>
      </c>
      <c r="J79" s="6"/>
      <c r="L79" s="6"/>
      <c r="M79" s="15"/>
    </row>
    <row r="80" spans="1:13" ht="15" x14ac:dyDescent="0.25">
      <c r="A80" s="3">
        <v>79</v>
      </c>
      <c r="B80" t="s">
        <v>127</v>
      </c>
      <c r="C80">
        <v>297</v>
      </c>
      <c r="D80" s="3">
        <v>-8731857</v>
      </c>
      <c r="E80" s="3">
        <v>38823270</v>
      </c>
      <c r="J80" s="6"/>
      <c r="L80" s="6"/>
      <c r="M80" s="15"/>
    </row>
    <row r="81" spans="1:13" ht="15" x14ac:dyDescent="0.25">
      <c r="A81" s="3">
        <v>80</v>
      </c>
      <c r="B81" t="s">
        <v>129</v>
      </c>
      <c r="C81">
        <v>61</v>
      </c>
      <c r="D81" s="3">
        <v>-7322763</v>
      </c>
      <c r="E81" s="3">
        <v>40723574</v>
      </c>
      <c r="J81" s="6"/>
      <c r="L81" s="6"/>
      <c r="M81" s="15"/>
    </row>
    <row r="82" spans="1:13" x14ac:dyDescent="0.2">
      <c r="C82" s="5"/>
    </row>
    <row r="83" spans="1:13" x14ac:dyDescent="0.2">
      <c r="C83" s="5"/>
    </row>
    <row r="84" spans="1:13" x14ac:dyDescent="0.2">
      <c r="C84" s="5"/>
    </row>
    <row r="85" spans="1:13" x14ac:dyDescent="0.2">
      <c r="C85" s="5"/>
    </row>
    <row r="86" spans="1:13" x14ac:dyDescent="0.2">
      <c r="C86" s="5"/>
    </row>
    <row r="87" spans="1:13" x14ac:dyDescent="0.2">
      <c r="C87" s="5"/>
    </row>
    <row r="88" spans="1:13" x14ac:dyDescent="0.2">
      <c r="C88" s="5"/>
    </row>
    <row r="89" spans="1:13" x14ac:dyDescent="0.2">
      <c r="C89" s="5"/>
    </row>
    <row r="90" spans="1:13" x14ac:dyDescent="0.2">
      <c r="C90" s="5"/>
    </row>
    <row r="91" spans="1:13" x14ac:dyDescent="0.2">
      <c r="C91" s="5"/>
    </row>
    <row r="92" spans="1:13" x14ac:dyDescent="0.2">
      <c r="C92" s="5"/>
    </row>
    <row r="93" spans="1:13" x14ac:dyDescent="0.2">
      <c r="C93" s="5"/>
    </row>
    <row r="94" spans="1:13" x14ac:dyDescent="0.2">
      <c r="C94" s="5"/>
    </row>
    <row r="95" spans="1:13" x14ac:dyDescent="0.2">
      <c r="C95" s="5"/>
    </row>
    <row r="96" spans="1:13" x14ac:dyDescent="0.2">
      <c r="C96" s="5"/>
    </row>
    <row r="97" spans="2:3" x14ac:dyDescent="0.2">
      <c r="C97" s="5"/>
    </row>
    <row r="98" spans="2:3" x14ac:dyDescent="0.2">
      <c r="B98" s="5"/>
    </row>
    <row r="100" spans="2:3" x14ac:dyDescent="0.2">
      <c r="B100" s="5"/>
    </row>
    <row r="101" spans="2:3" x14ac:dyDescent="0.2">
      <c r="B101" s="5"/>
    </row>
    <row r="102" spans="2:3" x14ac:dyDescent="0.2">
      <c r="B102" s="5"/>
    </row>
    <row r="103" spans="2:3" x14ac:dyDescent="0.2">
      <c r="B103" s="5"/>
    </row>
    <row r="104" spans="2:3" x14ac:dyDescent="0.2">
      <c r="B104" s="5"/>
    </row>
    <row r="105" spans="2:3" x14ac:dyDescent="0.2">
      <c r="B105" s="5"/>
    </row>
    <row r="106" spans="2:3" x14ac:dyDescent="0.2">
      <c r="B106" s="5"/>
    </row>
    <row r="108" spans="2:3" x14ac:dyDescent="0.2">
      <c r="B108" s="5"/>
    </row>
    <row r="109" spans="2:3" x14ac:dyDescent="0.2">
      <c r="B109" s="5"/>
    </row>
    <row r="110" spans="2:3" x14ac:dyDescent="0.2">
      <c r="B110" s="5"/>
    </row>
    <row r="111" spans="2:3" x14ac:dyDescent="0.2">
      <c r="B111" s="5"/>
    </row>
    <row r="112" spans="2:3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7" spans="2:2" x14ac:dyDescent="0.2">
      <c r="B117" s="5"/>
    </row>
  </sheetData>
  <autoFilter ref="B1:E81" xr:uid="{8A3B9898-58BD-41AB-8D16-51AA26D20444}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ECCC-5D19-4AD6-AA85-DFCF7A40893A}">
  <dimension ref="B1:N124"/>
  <sheetViews>
    <sheetView tabSelected="1" workbookViewId="0">
      <selection activeCell="D31" sqref="D31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J1" t="s">
        <v>141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8" customFormat="1" x14ac:dyDescent="0.25">
      <c r="B4" s="18" t="str">
        <f>VLOOKUP(F4,NUTS_Europa!$A$2:$C$81,2,FALSE)</f>
        <v>BE21</v>
      </c>
      <c r="C4" s="18">
        <f>VLOOKUP(F4,NUTS_Europa!$A$2:$C$81,3,FALSE)</f>
        <v>253</v>
      </c>
      <c r="D4" s="18" t="str">
        <f>VLOOKUP(G4,NUTS_Europa!$A$2:$C$81,2,FALSE)</f>
        <v>BE25</v>
      </c>
      <c r="E4" s="18">
        <f>VLOOKUP(G4,NUTS_Europa!$A$2:$C$81,3,FALSE)</f>
        <v>235</v>
      </c>
      <c r="F4" s="18">
        <v>1</v>
      </c>
      <c r="G4" s="18">
        <v>3</v>
      </c>
      <c r="H4" s="19">
        <v>321056.3132029018</v>
      </c>
      <c r="I4" s="19">
        <v>492493.4304631165</v>
      </c>
      <c r="J4" s="18">
        <v>135416.16140000001</v>
      </c>
      <c r="K4" s="18">
        <v>6.4512820512820515</v>
      </c>
      <c r="L4" s="18">
        <v>13.560888597729763</v>
      </c>
      <c r="M4" s="18">
        <v>10.227627622175234</v>
      </c>
      <c r="N4" s="18">
        <v>1705.3756166676578</v>
      </c>
    </row>
    <row r="5" spans="2:14" s="18" customFormat="1" x14ac:dyDescent="0.25">
      <c r="B5" s="18" t="str">
        <f>VLOOKUP(F5,NUTS_Europa!$A$2:$C$81,2,FALSE)</f>
        <v>BE21</v>
      </c>
      <c r="C5" s="18">
        <f>VLOOKUP(F5,NUTS_Europa!$A$2:$C$81,3,FALSE)</f>
        <v>253</v>
      </c>
      <c r="D5" s="18" t="str">
        <f>VLOOKUP(G5,NUTS_Europa!$A$2:$C$81,2,FALSE)</f>
        <v>ES52</v>
      </c>
      <c r="E5" s="18">
        <f>VLOOKUP(G5,NUTS_Europa!$A$2:$C$81,3,FALSE)</f>
        <v>1064</v>
      </c>
      <c r="F5" s="18">
        <v>1</v>
      </c>
      <c r="G5" s="18">
        <v>16</v>
      </c>
      <c r="H5" s="18">
        <v>1834966.7632164985</v>
      </c>
      <c r="I5" s="18">
        <v>894709.82661426044</v>
      </c>
      <c r="J5" s="18">
        <v>163171.4883</v>
      </c>
      <c r="K5" s="18">
        <v>89.897435897435898</v>
      </c>
      <c r="L5" s="18">
        <v>13.940065854769127</v>
      </c>
      <c r="M5" s="18">
        <v>70.418672058834346</v>
      </c>
      <c r="N5" s="18">
        <v>11759.278234738651</v>
      </c>
    </row>
    <row r="6" spans="2:14" s="18" customFormat="1" x14ac:dyDescent="0.25">
      <c r="B6" s="18" t="str">
        <f>VLOOKUP(F6,NUTS_Europa!$A$2:$C$81,2,FALSE)</f>
        <v>BE23</v>
      </c>
      <c r="C6" s="18">
        <f>VLOOKUP(F6,NUTS_Europa!$A$2:$C$81,3,FALSE)</f>
        <v>253</v>
      </c>
      <c r="D6" s="18" t="str">
        <f>VLOOKUP(G6,NUTS_Europa!$A$2:$C$81,2,FALSE)</f>
        <v>BE25</v>
      </c>
      <c r="E6" s="18">
        <f>VLOOKUP(G6,NUTS_Europa!$A$2:$C$81,3,FALSE)</f>
        <v>235</v>
      </c>
      <c r="F6" s="18">
        <v>2</v>
      </c>
      <c r="G6" s="18">
        <v>3</v>
      </c>
      <c r="H6" s="18">
        <v>397187.69148217933</v>
      </c>
      <c r="I6" s="18">
        <v>492493.4304631165</v>
      </c>
      <c r="J6" s="18">
        <v>135416.16140000001</v>
      </c>
      <c r="K6" s="18">
        <v>6.4512820512820515</v>
      </c>
      <c r="L6" s="18">
        <v>13.560888597729763</v>
      </c>
      <c r="M6" s="18">
        <v>10.227627622175234</v>
      </c>
      <c r="N6" s="18">
        <v>1705.3756166676578</v>
      </c>
    </row>
    <row r="7" spans="2:14" s="18" customFormat="1" x14ac:dyDescent="0.25">
      <c r="B7" s="18" t="str">
        <f>VLOOKUP(F7,NUTS_Europa!$A$2:$C$81,2,FALSE)</f>
        <v>BE23</v>
      </c>
      <c r="C7" s="18">
        <f>VLOOKUP(F7,NUTS_Europa!$A$2:$C$81,3,FALSE)</f>
        <v>253</v>
      </c>
      <c r="D7" s="18" t="str">
        <f>VLOOKUP(G7,NUTS_Europa!$A$2:$C$81,2,FALSE)</f>
        <v>ES13</v>
      </c>
      <c r="E7" s="18">
        <f>VLOOKUP(G7,NUTS_Europa!$A$2:$C$81,3,FALSE)</f>
        <v>163</v>
      </c>
      <c r="F7" s="18">
        <v>2</v>
      </c>
      <c r="G7" s="18">
        <v>13</v>
      </c>
      <c r="H7" s="18">
        <v>978688.47081017878</v>
      </c>
      <c r="I7" s="18">
        <v>679749.41483142367</v>
      </c>
      <c r="J7" s="18">
        <v>117923.68180000001</v>
      </c>
      <c r="K7" s="18">
        <v>39.790256410256411</v>
      </c>
      <c r="L7" s="18">
        <v>13.074311096846296</v>
      </c>
      <c r="M7" s="18">
        <v>21.983672584790927</v>
      </c>
      <c r="N7" s="18">
        <v>3181.4479505489426</v>
      </c>
    </row>
    <row r="8" spans="2:14" s="18" customFormat="1" x14ac:dyDescent="0.25">
      <c r="B8" s="18" t="str">
        <f>VLOOKUP(F8,[1]NUTS_Europa!$A$2:$C$81,2,FALSE)</f>
        <v>DE50</v>
      </c>
      <c r="C8" s="18">
        <f>VLOOKUP(F8,[1]NUTS_Europa!$A$2:$C$81,3,FALSE)</f>
        <v>245</v>
      </c>
      <c r="D8" s="18" t="str">
        <f>VLOOKUP(G8,[1]NUTS_Europa!$A$2:$C$81,2,FALSE)</f>
        <v>ES12</v>
      </c>
      <c r="E8" s="18">
        <f>VLOOKUP(G8,[1]NUTS_Europa!$A$2:$C$81,3,FALSE)</f>
        <v>285</v>
      </c>
      <c r="F8" s="18">
        <v>4</v>
      </c>
      <c r="G8" s="18">
        <v>12</v>
      </c>
      <c r="H8" s="18">
        <v>55467.590357806694</v>
      </c>
      <c r="I8" s="18">
        <v>7469437.0643875841</v>
      </c>
      <c r="J8" s="18">
        <v>114346.8514</v>
      </c>
      <c r="K8" s="18">
        <v>51.586666666666666</v>
      </c>
      <c r="L8" s="18">
        <v>13.401679706530087</v>
      </c>
      <c r="M8" s="18">
        <v>9.347503491065301E-2</v>
      </c>
      <c r="N8" s="18">
        <v>15.609481283570693</v>
      </c>
    </row>
    <row r="9" spans="2:14" s="18" customFormat="1" x14ac:dyDescent="0.25">
      <c r="B9" s="18" t="str">
        <f>VLOOKUP(F9,[1]NUTS_Europa!$A$2:$C$81,2,FALSE)</f>
        <v>DE50</v>
      </c>
      <c r="C9" s="18">
        <f>VLOOKUP(F9,[1]NUTS_Europa!$A$2:$C$81,3,FALSE)</f>
        <v>245</v>
      </c>
      <c r="D9" s="18" t="str">
        <f>VLOOKUP(G9,[1]NUTS_Europa!$A$2:$C$81,2,FALSE)</f>
        <v>FRD1</v>
      </c>
      <c r="E9" s="18">
        <f>VLOOKUP(G9,[1]NUTS_Europa!$A$2:$C$81,3,FALSE)</f>
        <v>268</v>
      </c>
      <c r="F9" s="18">
        <v>4</v>
      </c>
      <c r="G9" s="18">
        <v>19</v>
      </c>
      <c r="H9" s="18">
        <v>398125.93484869669</v>
      </c>
      <c r="I9" s="18">
        <v>7443001.3388118101</v>
      </c>
      <c r="J9" s="18">
        <v>163171.4883</v>
      </c>
      <c r="K9" s="18">
        <v>29.894358974358976</v>
      </c>
      <c r="L9" s="18">
        <v>13.379707756991973</v>
      </c>
      <c r="M9" s="18">
        <v>0.69223195911622581</v>
      </c>
      <c r="N9" s="18">
        <v>100.17889136314848</v>
      </c>
    </row>
    <row r="10" spans="2:14" s="18" customFormat="1" x14ac:dyDescent="0.25">
      <c r="B10" s="18" t="str">
        <f>VLOOKUP(F10,NUTS_Europa!$A$2:$C$81,2,FALSE)</f>
        <v>DE60</v>
      </c>
      <c r="C10" s="18">
        <f>VLOOKUP(F10,NUTS_Europa!$A$2:$C$81,3,FALSE)</f>
        <v>1069</v>
      </c>
      <c r="D10" s="18" t="str">
        <f>VLOOKUP(G10,NUTS_Europa!$A$2:$C$81,2,FALSE)</f>
        <v>ES52</v>
      </c>
      <c r="E10" s="18">
        <f>VLOOKUP(G10,NUTS_Europa!$A$2:$C$81,3,FALSE)</f>
        <v>1064</v>
      </c>
      <c r="F10" s="18">
        <v>5</v>
      </c>
      <c r="G10" s="18">
        <v>16</v>
      </c>
      <c r="H10" s="18">
        <v>1488176.5999937491</v>
      </c>
      <c r="I10" s="18">
        <v>936575.18036590749</v>
      </c>
      <c r="J10" s="18">
        <v>141512.31529999999</v>
      </c>
      <c r="K10" s="18">
        <v>102.61384615384615</v>
      </c>
      <c r="L10" s="18">
        <v>11.729308768406298</v>
      </c>
      <c r="M10" s="18">
        <v>59.581222199550318</v>
      </c>
      <c r="N10" s="18">
        <v>11759.278234738651</v>
      </c>
    </row>
    <row r="11" spans="2:14" s="18" customFormat="1" x14ac:dyDescent="0.25">
      <c r="B11" s="18" t="str">
        <f>VLOOKUP(F11,NUTS_Europa!$A$2:$C$81,2,FALSE)</f>
        <v>DE60</v>
      </c>
      <c r="C11" s="18">
        <f>VLOOKUP(F11,NUTS_Europa!$A$2:$C$81,3,FALSE)</f>
        <v>1069</v>
      </c>
      <c r="D11" s="18" t="str">
        <f>VLOOKUP(G11,NUTS_Europa!$A$2:$C$81,2,FALSE)</f>
        <v>PT18</v>
      </c>
      <c r="E11" s="18">
        <f>VLOOKUP(G11,NUTS_Europa!$A$2:$C$81,3,FALSE)</f>
        <v>61</v>
      </c>
      <c r="F11" s="18">
        <v>5</v>
      </c>
      <c r="G11" s="18">
        <v>80</v>
      </c>
      <c r="H11" s="18">
        <v>11943705.845265057</v>
      </c>
      <c r="I11" s="18">
        <v>837504.02421937848</v>
      </c>
      <c r="J11" s="18">
        <v>118487.9544</v>
      </c>
      <c r="K11" s="18">
        <v>85.783589743589744</v>
      </c>
      <c r="L11" s="18">
        <v>9.6841184806467933</v>
      </c>
      <c r="M11" s="18">
        <v>90.158122631444286</v>
      </c>
      <c r="N11" s="18">
        <v>19116.552947283857</v>
      </c>
    </row>
    <row r="12" spans="2:14" s="18" customFormat="1" x14ac:dyDescent="0.25">
      <c r="B12" s="18" t="str">
        <f>VLOOKUP(F12,NUTS_Europa!$A$2:$C$81,2,FALSE)</f>
        <v>DE80</v>
      </c>
      <c r="C12" s="18">
        <f>VLOOKUP(F12,NUTS_Europa!$A$2:$C$81,3,FALSE)</f>
        <v>1069</v>
      </c>
      <c r="D12" s="18" t="str">
        <f>VLOOKUP(G12,NUTS_Europa!$A$2:$C$81,2,FALSE)</f>
        <v>ES11</v>
      </c>
      <c r="E12" s="18">
        <f>VLOOKUP(G12,NUTS_Europa!$A$2:$C$81,3,FALSE)</f>
        <v>288</v>
      </c>
      <c r="F12" s="18">
        <v>6</v>
      </c>
      <c r="G12" s="18">
        <v>11</v>
      </c>
      <c r="H12" s="18">
        <v>533376.17470715684</v>
      </c>
      <c r="I12" s="18">
        <v>793124.36239836761</v>
      </c>
      <c r="J12" s="18">
        <v>142841.86170000001</v>
      </c>
      <c r="K12" s="18">
        <v>59.42307692307692</v>
      </c>
      <c r="L12" s="18">
        <v>11.194105478378432</v>
      </c>
      <c r="M12" s="18">
        <v>5.0185929195524022</v>
      </c>
      <c r="N12" s="18">
        <v>990.49714506110752</v>
      </c>
    </row>
    <row r="13" spans="2:14" s="18" customFormat="1" x14ac:dyDescent="0.25">
      <c r="B13" s="18" t="str">
        <f>VLOOKUP(F13,NUTS_Europa!$A$2:$C$81,2,FALSE)</f>
        <v>DE80</v>
      </c>
      <c r="C13" s="18">
        <f>VLOOKUP(F13,NUTS_Europa!$A$2:$C$81,3,FALSE)</f>
        <v>1069</v>
      </c>
      <c r="D13" s="18" t="str">
        <f>VLOOKUP(G13,NUTS_Europa!$A$2:$C$81,2,FALSE)</f>
        <v>ES21</v>
      </c>
      <c r="E13" s="18">
        <f>VLOOKUP(G13,NUTS_Europa!$A$2:$C$81,3,FALSE)</f>
        <v>163</v>
      </c>
      <c r="F13" s="18">
        <v>6</v>
      </c>
      <c r="G13" s="18">
        <v>14</v>
      </c>
      <c r="H13" s="18">
        <v>1511803.8383454306</v>
      </c>
      <c r="I13" s="18">
        <v>727817.89967420918</v>
      </c>
      <c r="J13" s="18">
        <v>154854.3009</v>
      </c>
      <c r="K13" s="18">
        <v>53.746153846153845</v>
      </c>
      <c r="L13" s="18">
        <v>10.863554010483465</v>
      </c>
      <c r="M13" s="18">
        <v>19.051623359002505</v>
      </c>
      <c r="N13" s="18">
        <v>3181.4479505489426</v>
      </c>
    </row>
    <row r="14" spans="2:14" s="18" customFormat="1" x14ac:dyDescent="0.25">
      <c r="B14" s="18" t="str">
        <f>VLOOKUP(F14,[1]NUTS_Europa!$A$2:$C$81,2,FALSE)</f>
        <v>DE93</v>
      </c>
      <c r="C14" s="18">
        <f>VLOOKUP(F14,[1]NUTS_Europa!$A$2:$C$81,3,FALSE)</f>
        <v>1069</v>
      </c>
      <c r="D14" s="18" t="str">
        <f>VLOOKUP(G14,[1]NUTS_Europa!$A$2:$C$81,2,FALSE)</f>
        <v>NL12</v>
      </c>
      <c r="E14" s="18">
        <f>VLOOKUP(G14,[1]NUTS_Europa!$A$2:$C$81,3,FALSE)</f>
        <v>218</v>
      </c>
      <c r="F14" s="18">
        <v>7</v>
      </c>
      <c r="G14" s="18">
        <v>31</v>
      </c>
      <c r="H14" s="18">
        <v>1411182.0945863426</v>
      </c>
      <c r="I14" s="18">
        <v>622903.53719766904</v>
      </c>
      <c r="J14" s="18">
        <v>163171.4883</v>
      </c>
      <c r="K14" s="18">
        <v>13.844615384615386</v>
      </c>
      <c r="L14" s="18">
        <v>10.861134536902142</v>
      </c>
      <c r="M14" s="18">
        <v>25.05391243595119</v>
      </c>
      <c r="N14" s="18">
        <v>5283.3813549476936</v>
      </c>
    </row>
    <row r="15" spans="2:14" s="18" customFormat="1" x14ac:dyDescent="0.25">
      <c r="B15" s="18" t="str">
        <f>VLOOKUP(F15,[1]NUTS_Europa!$A$2:$C$81,2,FALSE)</f>
        <v>DE93</v>
      </c>
      <c r="C15" s="18">
        <f>VLOOKUP(F15,[1]NUTS_Europa!$A$2:$C$81,3,FALSE)</f>
        <v>1069</v>
      </c>
      <c r="D15" s="18" t="str">
        <f>VLOOKUP(G15,[1]NUTS_Europa!$A$2:$C$81,2,FALSE)</f>
        <v>NL32</v>
      </c>
      <c r="E15" s="18">
        <f>VLOOKUP(G15,[1]NUTS_Europa!$A$2:$C$81,3,FALSE)</f>
        <v>218</v>
      </c>
      <c r="F15" s="18">
        <v>7</v>
      </c>
      <c r="G15" s="18">
        <v>32</v>
      </c>
      <c r="H15" s="18">
        <v>594687.81165459054</v>
      </c>
      <c r="I15" s="18">
        <v>622903.53719766904</v>
      </c>
      <c r="J15" s="18">
        <v>199058.85829999999</v>
      </c>
      <c r="K15" s="18">
        <v>13.844615384615386</v>
      </c>
      <c r="L15" s="18">
        <v>10.861134536902142</v>
      </c>
      <c r="M15" s="18">
        <v>25.05391243595119</v>
      </c>
      <c r="N15" s="18">
        <v>5283.3813549476936</v>
      </c>
    </row>
    <row r="16" spans="2:14" s="18" customFormat="1" x14ac:dyDescent="0.25">
      <c r="B16" s="18" t="str">
        <f>VLOOKUP(F16,[1]NUTS_Europa!$A$2:$C$81,2,FALSE)</f>
        <v>DE94</v>
      </c>
      <c r="C16" s="18">
        <f>VLOOKUP(F16,[1]NUTS_Europa!$A$2:$C$81,3,FALSE)</f>
        <v>245</v>
      </c>
      <c r="D16" s="18" t="str">
        <f>VLOOKUP(G16,[1]NUTS_Europa!$A$2:$C$81,2,FALSE)</f>
        <v>ES12</v>
      </c>
      <c r="E16" s="18">
        <f>VLOOKUP(G16,[1]NUTS_Europa!$A$2:$C$81,3,FALSE)</f>
        <v>285</v>
      </c>
      <c r="F16" s="18">
        <v>8</v>
      </c>
      <c r="G16" s="18">
        <v>12</v>
      </c>
      <c r="H16" s="18">
        <v>55750.424792976228</v>
      </c>
      <c r="I16" s="18">
        <v>7469437.0643875841</v>
      </c>
      <c r="J16" s="18">
        <v>117061.7148</v>
      </c>
      <c r="K16" s="18">
        <v>51.586666666666666</v>
      </c>
      <c r="L16" s="18">
        <v>13.401679706530087</v>
      </c>
      <c r="M16" s="18">
        <v>9.347503491065301E-2</v>
      </c>
      <c r="N16" s="18">
        <v>15.609481283570693</v>
      </c>
    </row>
    <row r="17" spans="2:14" s="18" customFormat="1" x14ac:dyDescent="0.25">
      <c r="B17" s="18" t="str">
        <f>VLOOKUP(F17,[1]NUTS_Europa!$A$2:$C$81,2,FALSE)</f>
        <v>DE94</v>
      </c>
      <c r="C17" s="18">
        <f>VLOOKUP(F17,[1]NUTS_Europa!$A$2:$C$81,3,FALSE)</f>
        <v>245</v>
      </c>
      <c r="D17" s="18" t="str">
        <f>VLOOKUP(G17,[1]NUTS_Europa!$A$2:$C$81,2,FALSE)</f>
        <v>FRD1</v>
      </c>
      <c r="E17" s="18">
        <f>VLOOKUP(G17,[1]NUTS_Europa!$A$2:$C$81,3,FALSE)</f>
        <v>268</v>
      </c>
      <c r="F17" s="18">
        <v>8</v>
      </c>
      <c r="G17" s="18">
        <v>19</v>
      </c>
      <c r="H17" s="18">
        <v>399941.11625286215</v>
      </c>
      <c r="I17" s="18">
        <v>7443001.3388118101</v>
      </c>
      <c r="J17" s="18">
        <v>113696.3812</v>
      </c>
      <c r="K17" s="18">
        <v>29.894358974358976</v>
      </c>
      <c r="L17" s="18">
        <v>13.379707756991973</v>
      </c>
      <c r="M17" s="18">
        <v>0.69223195911622581</v>
      </c>
      <c r="N17" s="18">
        <v>100.17889136314848</v>
      </c>
    </row>
    <row r="18" spans="2:14" s="18" customFormat="1" x14ac:dyDescent="0.25">
      <c r="B18" s="18" t="str">
        <f>VLOOKUP(F18,NUTS_Europa!$A$2:$C$81,2,FALSE)</f>
        <v>DEA1</v>
      </c>
      <c r="C18" s="18">
        <f>VLOOKUP(F18,NUTS_Europa!$A$2:$C$81,3,FALSE)</f>
        <v>253</v>
      </c>
      <c r="D18" s="18" t="str">
        <f>VLOOKUP(G18,NUTS_Europa!$A$2:$C$81,2,FALSE)</f>
        <v>ES11</v>
      </c>
      <c r="E18" s="18">
        <f>VLOOKUP(G18,NUTS_Europa!$A$2:$C$81,3,FALSE)</f>
        <v>288</v>
      </c>
      <c r="F18" s="18">
        <v>9</v>
      </c>
      <c r="G18" s="18">
        <v>11</v>
      </c>
      <c r="H18" s="18">
        <v>555392.49400654505</v>
      </c>
      <c r="I18" s="18">
        <v>751733.73623159004</v>
      </c>
      <c r="J18" s="18">
        <v>142392.87169999999</v>
      </c>
      <c r="K18" s="18">
        <v>45.494871794871791</v>
      </c>
      <c r="L18" s="18">
        <v>13.404862564741265</v>
      </c>
      <c r="M18" s="18">
        <v>5.9314434305346619</v>
      </c>
      <c r="N18" s="18">
        <v>990.49714506110752</v>
      </c>
    </row>
    <row r="19" spans="2:14" s="18" customFormat="1" x14ac:dyDescent="0.25">
      <c r="B19" s="18" t="str">
        <f>VLOOKUP(F19,NUTS_Europa!$A$2:$C$81,2,FALSE)</f>
        <v>DEA1</v>
      </c>
      <c r="C19" s="18">
        <f>VLOOKUP(F19,NUTS_Europa!$A$2:$C$81,3,FALSE)</f>
        <v>253</v>
      </c>
      <c r="D19" s="18" t="str">
        <f>VLOOKUP(G19,NUTS_Europa!$A$2:$C$81,2,FALSE)</f>
        <v>FRI3</v>
      </c>
      <c r="E19" s="18">
        <f>VLOOKUP(G19,NUTS_Europa!$A$2:$C$81,3,FALSE)</f>
        <v>283</v>
      </c>
      <c r="F19" s="18">
        <v>9</v>
      </c>
      <c r="G19" s="18">
        <v>25</v>
      </c>
      <c r="H19" s="18">
        <v>1025896.6055679257</v>
      </c>
      <c r="I19" s="18">
        <v>635455.397843185</v>
      </c>
      <c r="J19" s="18">
        <v>127001.217</v>
      </c>
      <c r="K19" s="18">
        <v>35.415384615384617</v>
      </c>
      <c r="L19" s="18">
        <v>15.66903712963687</v>
      </c>
      <c r="M19" s="18">
        <v>13.541382924319025</v>
      </c>
      <c r="N19" s="18">
        <v>2188.5072270342998</v>
      </c>
    </row>
    <row r="20" spans="2:14" s="18" customFormat="1" x14ac:dyDescent="0.25">
      <c r="B20" s="18" t="str">
        <f>VLOOKUP(F20,NUTS_Europa!$A$2:$C$81,2,FALSE)</f>
        <v>DEF0</v>
      </c>
      <c r="C20" s="18">
        <f>VLOOKUP(F20,NUTS_Europa!$A$2:$C$81,3,FALSE)</f>
        <v>1069</v>
      </c>
      <c r="D20" s="18" t="str">
        <f>VLOOKUP(G20,NUTS_Europa!$A$2:$C$81,2,FALSE)</f>
        <v>ES13</v>
      </c>
      <c r="E20" s="18">
        <f>VLOOKUP(G20,NUTS_Europa!$A$2:$C$81,3,FALSE)</f>
        <v>163</v>
      </c>
      <c r="F20" s="18">
        <v>10</v>
      </c>
      <c r="G20" s="18">
        <v>13</v>
      </c>
      <c r="H20" s="18">
        <v>1113712.7558859868</v>
      </c>
      <c r="I20" s="18">
        <v>727817.89967420918</v>
      </c>
      <c r="J20" s="18">
        <v>163171.4883</v>
      </c>
      <c r="K20" s="18">
        <v>53.746153846153845</v>
      </c>
      <c r="L20" s="18">
        <v>10.863554010483465</v>
      </c>
      <c r="M20" s="18">
        <v>19.051623359002505</v>
      </c>
      <c r="N20" s="18">
        <v>3181.4479505489426</v>
      </c>
    </row>
    <row r="21" spans="2:14" s="18" customFormat="1" x14ac:dyDescent="0.25">
      <c r="B21" s="18" t="str">
        <f>VLOOKUP(F21,NUTS_Europa!$A$2:$C$81,2,FALSE)</f>
        <v>DEF0</v>
      </c>
      <c r="C21" s="18">
        <f>VLOOKUP(F21,NUTS_Europa!$A$2:$C$81,3,FALSE)</f>
        <v>1069</v>
      </c>
      <c r="D21" s="18" t="str">
        <f>VLOOKUP(G21,NUTS_Europa!$A$2:$C$81,2,FALSE)</f>
        <v>ES21</v>
      </c>
      <c r="E21" s="18">
        <f>VLOOKUP(G21,NUTS_Europa!$A$2:$C$81,3,FALSE)</f>
        <v>163</v>
      </c>
      <c r="F21" s="18">
        <v>10</v>
      </c>
      <c r="G21" s="18">
        <v>14</v>
      </c>
      <c r="H21" s="18">
        <v>926572.35195961688</v>
      </c>
      <c r="I21" s="18">
        <v>727817.89967420918</v>
      </c>
      <c r="J21" s="18">
        <v>199058.85829999999</v>
      </c>
      <c r="K21" s="18">
        <v>53.746153846153845</v>
      </c>
      <c r="L21" s="18">
        <v>10.863554010483465</v>
      </c>
      <c r="M21" s="18">
        <v>19.051623359002505</v>
      </c>
      <c r="N21" s="18">
        <v>3181.4479505489426</v>
      </c>
    </row>
    <row r="22" spans="2:14" s="18" customFormat="1" x14ac:dyDescent="0.25">
      <c r="B22" s="18" t="str">
        <f>VLOOKUP(F22,NUTS_Europa!$A$2:$C$81,2,FALSE)</f>
        <v>ES51</v>
      </c>
      <c r="C22" s="18">
        <f>VLOOKUP(F22,NUTS_Europa!$A$2:$C$81,3,FALSE)</f>
        <v>1063</v>
      </c>
      <c r="D22" s="18" t="str">
        <f>VLOOKUP(G22,NUTS_Europa!$A$2:$C$81,2,FALSE)</f>
        <v>FRI1</v>
      </c>
      <c r="E22" s="18">
        <f>VLOOKUP(G22,NUTS_Europa!$A$2:$C$81,3,FALSE)</f>
        <v>283</v>
      </c>
      <c r="F22" s="18">
        <v>15</v>
      </c>
      <c r="G22" s="18">
        <v>24</v>
      </c>
      <c r="H22" s="18">
        <v>960766.98827059683</v>
      </c>
      <c r="I22" s="18">
        <v>4441080.2730223555</v>
      </c>
      <c r="J22" s="18">
        <v>141734.02660000001</v>
      </c>
      <c r="K22" s="18">
        <v>79.166000000000011</v>
      </c>
      <c r="L22" s="18">
        <v>11.817163320663077</v>
      </c>
      <c r="M22" s="18">
        <v>11.524436231995772</v>
      </c>
      <c r="N22" s="18">
        <v>2188.5072270342998</v>
      </c>
    </row>
    <row r="23" spans="2:14" s="18" customFormat="1" x14ac:dyDescent="0.25">
      <c r="B23" s="18" t="str">
        <f>VLOOKUP(F23,NUTS_Europa!$A$2:$C$81,2,FALSE)</f>
        <v>ES51</v>
      </c>
      <c r="C23" s="18">
        <f>VLOOKUP(F23,NUTS_Europa!$A$2:$C$81,3,FALSE)</f>
        <v>1063</v>
      </c>
      <c r="D23" s="18" t="str">
        <f>VLOOKUP(G23,NUTS_Europa!$A$2:$C$81,2,FALSE)</f>
        <v>PT17</v>
      </c>
      <c r="E23" s="18">
        <f>VLOOKUP(G23,NUTS_Europa!$A$2:$C$81,3,FALSE)</f>
        <v>294</v>
      </c>
      <c r="F23" s="18">
        <v>15</v>
      </c>
      <c r="G23" s="18">
        <v>39</v>
      </c>
      <c r="H23" s="18">
        <v>668725.58337212226</v>
      </c>
      <c r="I23" s="18">
        <v>4272266.4668683428</v>
      </c>
      <c r="J23" s="18">
        <v>119215.969</v>
      </c>
      <c r="K23" s="18">
        <v>41.743589743589745</v>
      </c>
      <c r="L23" s="18">
        <v>8.8976468013945951</v>
      </c>
      <c r="M23" s="18">
        <v>16.22354613124827</v>
      </c>
      <c r="N23" s="18">
        <v>3201.9684368426078</v>
      </c>
    </row>
    <row r="24" spans="2:14" s="18" customFormat="1" x14ac:dyDescent="0.25">
      <c r="B24" s="18" t="str">
        <f>VLOOKUP(F24,NUTS_Europa!$A$2:$C$81,2,FALSE)</f>
        <v>ES61</v>
      </c>
      <c r="C24" s="18">
        <f>VLOOKUP(F24,NUTS_Europa!$A$2:$C$81,3,FALSE)</f>
        <v>61</v>
      </c>
      <c r="D24" s="18" t="str">
        <f>VLOOKUP(G24,NUTS_Europa!$A$2:$C$81,2,FALSE)</f>
        <v>FRG0</v>
      </c>
      <c r="E24" s="18">
        <f>VLOOKUP(G24,NUTS_Europa!$A$2:$C$81,3,FALSE)</f>
        <v>282</v>
      </c>
      <c r="F24" s="18">
        <v>17</v>
      </c>
      <c r="G24" s="18">
        <v>22</v>
      </c>
      <c r="H24" s="18">
        <v>517275.57872983319</v>
      </c>
      <c r="I24" s="18">
        <v>679102.32265572331</v>
      </c>
      <c r="J24" s="18">
        <v>115262.5922</v>
      </c>
      <c r="K24" s="18">
        <v>53.940307692307691</v>
      </c>
      <c r="L24" s="18">
        <v>11.989771649059881</v>
      </c>
      <c r="M24" s="18">
        <v>4.444664602878249</v>
      </c>
      <c r="N24" s="18">
        <v>788.36279227440002</v>
      </c>
    </row>
    <row r="25" spans="2:14" s="18" customFormat="1" x14ac:dyDescent="0.25">
      <c r="B25" s="18" t="str">
        <f>VLOOKUP(F25,NUTS_Europa!$A$2:$C$81,2,FALSE)</f>
        <v>ES61</v>
      </c>
      <c r="C25" s="18">
        <f>VLOOKUP(F25,NUTS_Europa!$A$2:$C$81,3,FALSE)</f>
        <v>61</v>
      </c>
      <c r="D25" s="18" t="str">
        <f>VLOOKUP(G25,NUTS_Europa!$A$2:$C$81,2,FALSE)</f>
        <v>FRH0</v>
      </c>
      <c r="E25" s="18">
        <f>VLOOKUP(G25,NUTS_Europa!$A$2:$C$81,3,FALSE)</f>
        <v>283</v>
      </c>
      <c r="F25" s="18">
        <v>17</v>
      </c>
      <c r="G25" s="18">
        <v>23</v>
      </c>
      <c r="H25" s="18">
        <v>1617471.3068633098</v>
      </c>
      <c r="I25" s="18">
        <v>643562.60958531674</v>
      </c>
      <c r="J25" s="18">
        <v>191087.21979999999</v>
      </c>
      <c r="K25" s="18">
        <v>52.611282051282053</v>
      </c>
      <c r="L25" s="18">
        <v>8.9988973664932068</v>
      </c>
      <c r="M25" s="18">
        <v>10.757346550073603</v>
      </c>
      <c r="N25" s="18">
        <v>2188.5072270342998</v>
      </c>
    </row>
    <row r="26" spans="2:14" s="18" customFormat="1" x14ac:dyDescent="0.25">
      <c r="B26" s="18" t="str">
        <f>VLOOKUP(F26,NUTS_Europa!$A$2:$C$81,2,FALSE)</f>
        <v>ES62</v>
      </c>
      <c r="C26" s="18">
        <f>VLOOKUP(F26,NUTS_Europa!$A$2:$C$81,3,FALSE)</f>
        <v>1064</v>
      </c>
      <c r="D26" s="18" t="str">
        <f>VLOOKUP(G26,NUTS_Europa!$A$2:$C$81,2,FALSE)</f>
        <v>FRG0</v>
      </c>
      <c r="E26" s="18">
        <f>VLOOKUP(G26,NUTS_Europa!$A$2:$C$81,3,FALSE)</f>
        <v>282</v>
      </c>
      <c r="F26" s="18">
        <v>18</v>
      </c>
      <c r="G26" s="18">
        <v>22</v>
      </c>
      <c r="H26" s="18">
        <v>495916.44112071395</v>
      </c>
      <c r="I26" s="18">
        <v>749724.81128567783</v>
      </c>
      <c r="J26" s="18">
        <v>135416.16140000001</v>
      </c>
      <c r="K26" s="18">
        <v>64.462512820512828</v>
      </c>
      <c r="L26" s="18">
        <v>14.034961936819386</v>
      </c>
      <c r="M26" s="18">
        <v>4.7209922092460594</v>
      </c>
      <c r="N26" s="18">
        <v>788.36279227440002</v>
      </c>
    </row>
    <row r="27" spans="2:14" s="18" customFormat="1" x14ac:dyDescent="0.25">
      <c r="B27" s="18" t="str">
        <f>VLOOKUP(F27,NUTS_Europa!$A$2:$C$81,2,FALSE)</f>
        <v>ES62</v>
      </c>
      <c r="C27" s="18">
        <f>VLOOKUP(F27,NUTS_Europa!$A$2:$C$81,3,FALSE)</f>
        <v>1064</v>
      </c>
      <c r="D27" s="18" t="str">
        <f>VLOOKUP(G27,NUTS_Europa!$A$2:$C$81,2,FALSE)</f>
        <v>FRH0</v>
      </c>
      <c r="E27" s="18">
        <f>VLOOKUP(G27,NUTS_Europa!$A$2:$C$81,3,FALSE)</f>
        <v>283</v>
      </c>
      <c r="F27" s="18">
        <v>18</v>
      </c>
      <c r="G27" s="18">
        <v>23</v>
      </c>
      <c r="H27" s="18">
        <v>1557805.803075575</v>
      </c>
      <c r="I27" s="18">
        <v>758052.53213199077</v>
      </c>
      <c r="J27" s="18">
        <v>154854.3009</v>
      </c>
      <c r="K27" s="18">
        <v>72.85261538461539</v>
      </c>
      <c r="L27" s="18">
        <v>11.044087654252712</v>
      </c>
      <c r="M27" s="18">
        <v>11.524436231995772</v>
      </c>
      <c r="N27" s="18">
        <v>2188.5072270342998</v>
      </c>
    </row>
    <row r="28" spans="2:14" s="18" customFormat="1" x14ac:dyDescent="0.25">
      <c r="B28" s="18" t="str">
        <f>VLOOKUP(F28,[1]NUTS_Europa!$A$2:$C$81,2,FALSE)</f>
        <v>FRD2</v>
      </c>
      <c r="C28" s="18">
        <f>VLOOKUP(F28,[1]NUTS_Europa!$A$2:$C$81,3,FALSE)</f>
        <v>269</v>
      </c>
      <c r="D28" s="18" t="str">
        <f>VLOOKUP(G28,[1]NUTS_Europa!$A$2:$C$81,2,FALSE)</f>
        <v>NL12</v>
      </c>
      <c r="E28" s="18">
        <f>VLOOKUP(G28,[1]NUTS_Europa!$A$2:$C$81,3,FALSE)</f>
        <v>218</v>
      </c>
      <c r="F28" s="18">
        <v>20</v>
      </c>
      <c r="G28" s="18">
        <v>31</v>
      </c>
      <c r="H28" s="18">
        <v>1615460.2949968737</v>
      </c>
      <c r="I28" s="18">
        <v>686764.54862692894</v>
      </c>
      <c r="J28" s="18">
        <v>163171.4883</v>
      </c>
      <c r="K28" s="18">
        <v>14.102564102564102</v>
      </c>
      <c r="L28" s="18">
        <v>10.361889042961248</v>
      </c>
      <c r="M28" s="18">
        <v>29.923121189986116</v>
      </c>
      <c r="N28" s="18">
        <v>5283.3813549476936</v>
      </c>
    </row>
    <row r="29" spans="2:14" s="18" customFormat="1" x14ac:dyDescent="0.25">
      <c r="B29" s="18" t="str">
        <f>VLOOKUP(F29,[1]NUTS_Europa!$A$2:$C$81,2,FALSE)</f>
        <v>FRD2</v>
      </c>
      <c r="C29" s="18">
        <f>VLOOKUP(F29,[1]NUTS_Europa!$A$2:$C$81,3,FALSE)</f>
        <v>269</v>
      </c>
      <c r="D29" s="18" t="str">
        <f>VLOOKUP(G29,[1]NUTS_Europa!$A$2:$C$81,2,FALSE)</f>
        <v>NL32</v>
      </c>
      <c r="E29" s="18">
        <f>VLOOKUP(G29,[1]NUTS_Europa!$A$2:$C$81,3,FALSE)</f>
        <v>218</v>
      </c>
      <c r="F29" s="18">
        <v>20</v>
      </c>
      <c r="G29" s="18">
        <v>32</v>
      </c>
      <c r="H29" s="18">
        <v>798966.01206512144</v>
      </c>
      <c r="I29" s="18">
        <v>686764.54862692894</v>
      </c>
      <c r="J29" s="18">
        <v>199058.85829999999</v>
      </c>
      <c r="K29" s="18">
        <v>14.102564102564102</v>
      </c>
      <c r="L29" s="18">
        <v>10.361889042961248</v>
      </c>
      <c r="M29" s="18">
        <v>29.923121189986116</v>
      </c>
      <c r="N29" s="18">
        <v>5283.3813549476936</v>
      </c>
    </row>
    <row r="30" spans="2:14" s="18" customFormat="1" x14ac:dyDescent="0.25">
      <c r="B30" s="18" t="str">
        <f>VLOOKUP(F30,NUTS_Europa!$A$2:$C$81,2,FALSE)</f>
        <v>FRE1</v>
      </c>
      <c r="C30" s="18">
        <f>VLOOKUP(F30,NUTS_Europa!$A$2:$C$81,3,FALSE)</f>
        <v>220</v>
      </c>
      <c r="D30" s="18" t="str">
        <f>VLOOKUP(G30,NUTS_Europa!$A$2:$C$81,2,FALSE)</f>
        <v>FRI1</v>
      </c>
      <c r="E30" s="18">
        <f>VLOOKUP(G30,NUTS_Europa!$A$2:$C$81,3,FALSE)</f>
        <v>283</v>
      </c>
      <c r="F30" s="18">
        <v>21</v>
      </c>
      <c r="G30" s="18">
        <v>24</v>
      </c>
      <c r="H30" s="18">
        <v>998297.90968718054</v>
      </c>
      <c r="I30" s="18">
        <v>560198.37466023921</v>
      </c>
      <c r="J30" s="18">
        <v>123840.01519999999</v>
      </c>
      <c r="K30" s="18">
        <v>30.871282051282051</v>
      </c>
      <c r="L30" s="18">
        <v>12.40862255533068</v>
      </c>
      <c r="M30" s="18">
        <v>12.206470635848657</v>
      </c>
      <c r="N30" s="18">
        <v>2188.5072270342998</v>
      </c>
    </row>
    <row r="31" spans="2:14" s="18" customFormat="1" x14ac:dyDescent="0.25">
      <c r="B31" s="18" t="str">
        <f>VLOOKUP(F31,NUTS_Europa!$A$2:$C$81,2,FALSE)</f>
        <v>FRE1</v>
      </c>
      <c r="C31" s="18">
        <f>VLOOKUP(F31,NUTS_Europa!$A$2:$C$81,3,FALSE)</f>
        <v>220</v>
      </c>
      <c r="D31" s="18" t="str">
        <f>VLOOKUP(G31,NUTS_Europa!$A$2:$C$81,2,FALSE)</f>
        <v>FRI3</v>
      </c>
      <c r="E31" s="18">
        <f>VLOOKUP(G31,NUTS_Europa!$A$2:$C$81,3,FALSE)</f>
        <v>283</v>
      </c>
      <c r="F31" s="18">
        <v>21</v>
      </c>
      <c r="G31" s="18">
        <v>25</v>
      </c>
      <c r="H31" s="18">
        <v>652039.95600110828</v>
      </c>
      <c r="I31" s="18">
        <v>560198.37466023921</v>
      </c>
      <c r="J31" s="18">
        <v>117061.7148</v>
      </c>
      <c r="K31" s="18">
        <v>30.871282051282051</v>
      </c>
      <c r="L31" s="18">
        <v>12.40862255533068</v>
      </c>
      <c r="M31" s="18">
        <v>12.206470635848657</v>
      </c>
      <c r="N31" s="18">
        <v>2188.5072270342998</v>
      </c>
    </row>
    <row r="32" spans="2:14" s="18" customFormat="1" x14ac:dyDescent="0.25">
      <c r="B32" s="18" t="str">
        <f>VLOOKUP(F32,NUTS_Europa!$A$2:$C$81,2,FALSE)</f>
        <v>FRJ1</v>
      </c>
      <c r="C32" s="18">
        <f>VLOOKUP(F32,NUTS_Europa!$A$2:$C$81,3,FALSE)</f>
        <v>1063</v>
      </c>
      <c r="D32" s="18" t="str">
        <f>VLOOKUP(G32,NUTS_Europa!$A$2:$C$81,2,FALSE)</f>
        <v>FRJ2</v>
      </c>
      <c r="E32" s="18">
        <f>VLOOKUP(G32,NUTS_Europa!$A$2:$C$81,3,FALSE)</f>
        <v>283</v>
      </c>
      <c r="F32" s="18">
        <v>26</v>
      </c>
      <c r="G32" s="18">
        <v>28</v>
      </c>
      <c r="H32" s="18">
        <v>2233444.5624412308</v>
      </c>
      <c r="I32" s="18">
        <v>4441080.2730223555</v>
      </c>
      <c r="J32" s="18">
        <v>142841.86170000001</v>
      </c>
      <c r="K32" s="18">
        <v>79.166000000000011</v>
      </c>
      <c r="L32" s="18">
        <v>11.817163320663077</v>
      </c>
      <c r="M32" s="18">
        <v>11.524436231995772</v>
      </c>
      <c r="N32" s="18">
        <v>2188.5072270342998</v>
      </c>
    </row>
    <row r="33" spans="2:14" s="18" customFormat="1" x14ac:dyDescent="0.25">
      <c r="B33" s="18" t="str">
        <f>VLOOKUP(F33,NUTS_Europa!$A$2:$C$81,2,FALSE)</f>
        <v>FRJ1</v>
      </c>
      <c r="C33" s="18">
        <f>VLOOKUP(F33,NUTS_Europa!$A$2:$C$81,3,FALSE)</f>
        <v>1063</v>
      </c>
      <c r="D33" s="18" t="str">
        <f>VLOOKUP(G33,NUTS_Europa!$A$2:$C$81,2,FALSE)</f>
        <v>ES61</v>
      </c>
      <c r="E33" s="18">
        <f>VLOOKUP(G33,NUTS_Europa!$A$2:$C$81,3,FALSE)</f>
        <v>297</v>
      </c>
      <c r="F33" s="18">
        <v>26</v>
      </c>
      <c r="G33" s="18">
        <v>57</v>
      </c>
      <c r="H33" s="18">
        <v>779468.40743883513</v>
      </c>
      <c r="I33" s="18">
        <v>4209257.7665899927</v>
      </c>
      <c r="J33" s="18">
        <v>117061.7148</v>
      </c>
      <c r="K33" s="18">
        <v>30.051282051282051</v>
      </c>
      <c r="L33" s="18">
        <v>11.676590806963564</v>
      </c>
      <c r="M33" s="18">
        <v>4.7125057074945884</v>
      </c>
      <c r="N33" s="18">
        <v>930.08608671409615</v>
      </c>
    </row>
    <row r="34" spans="2:14" s="18" customFormat="1" x14ac:dyDescent="0.25">
      <c r="B34" s="18" t="str">
        <f>VLOOKUP(F34,NUTS_Europa!$A$2:$C$81,2,FALSE)</f>
        <v>FRF2</v>
      </c>
      <c r="C34" s="18">
        <f>VLOOKUP(F34,NUTS_Europa!$A$2:$C$81,3,FALSE)</f>
        <v>269</v>
      </c>
      <c r="D34" s="18" t="str">
        <f>VLOOKUP(G34,NUTS_Europa!$A$2:$C$81,2,FALSE)</f>
        <v>FRJ2</v>
      </c>
      <c r="E34" s="18">
        <f>VLOOKUP(G34,NUTS_Europa!$A$2:$C$81,3,FALSE)</f>
        <v>283</v>
      </c>
      <c r="F34" s="18">
        <v>27</v>
      </c>
      <c r="G34" s="18">
        <v>28</v>
      </c>
      <c r="H34" s="18">
        <v>1817959.7788184518</v>
      </c>
      <c r="I34" s="18">
        <v>627088.64508281252</v>
      </c>
      <c r="J34" s="18">
        <v>176841.96369999999</v>
      </c>
      <c r="K34" s="18">
        <v>23.743589743589745</v>
      </c>
      <c r="L34" s="18">
        <v>12.959034549333143</v>
      </c>
      <c r="M34" s="18">
        <v>13.541382924319025</v>
      </c>
      <c r="N34" s="18">
        <v>2188.5072270342998</v>
      </c>
    </row>
    <row r="35" spans="2:14" s="18" customFormat="1" x14ac:dyDescent="0.25">
      <c r="B35" s="18" t="str">
        <f>VLOOKUP(F35,NUTS_Europa!$A$2:$C$81,2,FALSE)</f>
        <v>FRF2</v>
      </c>
      <c r="C35" s="18">
        <f>VLOOKUP(F35,NUTS_Europa!$A$2:$C$81,3,FALSE)</f>
        <v>269</v>
      </c>
      <c r="D35" s="18" t="str">
        <f>VLOOKUP(G35,NUTS_Europa!$A$2:$C$81,2,FALSE)</f>
        <v>PT16</v>
      </c>
      <c r="E35" s="18">
        <f>VLOOKUP(G35,NUTS_Europa!$A$2:$C$81,3,FALSE)</f>
        <v>111</v>
      </c>
      <c r="F35" s="18">
        <v>27</v>
      </c>
      <c r="G35" s="18">
        <v>38</v>
      </c>
      <c r="H35" s="18">
        <v>1536406.6680864384</v>
      </c>
      <c r="I35" s="18">
        <v>717954.98865346191</v>
      </c>
      <c r="J35" s="18">
        <v>120437.3524</v>
      </c>
      <c r="K35" s="18">
        <v>40.87025641025641</v>
      </c>
      <c r="L35" s="18">
        <v>10.170928978314684</v>
      </c>
      <c r="M35" s="18">
        <v>19.738463275611146</v>
      </c>
      <c r="N35" s="18">
        <v>3296.1439742878965</v>
      </c>
    </row>
    <row r="36" spans="2:14" s="18" customFormat="1" x14ac:dyDescent="0.25">
      <c r="B36" s="18" t="str">
        <f>VLOOKUP(F36,NUTS_Europa!$A$2:$C$81,2,FALSE)</f>
        <v>FRI2</v>
      </c>
      <c r="C36" s="18">
        <f>VLOOKUP(F36,NUTS_Europa!$A$2:$C$81,3,FALSE)</f>
        <v>269</v>
      </c>
      <c r="D36" s="18" t="str">
        <f>VLOOKUP(G36,NUTS_Europa!$A$2:$C$81,2,FALSE)</f>
        <v>PT11</v>
      </c>
      <c r="E36" s="18">
        <f>VLOOKUP(G36,NUTS_Europa!$A$2:$C$81,3,FALSE)</f>
        <v>111</v>
      </c>
      <c r="F36" s="18">
        <v>29</v>
      </c>
      <c r="G36" s="18">
        <v>36</v>
      </c>
      <c r="H36" s="18">
        <v>1661913.9421953987</v>
      </c>
      <c r="I36" s="18">
        <v>717954.98865346191</v>
      </c>
      <c r="J36" s="18">
        <v>114346.8514</v>
      </c>
      <c r="K36" s="18">
        <v>40.87025641025641</v>
      </c>
      <c r="L36" s="18">
        <v>10.170928978314684</v>
      </c>
      <c r="M36" s="18">
        <v>19.738463275611146</v>
      </c>
      <c r="N36" s="18">
        <v>3296.1439742878965</v>
      </c>
    </row>
    <row r="37" spans="2:14" s="18" customFormat="1" x14ac:dyDescent="0.25">
      <c r="B37" s="18" t="str">
        <f>VLOOKUP(F37,NUTS_Europa!$A$2:$C$81,2,FALSE)</f>
        <v>FRI2</v>
      </c>
      <c r="C37" s="18">
        <f>VLOOKUP(F37,NUTS_Europa!$A$2:$C$81,3,FALSE)</f>
        <v>269</v>
      </c>
      <c r="D37" s="18" t="str">
        <f>VLOOKUP(G37,NUTS_Europa!$A$2:$C$81,2,FALSE)</f>
        <v>PT17</v>
      </c>
      <c r="E37" s="18">
        <f>VLOOKUP(G37,NUTS_Europa!$A$2:$C$81,3,FALSE)</f>
        <v>294</v>
      </c>
      <c r="F37" s="18">
        <v>29</v>
      </c>
      <c r="G37" s="18">
        <v>39</v>
      </c>
      <c r="H37" s="18">
        <v>1100285.2329795742</v>
      </c>
      <c r="I37" s="18">
        <v>751107.45475627028</v>
      </c>
      <c r="J37" s="18">
        <v>137713.6226</v>
      </c>
      <c r="K37" s="18">
        <v>48.402051282051282</v>
      </c>
      <c r="L37" s="18">
        <v>10.039518030064661</v>
      </c>
      <c r="M37" s="18">
        <v>19.174507210031102</v>
      </c>
      <c r="N37" s="18">
        <v>3201.9684368426078</v>
      </c>
    </row>
    <row r="38" spans="2:14" s="18" customFormat="1" x14ac:dyDescent="0.25">
      <c r="B38" s="18" t="str">
        <f>VLOOKUP(F38,[1]NUTS_Europa!$A$2:$C$81,2,FALSE)</f>
        <v>NL11</v>
      </c>
      <c r="C38" s="18">
        <f>VLOOKUP(F38,[1]NUTS_Europa!$A$2:$C$81,3,FALSE)</f>
        <v>245</v>
      </c>
      <c r="D38" s="18" t="str">
        <f>VLOOKUP(G38,[1]NUTS_Europa!$A$2:$C$81,2,FALSE)</f>
        <v>FRI1</v>
      </c>
      <c r="E38" s="18">
        <f>VLOOKUP(G38,[1]NUTS_Europa!$A$2:$C$81,3,FALSE)</f>
        <v>275</v>
      </c>
      <c r="F38" s="18">
        <v>30</v>
      </c>
      <c r="G38" s="18">
        <v>64</v>
      </c>
      <c r="H38" s="18">
        <v>849870.63268778892</v>
      </c>
      <c r="I38" s="18">
        <v>9388634.4765822813</v>
      </c>
      <c r="J38" s="18">
        <v>114346.8514</v>
      </c>
      <c r="K38" s="18">
        <v>61.025641025641029</v>
      </c>
      <c r="L38" s="18">
        <v>17.119569355169372</v>
      </c>
      <c r="M38" s="18">
        <v>1.3844639118045834</v>
      </c>
      <c r="N38" s="18">
        <v>200.35778179606439</v>
      </c>
    </row>
    <row r="39" spans="2:14" s="18" customFormat="1" x14ac:dyDescent="0.25">
      <c r="B39" s="18" t="str">
        <f>VLOOKUP(F39,[1]NUTS_Europa!$A$2:$C$81,2,FALSE)</f>
        <v>NL11</v>
      </c>
      <c r="C39" s="18">
        <f>VLOOKUP(F39,[1]NUTS_Europa!$A$2:$C$81,3,FALSE)</f>
        <v>245</v>
      </c>
      <c r="D39" s="18" t="str">
        <f>VLOOKUP(G39,[1]NUTS_Europa!$A$2:$C$81,2,FALSE)</f>
        <v>FRI2</v>
      </c>
      <c r="E39" s="18">
        <f>VLOOKUP(G39,[1]NUTS_Europa!$A$2:$C$81,3,FALSE)</f>
        <v>275</v>
      </c>
      <c r="F39" s="18">
        <v>30</v>
      </c>
      <c r="G39" s="18">
        <v>69</v>
      </c>
      <c r="H39" s="18">
        <v>815145.42337802227</v>
      </c>
      <c r="I39" s="18">
        <v>9388634.4765822813</v>
      </c>
      <c r="J39" s="18">
        <v>145277.79319999999</v>
      </c>
      <c r="K39" s="18">
        <v>61.025641025641029</v>
      </c>
      <c r="L39" s="18">
        <v>17.119569355169372</v>
      </c>
      <c r="M39" s="18">
        <v>1.3844639118045834</v>
      </c>
      <c r="N39" s="18">
        <v>200.35778179606439</v>
      </c>
    </row>
    <row r="40" spans="2:14" s="18" customFormat="1" x14ac:dyDescent="0.25">
      <c r="B40" s="18" t="str">
        <f>VLOOKUP(F40,[1]NUTS_Europa!$A$2:$C$81,2,FALSE)</f>
        <v>NL33</v>
      </c>
      <c r="C40" s="18">
        <f>VLOOKUP(F40,[1]NUTS_Europa!$A$2:$C$81,3,FALSE)</f>
        <v>250</v>
      </c>
      <c r="D40" s="18" t="str">
        <f>VLOOKUP(G40,[1]NUTS_Europa!$A$2:$C$81,2,FALSE)</f>
        <v>PT15</v>
      </c>
      <c r="E40" s="18">
        <f>VLOOKUP(G40,[1]NUTS_Europa!$A$2:$C$81,3,FALSE)</f>
        <v>1065</v>
      </c>
      <c r="F40" s="18">
        <v>33</v>
      </c>
      <c r="G40" s="18">
        <v>37</v>
      </c>
      <c r="H40" s="18">
        <v>3202087.3206097605</v>
      </c>
      <c r="I40" s="18">
        <v>935663.24242155754</v>
      </c>
      <c r="J40" s="18">
        <v>114346.8514</v>
      </c>
      <c r="K40" s="18">
        <v>59.782564102564102</v>
      </c>
      <c r="L40" s="18">
        <v>14.975815071909572</v>
      </c>
      <c r="M40" s="18">
        <v>49.486783091883979</v>
      </c>
      <c r="N40" s="18">
        <v>8263.8430164293077</v>
      </c>
    </row>
    <row r="41" spans="2:14" s="18" customFormat="1" x14ac:dyDescent="0.25">
      <c r="B41" s="18" t="str">
        <f>VLOOKUP(F41,[1]NUTS_Europa!$A$2:$C$81,2,FALSE)</f>
        <v>NL33</v>
      </c>
      <c r="C41" s="18">
        <f>VLOOKUP(F41,[1]NUTS_Europa!$A$2:$C$81,3,FALSE)</f>
        <v>250</v>
      </c>
      <c r="D41" s="18" t="str">
        <f>VLOOKUP(G41,[1]NUTS_Europa!$A$2:$C$81,2,FALSE)</f>
        <v>PT18</v>
      </c>
      <c r="E41" s="18">
        <f>VLOOKUP(G41,[1]NUTS_Europa!$A$2:$C$81,3,FALSE)</f>
        <v>1065</v>
      </c>
      <c r="F41" s="18">
        <v>33</v>
      </c>
      <c r="G41" s="18">
        <v>40</v>
      </c>
      <c r="H41" s="18">
        <v>2616164.3230588902</v>
      </c>
      <c r="I41" s="18">
        <v>935663.24242155754</v>
      </c>
      <c r="J41" s="18">
        <v>137713.6226</v>
      </c>
      <c r="K41" s="18">
        <v>59.782564102564102</v>
      </c>
      <c r="L41" s="18">
        <v>14.975815071909572</v>
      </c>
      <c r="M41" s="18">
        <v>49.486783091883979</v>
      </c>
      <c r="N41" s="18">
        <v>8263.8430164293077</v>
      </c>
    </row>
    <row r="42" spans="2:14" s="18" customFormat="1" x14ac:dyDescent="0.25">
      <c r="B42" s="18" t="str">
        <f>VLOOKUP(F42,NUTS_Europa!$A$2:$C$81,2,FALSE)</f>
        <v>NL34</v>
      </c>
      <c r="C42" s="18">
        <f>VLOOKUP(F42,NUTS_Europa!$A$2:$C$81,3,FALSE)</f>
        <v>250</v>
      </c>
      <c r="D42" s="18" t="str">
        <f>VLOOKUP(G42,NUTS_Europa!$A$2:$C$81,2,FALSE)</f>
        <v>PT11</v>
      </c>
      <c r="E42" s="18">
        <f>VLOOKUP(G42,NUTS_Europa!$A$2:$C$81,3,FALSE)</f>
        <v>111</v>
      </c>
      <c r="F42" s="18">
        <v>34</v>
      </c>
      <c r="G42" s="18">
        <v>36</v>
      </c>
      <c r="H42" s="18">
        <v>1440950.5095417411</v>
      </c>
      <c r="I42" s="18">
        <v>831048.54533891543</v>
      </c>
      <c r="J42" s="18">
        <v>176841.96369999999</v>
      </c>
      <c r="K42" s="18">
        <v>49.426666666666669</v>
      </c>
      <c r="L42" s="18">
        <v>13.172091503386776</v>
      </c>
      <c r="M42" s="18">
        <v>19.738463275611146</v>
      </c>
      <c r="N42" s="18">
        <v>3296.1439742878965</v>
      </c>
    </row>
    <row r="43" spans="2:14" s="18" customFormat="1" x14ac:dyDescent="0.25">
      <c r="B43" s="18" t="str">
        <f>VLOOKUP(F43,NUTS_Europa!$A$2:$C$81,2,FALSE)</f>
        <v>NL34</v>
      </c>
      <c r="C43" s="18">
        <f>VLOOKUP(F43,NUTS_Europa!$A$2:$C$81,3,FALSE)</f>
        <v>250</v>
      </c>
      <c r="D43" s="18" t="str">
        <f>VLOOKUP(G43,NUTS_Europa!$A$2:$C$81,2,FALSE)</f>
        <v>PT16</v>
      </c>
      <c r="E43" s="18">
        <f>VLOOKUP(G43,NUTS_Europa!$A$2:$C$81,3,FALSE)</f>
        <v>111</v>
      </c>
      <c r="F43" s="18">
        <v>34</v>
      </c>
      <c r="G43" s="18">
        <v>38</v>
      </c>
      <c r="H43" s="18">
        <v>1332754.583585741</v>
      </c>
      <c r="I43" s="18">
        <v>831048.54533891543</v>
      </c>
      <c r="J43" s="18">
        <v>199058.85829999999</v>
      </c>
      <c r="K43" s="18">
        <v>49.426666666666669</v>
      </c>
      <c r="L43" s="18">
        <v>13.172091503386776</v>
      </c>
      <c r="M43" s="18">
        <v>19.738463275611146</v>
      </c>
      <c r="N43" s="18">
        <v>3296.1439742878965</v>
      </c>
    </row>
    <row r="44" spans="2:14" s="18" customFormat="1" x14ac:dyDescent="0.25">
      <c r="B44" s="18" t="str">
        <f>VLOOKUP(F44,[1]NUTS_Europa!$A$2:$C$81,2,FALSE)</f>
        <v>NL41</v>
      </c>
      <c r="C44" s="18">
        <f>VLOOKUP(F44,[1]NUTS_Europa!$A$2:$C$81,3,FALSE)</f>
        <v>253</v>
      </c>
      <c r="D44" s="18" t="str">
        <f>VLOOKUP(G44,[1]NUTS_Europa!$A$2:$C$81,2,FALSE)</f>
        <v>PT15</v>
      </c>
      <c r="E44" s="18">
        <f>VLOOKUP(G44,[1]NUTS_Europa!$A$2:$C$81,3,FALSE)</f>
        <v>1065</v>
      </c>
      <c r="F44" s="18">
        <v>35</v>
      </c>
      <c r="G44" s="18">
        <v>37</v>
      </c>
      <c r="H44" s="18">
        <v>3303526.5447208555</v>
      </c>
      <c r="I44" s="18">
        <v>803233.65568385378</v>
      </c>
      <c r="J44" s="18">
        <v>142392.87169999999</v>
      </c>
      <c r="K44" s="18">
        <v>59.782923076923076</v>
      </c>
      <c r="L44" s="18">
        <v>14.684655127141205</v>
      </c>
      <c r="M44" s="18">
        <v>49.486783091883979</v>
      </c>
      <c r="N44" s="18">
        <v>8263.8430164293077</v>
      </c>
    </row>
    <row r="45" spans="2:14" s="18" customFormat="1" x14ac:dyDescent="0.25">
      <c r="B45" s="18" t="str">
        <f>VLOOKUP(F45,[1]NUTS_Europa!$A$2:$C$81,2,FALSE)</f>
        <v>NL41</v>
      </c>
      <c r="C45" s="18">
        <f>VLOOKUP(F45,[1]NUTS_Europa!$A$2:$C$81,3,FALSE)</f>
        <v>253</v>
      </c>
      <c r="D45" s="18" t="str">
        <f>VLOOKUP(G45,[1]NUTS_Europa!$A$2:$C$81,2,FALSE)</f>
        <v>PT18</v>
      </c>
      <c r="E45" s="18">
        <f>VLOOKUP(G45,[1]NUTS_Europa!$A$2:$C$81,3,FALSE)</f>
        <v>1065</v>
      </c>
      <c r="F45" s="18">
        <v>35</v>
      </c>
      <c r="G45" s="18">
        <v>40</v>
      </c>
      <c r="H45" s="18">
        <v>2717603.5471699848</v>
      </c>
      <c r="I45" s="18">
        <v>803233.65568385378</v>
      </c>
      <c r="J45" s="18">
        <v>120437.3524</v>
      </c>
      <c r="K45" s="18">
        <v>59.782923076923076</v>
      </c>
      <c r="L45" s="18">
        <v>14.684655127141205</v>
      </c>
      <c r="M45" s="18">
        <v>49.486783091883979</v>
      </c>
      <c r="N45" s="18">
        <v>8263.8430164293077</v>
      </c>
    </row>
    <row r="46" spans="2:14" s="18" customFormat="1" x14ac:dyDescent="0.25">
      <c r="B46" s="18" t="str">
        <f>VLOOKUP(F46,NUTS_Europa!$A$2:$C$81,2,FALSE)</f>
        <v>BE21</v>
      </c>
      <c r="C46" s="18">
        <f>VLOOKUP(F46,NUTS_Europa!$A$2:$C$81,3,FALSE)</f>
        <v>250</v>
      </c>
      <c r="D46" s="18" t="str">
        <f>VLOOKUP(G46,NUTS_Europa!$A$2:$C$81,2,FALSE)</f>
        <v>FRE1</v>
      </c>
      <c r="E46" s="18">
        <f>VLOOKUP(G46,NUTS_Europa!$A$2:$C$81,3,FALSE)</f>
        <v>235</v>
      </c>
      <c r="F46" s="18">
        <v>41</v>
      </c>
      <c r="G46" s="18">
        <v>61</v>
      </c>
      <c r="H46" s="18">
        <v>614150.40855018294</v>
      </c>
      <c r="I46" s="18">
        <v>620612.6332278531</v>
      </c>
      <c r="J46" s="18">
        <v>142392.87169999999</v>
      </c>
      <c r="K46" s="18">
        <v>7.2307692307692308</v>
      </c>
      <c r="L46" s="18">
        <v>13.852048542498128</v>
      </c>
      <c r="M46" s="18">
        <v>10.227627622175234</v>
      </c>
      <c r="N46" s="18">
        <v>1705.3756166676578</v>
      </c>
    </row>
    <row r="47" spans="2:14" s="18" customFormat="1" x14ac:dyDescent="0.25">
      <c r="B47" s="18" t="str">
        <f>VLOOKUP(F47,NUTS_Europa!$A$2:$C$81,2,FALSE)</f>
        <v>BE21</v>
      </c>
      <c r="C47" s="18">
        <f>VLOOKUP(F47,NUTS_Europa!$A$2:$C$81,3,FALSE)</f>
        <v>250</v>
      </c>
      <c r="D47" s="18" t="str">
        <f>VLOOKUP(G47,NUTS_Europa!$A$2:$C$81,2,FALSE)</f>
        <v>FRH0</v>
      </c>
      <c r="E47" s="18">
        <f>VLOOKUP(G47,NUTS_Europa!$A$2:$C$81,3,FALSE)</f>
        <v>282</v>
      </c>
      <c r="F47" s="18">
        <v>41</v>
      </c>
      <c r="G47" s="18">
        <v>63</v>
      </c>
      <c r="H47" s="18">
        <v>348277.64567349548</v>
      </c>
      <c r="I47" s="18">
        <v>747616.50420193106</v>
      </c>
      <c r="J47" s="18">
        <v>123614.25509999999</v>
      </c>
      <c r="K47" s="18">
        <v>18.615384615384617</v>
      </c>
      <c r="L47" s="18">
        <v>18.951071356971909</v>
      </c>
      <c r="M47" s="18">
        <v>5.4475539982986554</v>
      </c>
      <c r="N47" s="18">
        <v>788.36279227440002</v>
      </c>
    </row>
    <row r="48" spans="2:14" s="18" customFormat="1" x14ac:dyDescent="0.25">
      <c r="B48" s="18" t="str">
        <f>VLOOKUP(F48,NUTS_Europa!$A$2:$C$81,2,FALSE)</f>
        <v>BE23</v>
      </c>
      <c r="C48" s="18">
        <f>VLOOKUP(F48,NUTS_Europa!$A$2:$C$81,3,FALSE)</f>
        <v>220</v>
      </c>
      <c r="D48" s="18" t="str">
        <f>VLOOKUP(G48,NUTS_Europa!$A$2:$C$81,2,FALSE)</f>
        <v>ES12</v>
      </c>
      <c r="E48" s="18">
        <f>VLOOKUP(G48,NUTS_Europa!$A$2:$C$81,3,FALSE)</f>
        <v>163</v>
      </c>
      <c r="F48" s="18">
        <v>42</v>
      </c>
      <c r="G48" s="18">
        <v>52</v>
      </c>
      <c r="H48" s="18">
        <v>1601892.421985805</v>
      </c>
      <c r="I48" s="18">
        <v>614418.37343052903</v>
      </c>
      <c r="J48" s="18">
        <v>137713.6226</v>
      </c>
      <c r="K48" s="18">
        <v>37.435897435897438</v>
      </c>
      <c r="L48" s="18">
        <v>9.8138965225401069</v>
      </c>
      <c r="M48" s="18">
        <v>20.043101444858344</v>
      </c>
      <c r="N48" s="18">
        <v>3181.4479505489426</v>
      </c>
    </row>
    <row r="49" spans="2:14" s="18" customFormat="1" x14ac:dyDescent="0.25">
      <c r="B49" s="18" t="str">
        <f>VLOOKUP(F49,NUTS_Europa!$A$2:$C$81,2,FALSE)</f>
        <v>BE23</v>
      </c>
      <c r="C49" s="18">
        <f>VLOOKUP(F49,NUTS_Europa!$A$2:$C$81,3,FALSE)</f>
        <v>220</v>
      </c>
      <c r="D49" s="18" t="str">
        <f>VLOOKUP(G49,NUTS_Europa!$A$2:$C$81,2,FALSE)</f>
        <v>NL11</v>
      </c>
      <c r="E49" s="18">
        <f>VLOOKUP(G49,NUTS_Europa!$A$2:$C$81,3,FALSE)</f>
        <v>218</v>
      </c>
      <c r="F49" s="18">
        <v>42</v>
      </c>
      <c r="G49" s="18">
        <v>70</v>
      </c>
      <c r="H49" s="18">
        <v>1882131.7261577938</v>
      </c>
      <c r="I49" s="18">
        <v>550289.8224580005</v>
      </c>
      <c r="J49" s="18">
        <v>117061.7148</v>
      </c>
      <c r="K49" s="18">
        <v>6.4102564102564106</v>
      </c>
      <c r="L49" s="18">
        <v>9.8114770489587855</v>
      </c>
      <c r="M49" s="18">
        <v>26.700444742646987</v>
      </c>
      <c r="N49" s="18">
        <v>5283.3813549476936</v>
      </c>
    </row>
    <row r="50" spans="2:14" s="18" customFormat="1" x14ac:dyDescent="0.25">
      <c r="B50" s="18" t="str">
        <f>VLOOKUP(F50,NUTS_Europa!$A$2:$C$81,2,FALSE)</f>
        <v>BE25</v>
      </c>
      <c r="C50" s="18">
        <f>VLOOKUP(F50,NUTS_Europa!$A$2:$C$81,3,FALSE)</f>
        <v>220</v>
      </c>
      <c r="D50" s="18" t="str">
        <f>VLOOKUP(G50,NUTS_Europa!$A$2:$C$81,2,FALSE)</f>
        <v>NL11</v>
      </c>
      <c r="E50" s="18">
        <f>VLOOKUP(G50,NUTS_Europa!$A$2:$C$81,3,FALSE)</f>
        <v>218</v>
      </c>
      <c r="F50" s="18">
        <v>43</v>
      </c>
      <c r="G50" s="18">
        <v>70</v>
      </c>
      <c r="H50" s="18">
        <v>1682343.8302492595</v>
      </c>
      <c r="I50" s="18">
        <v>550289.8224580005</v>
      </c>
      <c r="J50" s="18">
        <v>156784.57750000001</v>
      </c>
      <c r="K50" s="18">
        <v>6.4102564102564106</v>
      </c>
      <c r="L50" s="18">
        <v>9.8114770489587855</v>
      </c>
      <c r="M50" s="18">
        <v>26.700444742646987</v>
      </c>
      <c r="N50" s="18">
        <v>5283.3813549476936</v>
      </c>
    </row>
    <row r="51" spans="2:14" s="18" customFormat="1" x14ac:dyDescent="0.25">
      <c r="B51" s="18" t="str">
        <f>VLOOKUP(F51,NUTS_Europa!$A$2:$C$81,2,FALSE)</f>
        <v>BE25</v>
      </c>
      <c r="C51" s="18">
        <f>VLOOKUP(F51,NUTS_Europa!$A$2:$C$81,3,FALSE)</f>
        <v>220</v>
      </c>
      <c r="D51" s="18" t="str">
        <f>VLOOKUP(G51,NUTS_Europa!$A$2:$C$81,2,FALSE)</f>
        <v>PT18</v>
      </c>
      <c r="E51" s="18">
        <f>VLOOKUP(G51,NUTS_Europa!$A$2:$C$81,3,FALSE)</f>
        <v>61</v>
      </c>
      <c r="F51" s="18">
        <v>43</v>
      </c>
      <c r="G51" s="18">
        <v>80</v>
      </c>
      <c r="H51" s="18">
        <v>12861602.204159237</v>
      </c>
      <c r="I51" s="18">
        <v>723385.02893221949</v>
      </c>
      <c r="J51" s="18">
        <v>117768.50930000001</v>
      </c>
      <c r="K51" s="18">
        <v>69.418974358974367</v>
      </c>
      <c r="L51" s="18">
        <v>8.6344609927034348</v>
      </c>
      <c r="M51" s="18">
        <v>96.115675173224659</v>
      </c>
      <c r="N51" s="18">
        <v>19116.552947283857</v>
      </c>
    </row>
    <row r="52" spans="2:14" s="18" customFormat="1" x14ac:dyDescent="0.25">
      <c r="B52" s="18" t="str">
        <f>VLOOKUP(F52,NUTS_Europa!$A$2:$C$81,2,FALSE)</f>
        <v>DE50</v>
      </c>
      <c r="C52" s="18">
        <f>VLOOKUP(F52,NUTS_Europa!$A$2:$C$81,3,FALSE)</f>
        <v>1069</v>
      </c>
      <c r="D52" s="18" t="str">
        <f>VLOOKUP(G52,NUTS_Europa!$A$2:$C$81,2,FALSE)</f>
        <v>ES12</v>
      </c>
      <c r="E52" s="18">
        <f>VLOOKUP(G52,NUTS_Europa!$A$2:$C$81,3,FALSE)</f>
        <v>163</v>
      </c>
      <c r="F52" s="18">
        <v>44</v>
      </c>
      <c r="G52" s="18">
        <v>52</v>
      </c>
      <c r="H52" s="18">
        <v>1753248.3773397205</v>
      </c>
      <c r="I52" s="18">
        <v>727817.89967420918</v>
      </c>
      <c r="J52" s="18">
        <v>120125.8052</v>
      </c>
      <c r="K52" s="18">
        <v>53.746153846153845</v>
      </c>
      <c r="L52" s="18">
        <v>10.863554010483465</v>
      </c>
      <c r="M52" s="18">
        <v>19.051623359002505</v>
      </c>
      <c r="N52" s="18">
        <v>3181.4479505489426</v>
      </c>
    </row>
    <row r="53" spans="2:14" s="18" customFormat="1" x14ac:dyDescent="0.25">
      <c r="B53" s="18" t="str">
        <f>VLOOKUP(F53,NUTS_Europa!$A$2:$C$81,2,FALSE)</f>
        <v>DE50</v>
      </c>
      <c r="C53" s="18">
        <f>VLOOKUP(F53,NUTS_Europa!$A$2:$C$81,3,FALSE)</f>
        <v>1069</v>
      </c>
      <c r="D53" s="18" t="str">
        <f>VLOOKUP(G53,NUTS_Europa!$A$2:$C$81,2,FALSE)</f>
        <v>FRG0</v>
      </c>
      <c r="E53" s="18">
        <f>VLOOKUP(G53,NUTS_Europa!$A$2:$C$81,3,FALSE)</f>
        <v>283</v>
      </c>
      <c r="F53" s="18">
        <v>44</v>
      </c>
      <c r="G53" s="18">
        <v>62</v>
      </c>
      <c r="H53" s="18">
        <v>1027448.0141188365</v>
      </c>
      <c r="I53" s="18">
        <v>681524.85872839496</v>
      </c>
      <c r="J53" s="18">
        <v>199058.85829999999</v>
      </c>
      <c r="K53" s="18">
        <v>49.122051282051281</v>
      </c>
      <c r="L53" s="18">
        <v>13.458280043274041</v>
      </c>
      <c r="M53" s="18">
        <v>11.524436231995772</v>
      </c>
      <c r="N53" s="18">
        <v>2188.5072270342998</v>
      </c>
    </row>
    <row r="54" spans="2:14" s="18" customFormat="1" x14ac:dyDescent="0.25">
      <c r="B54" s="18" t="str">
        <f>VLOOKUP(F54,NUTS_Europa!$A$2:$C$81,2,FALSE)</f>
        <v>DE60</v>
      </c>
      <c r="C54" s="18">
        <f>VLOOKUP(F54,NUTS_Europa!$A$2:$C$81,3,FALSE)</f>
        <v>245</v>
      </c>
      <c r="D54" s="18" t="str">
        <f>VLOOKUP(G54,NUTS_Europa!$A$2:$C$81,2,FALSE)</f>
        <v>ES62</v>
      </c>
      <c r="E54" s="18">
        <f>VLOOKUP(G54,NUTS_Europa!$A$2:$C$81,3,FALSE)</f>
        <v>462</v>
      </c>
      <c r="F54" s="18">
        <v>45</v>
      </c>
      <c r="G54" s="18">
        <v>58</v>
      </c>
      <c r="H54" s="18">
        <v>3899410.5936065344</v>
      </c>
      <c r="I54" s="18">
        <v>7422022.7417197805</v>
      </c>
      <c r="J54" s="18">
        <v>114346.8514</v>
      </c>
      <c r="K54" s="18">
        <v>87.694358974358977</v>
      </c>
      <c r="L54" s="18">
        <v>12.971928110787818</v>
      </c>
      <c r="M54" s="18">
        <v>6.0219617887608887</v>
      </c>
      <c r="N54" s="18">
        <v>1005.6128882100924</v>
      </c>
    </row>
    <row r="55" spans="2:14" s="18" customFormat="1" x14ac:dyDescent="0.25">
      <c r="B55" s="18" t="str">
        <f>VLOOKUP(F55,NUTS_Europa!$A$2:$C$81,2,FALSE)</f>
        <v>DE60</v>
      </c>
      <c r="C55" s="18">
        <f>VLOOKUP(F55,NUTS_Europa!$A$2:$C$81,3,FALSE)</f>
        <v>245</v>
      </c>
      <c r="D55" s="18" t="str">
        <f>VLOOKUP(G55,NUTS_Europa!$A$2:$C$81,2,FALSE)</f>
        <v>PT11</v>
      </c>
      <c r="E55" s="18">
        <f>VLOOKUP(G55,NUTS_Europa!$A$2:$C$81,3,FALSE)</f>
        <v>288</v>
      </c>
      <c r="F55" s="18">
        <v>45</v>
      </c>
      <c r="G55" s="18">
        <v>76</v>
      </c>
      <c r="H55" s="18">
        <v>3608095.7742658993</v>
      </c>
      <c r="I55" s="18">
        <v>7335370.6779117044</v>
      </c>
      <c r="J55" s="18">
        <v>192445.7181</v>
      </c>
      <c r="K55" s="18">
        <v>56.958974358974359</v>
      </c>
      <c r="L55" s="18">
        <v>12.964108852231849</v>
      </c>
      <c r="M55" s="18">
        <v>5.9314434305346619</v>
      </c>
      <c r="N55" s="18">
        <v>990.49714506110752</v>
      </c>
    </row>
    <row r="56" spans="2:14" s="18" customFormat="1" x14ac:dyDescent="0.25">
      <c r="B56" s="18" t="str">
        <f>VLOOKUP(F56,[1]NUTS_Europa!$A$2:$C$81,2,FALSE)</f>
        <v>DE80</v>
      </c>
      <c r="C56" s="18">
        <f>VLOOKUP(F56,[1]NUTS_Europa!$A$2:$C$81,3,FALSE)</f>
        <v>245</v>
      </c>
      <c r="D56" s="18" t="str">
        <f>VLOOKUP(G56,[1]NUTS_Europa!$A$2:$C$81,2,FALSE)</f>
        <v>ES11</v>
      </c>
      <c r="E56" s="18">
        <f>VLOOKUP(G56,[1]NUTS_Europa!$A$2:$C$81,3,FALSE)</f>
        <v>285</v>
      </c>
      <c r="F56" s="18">
        <v>46</v>
      </c>
      <c r="G56" s="18">
        <v>51</v>
      </c>
      <c r="H56" s="18">
        <v>59259.211408992429</v>
      </c>
      <c r="I56" s="18">
        <v>7469437.0643875841</v>
      </c>
      <c r="J56" s="18">
        <v>127001.217</v>
      </c>
      <c r="K56" s="18">
        <v>51.586666666666666</v>
      </c>
      <c r="L56" s="18">
        <v>13.401679706530087</v>
      </c>
      <c r="M56" s="18">
        <v>9.347503491065301E-2</v>
      </c>
      <c r="N56" s="18">
        <v>15.609481283570693</v>
      </c>
    </row>
    <row r="57" spans="2:14" s="18" customFormat="1" x14ac:dyDescent="0.25">
      <c r="B57" s="18" t="str">
        <f>VLOOKUP(F57,[1]NUTS_Europa!$A$2:$C$81,2,FALSE)</f>
        <v>DE80</v>
      </c>
      <c r="C57" s="18">
        <f>VLOOKUP(F57,[1]NUTS_Europa!$A$2:$C$81,3,FALSE)</f>
        <v>245</v>
      </c>
      <c r="D57" s="18" t="str">
        <f>VLOOKUP(G57,[1]NUTS_Europa!$A$2:$C$81,2,FALSE)</f>
        <v>ES13</v>
      </c>
      <c r="E57" s="18">
        <f>VLOOKUP(G57,[1]NUTS_Europa!$A$2:$C$81,3,FALSE)</f>
        <v>285</v>
      </c>
      <c r="F57" s="18">
        <v>46</v>
      </c>
      <c r="G57" s="18">
        <v>53</v>
      </c>
      <c r="H57" s="18">
        <v>66002.14830542545</v>
      </c>
      <c r="I57" s="18">
        <v>7469437.0643875841</v>
      </c>
      <c r="J57" s="18">
        <v>117768.50930000001</v>
      </c>
      <c r="K57" s="18">
        <v>51.586666666666666</v>
      </c>
      <c r="L57" s="18">
        <v>13.401679706530087</v>
      </c>
      <c r="M57" s="18">
        <v>9.347503491065301E-2</v>
      </c>
      <c r="N57" s="18">
        <v>15.609481283570693</v>
      </c>
    </row>
    <row r="58" spans="2:14" s="18" customFormat="1" x14ac:dyDescent="0.25">
      <c r="B58" s="18" t="str">
        <f>VLOOKUP(F58,[1]NUTS_Europa!$A$2:$C$81,2,FALSE)</f>
        <v>DE93</v>
      </c>
      <c r="C58" s="18">
        <f>VLOOKUP(F58,[1]NUTS_Europa!$A$2:$C$81,3,FALSE)</f>
        <v>245</v>
      </c>
      <c r="D58" s="18" t="str">
        <f>VLOOKUP(G58,[1]NUTS_Europa!$A$2:$C$81,2,FALSE)</f>
        <v>FRI1</v>
      </c>
      <c r="E58" s="18">
        <f>VLOOKUP(G58,[1]NUTS_Europa!$A$2:$C$81,3,FALSE)</f>
        <v>275</v>
      </c>
      <c r="F58" s="18">
        <v>47</v>
      </c>
      <c r="G58" s="18">
        <v>64</v>
      </c>
      <c r="H58" s="18">
        <v>851975.19082777505</v>
      </c>
      <c r="I58" s="18">
        <v>9388634.4765822813</v>
      </c>
      <c r="J58" s="18">
        <v>154854.3009</v>
      </c>
      <c r="K58" s="18">
        <v>61.025641025641029</v>
      </c>
      <c r="L58" s="18">
        <v>17.119569355169372</v>
      </c>
      <c r="M58" s="18">
        <v>1.3844639118045834</v>
      </c>
      <c r="N58" s="18">
        <v>200.35778179606439</v>
      </c>
    </row>
    <row r="59" spans="2:14" s="18" customFormat="1" x14ac:dyDescent="0.25">
      <c r="B59" s="18" t="str">
        <f>VLOOKUP(F59,[1]NUTS_Europa!$A$2:$C$81,2,FALSE)</f>
        <v>DE93</v>
      </c>
      <c r="C59" s="18">
        <f>VLOOKUP(F59,[1]NUTS_Europa!$A$2:$C$81,3,FALSE)</f>
        <v>245</v>
      </c>
      <c r="D59" s="18" t="str">
        <f>VLOOKUP(G59,[1]NUTS_Europa!$A$2:$C$81,2,FALSE)</f>
        <v>FRI2</v>
      </c>
      <c r="E59" s="18">
        <f>VLOOKUP(G59,[1]NUTS_Europa!$A$2:$C$81,3,FALSE)</f>
        <v>275</v>
      </c>
      <c r="F59" s="18">
        <v>47</v>
      </c>
      <c r="G59" s="18">
        <v>69</v>
      </c>
      <c r="H59" s="18">
        <v>817249.98151800828</v>
      </c>
      <c r="I59" s="18">
        <v>9388634.4765822813</v>
      </c>
      <c r="J59" s="18">
        <v>114346.8514</v>
      </c>
      <c r="K59" s="18">
        <v>61.025641025641029</v>
      </c>
      <c r="L59" s="18">
        <v>17.119569355169372</v>
      </c>
      <c r="M59" s="18">
        <v>1.3844639118045834</v>
      </c>
      <c r="N59" s="18">
        <v>200.35778179606439</v>
      </c>
    </row>
    <row r="60" spans="2:14" s="18" customFormat="1" x14ac:dyDescent="0.25">
      <c r="B60" s="18" t="str">
        <f>VLOOKUP(F60,NUTS_Europa!$A$2:$C$81,2,FALSE)</f>
        <v>DE94</v>
      </c>
      <c r="C60" s="18">
        <f>VLOOKUP(F60,NUTS_Europa!$A$2:$C$81,3,FALSE)</f>
        <v>1069</v>
      </c>
      <c r="D60" s="18" t="str">
        <f>VLOOKUP(G60,NUTS_Europa!$A$2:$C$81,2,FALSE)</f>
        <v>FRE1</v>
      </c>
      <c r="E60" s="18">
        <f>VLOOKUP(G60,NUTS_Europa!$A$2:$C$81,3,FALSE)</f>
        <v>235</v>
      </c>
      <c r="F60" s="18">
        <v>48</v>
      </c>
      <c r="G60" s="18">
        <v>61</v>
      </c>
      <c r="H60" s="18">
        <v>640350.17023843073</v>
      </c>
      <c r="I60" s="18">
        <v>542012.16928157851</v>
      </c>
      <c r="J60" s="18">
        <v>507158.32770000002</v>
      </c>
      <c r="K60" s="18">
        <v>20.905641025641028</v>
      </c>
      <c r="L60" s="18">
        <v>11.350131511366932</v>
      </c>
      <c r="M60" s="18">
        <v>8.6559390909622387</v>
      </c>
      <c r="N60" s="18">
        <v>1705.3756166676578</v>
      </c>
    </row>
    <row r="61" spans="2:14" s="18" customFormat="1" x14ac:dyDescent="0.25">
      <c r="B61" s="18" t="str">
        <f>VLOOKUP(F61,NUTS_Europa!$A$2:$C$81,2,FALSE)</f>
        <v>DE94</v>
      </c>
      <c r="C61" s="18">
        <f>VLOOKUP(F61,NUTS_Europa!$A$2:$C$81,3,FALSE)</f>
        <v>1069</v>
      </c>
      <c r="D61" s="18" t="str">
        <f>VLOOKUP(G61,NUTS_Europa!$A$2:$C$81,2,FALSE)</f>
        <v>FRF2</v>
      </c>
      <c r="E61" s="18">
        <f>VLOOKUP(G61,NUTS_Europa!$A$2:$C$81,3,FALSE)</f>
        <v>235</v>
      </c>
      <c r="F61" s="18">
        <v>48</v>
      </c>
      <c r="G61" s="18">
        <v>67</v>
      </c>
      <c r="H61" s="18">
        <v>1196557.0633140942</v>
      </c>
      <c r="I61" s="18">
        <v>542012.16928157851</v>
      </c>
      <c r="J61" s="18">
        <v>126450.71709999999</v>
      </c>
      <c r="K61" s="18">
        <v>20.905641025641028</v>
      </c>
      <c r="L61" s="18">
        <v>11.350131511366932</v>
      </c>
      <c r="M61" s="18">
        <v>8.6559390909622387</v>
      </c>
      <c r="N61" s="18">
        <v>1705.3756166676578</v>
      </c>
    </row>
    <row r="62" spans="2:14" s="18" customFormat="1" x14ac:dyDescent="0.25">
      <c r="B62" s="18" t="str">
        <f>VLOOKUP(F62,[1]NUTS_Europa!$A$2:$C$81,2,FALSE)</f>
        <v>DEA1</v>
      </c>
      <c r="C62" s="18">
        <f>VLOOKUP(F62,[1]NUTS_Europa!$A$2:$C$81,3,FALSE)</f>
        <v>245</v>
      </c>
      <c r="D62" s="18" t="str">
        <f>VLOOKUP(G62,[1]NUTS_Europa!$A$2:$C$81,2,FALSE)</f>
        <v>ES11</v>
      </c>
      <c r="E62" s="18">
        <f>VLOOKUP(G62,[1]NUTS_Europa!$A$2:$C$81,3,FALSE)</f>
        <v>285</v>
      </c>
      <c r="F62" s="18">
        <v>49</v>
      </c>
      <c r="G62" s="18">
        <v>51</v>
      </c>
      <c r="H62" s="18">
        <v>58049.991722398066</v>
      </c>
      <c r="I62" s="18">
        <v>7469437.0643875841</v>
      </c>
      <c r="J62" s="18">
        <v>176841.96369999999</v>
      </c>
      <c r="K62" s="18">
        <v>51.586666666666666</v>
      </c>
      <c r="L62" s="18">
        <v>13.401679706530087</v>
      </c>
      <c r="M62" s="18">
        <v>9.347503491065301E-2</v>
      </c>
      <c r="N62" s="18">
        <v>15.609481283570693</v>
      </c>
    </row>
    <row r="63" spans="2:14" s="18" customFormat="1" x14ac:dyDescent="0.25">
      <c r="B63" s="18" t="str">
        <f>VLOOKUP(F63,[1]NUTS_Europa!$A$2:$C$81,2,FALSE)</f>
        <v>DEA1</v>
      </c>
      <c r="C63" s="18">
        <f>VLOOKUP(F63,[1]NUTS_Europa!$A$2:$C$81,3,FALSE)</f>
        <v>245</v>
      </c>
      <c r="D63" s="18" t="str">
        <f>VLOOKUP(G63,[1]NUTS_Europa!$A$2:$C$81,2,FALSE)</f>
        <v>ES13</v>
      </c>
      <c r="E63" s="18">
        <f>VLOOKUP(G63,[1]NUTS_Europa!$A$2:$C$81,3,FALSE)</f>
        <v>285</v>
      </c>
      <c r="F63" s="18">
        <v>49</v>
      </c>
      <c r="G63" s="18">
        <v>53</v>
      </c>
      <c r="H63" s="18">
        <v>64792.92861883108</v>
      </c>
      <c r="I63" s="18">
        <v>7469437.0643875841</v>
      </c>
      <c r="J63" s="18">
        <v>199058.85829999999</v>
      </c>
      <c r="K63" s="18">
        <v>51.586666666666666</v>
      </c>
      <c r="L63" s="18">
        <v>13.401679706530087</v>
      </c>
      <c r="M63" s="18">
        <v>9.347503491065301E-2</v>
      </c>
      <c r="N63" s="18">
        <v>15.609481283570693</v>
      </c>
    </row>
    <row r="64" spans="2:14" s="18" customFormat="1" x14ac:dyDescent="0.25">
      <c r="B64" s="18" t="str">
        <f>VLOOKUP(F64,NUTS_Europa!$A$2:$C$81,2,FALSE)</f>
        <v>DEF0</v>
      </c>
      <c r="C64" s="18">
        <f>VLOOKUP(F64,NUTS_Europa!$A$2:$C$81,3,FALSE)</f>
        <v>245</v>
      </c>
      <c r="D64" s="18" t="str">
        <f>VLOOKUP(G64,NUTS_Europa!$A$2:$C$81,2,FALSE)</f>
        <v>ES62</v>
      </c>
      <c r="E64" s="18">
        <f>VLOOKUP(G64,NUTS_Europa!$A$2:$C$81,3,FALSE)</f>
        <v>462</v>
      </c>
      <c r="F64" s="18">
        <v>50</v>
      </c>
      <c r="G64" s="18">
        <v>58</v>
      </c>
      <c r="H64" s="18">
        <v>3847916.1744399602</v>
      </c>
      <c r="I64" s="18">
        <v>7422022.7417197805</v>
      </c>
      <c r="J64" s="18">
        <v>117923.68180000001</v>
      </c>
      <c r="K64" s="18">
        <v>87.694358974358977</v>
      </c>
      <c r="L64" s="18">
        <v>12.971928110787818</v>
      </c>
      <c r="M64" s="18">
        <v>6.0219617887608887</v>
      </c>
      <c r="N64" s="18">
        <v>1005.6128882100924</v>
      </c>
    </row>
    <row r="65" spans="2:14" s="18" customFormat="1" x14ac:dyDescent="0.25">
      <c r="B65" s="18" t="str">
        <f>VLOOKUP(F65,NUTS_Europa!$A$2:$C$81,2,FALSE)</f>
        <v>DEF0</v>
      </c>
      <c r="C65" s="18">
        <f>VLOOKUP(F65,NUTS_Europa!$A$2:$C$81,3,FALSE)</f>
        <v>245</v>
      </c>
      <c r="D65" s="18" t="str">
        <f>VLOOKUP(G65,NUTS_Europa!$A$2:$C$81,2,FALSE)</f>
        <v>PT11</v>
      </c>
      <c r="E65" s="18">
        <f>VLOOKUP(G65,NUTS_Europa!$A$2:$C$81,3,FALSE)</f>
        <v>288</v>
      </c>
      <c r="F65" s="18">
        <v>50</v>
      </c>
      <c r="G65" s="18">
        <v>76</v>
      </c>
      <c r="H65" s="18">
        <v>3557375.3869587551</v>
      </c>
      <c r="I65" s="18">
        <v>7335370.6779117044</v>
      </c>
      <c r="J65" s="18">
        <v>114203.5226</v>
      </c>
      <c r="K65" s="18">
        <v>56.958974358974359</v>
      </c>
      <c r="L65" s="18">
        <v>12.964108852231849</v>
      </c>
      <c r="M65" s="18">
        <v>5.9314434305346619</v>
      </c>
      <c r="N65" s="18">
        <v>990.49714506110752</v>
      </c>
    </row>
    <row r="66" spans="2:14" s="18" customFormat="1" x14ac:dyDescent="0.25">
      <c r="B66" s="18" t="str">
        <f>VLOOKUP(F66,[1]NUTS_Europa!$A$2:$C$81,2,FALSE)</f>
        <v>ES21</v>
      </c>
      <c r="C66" s="18">
        <f>VLOOKUP(F66,[1]NUTS_Europa!$A$2:$C$81,3,FALSE)</f>
        <v>1063</v>
      </c>
      <c r="D66" s="18" t="str">
        <f>VLOOKUP(G66,[1]NUTS_Europa!$A$2:$C$81,2,FALSE)</f>
        <v>FRD2</v>
      </c>
      <c r="E66" s="18">
        <f>VLOOKUP(G66,[1]NUTS_Europa!$A$2:$C$81,3,FALSE)</f>
        <v>271</v>
      </c>
      <c r="F66" s="18">
        <v>54</v>
      </c>
      <c r="G66" s="18">
        <v>60</v>
      </c>
      <c r="H66" s="18">
        <v>293019.69007623754</v>
      </c>
      <c r="I66" s="18">
        <v>4507221.8136331746</v>
      </c>
      <c r="J66" s="18">
        <v>159445.52859999999</v>
      </c>
      <c r="K66" s="18">
        <v>85.589743589743591</v>
      </c>
      <c r="L66" s="18">
        <v>14.383928236800136</v>
      </c>
      <c r="M66" s="18">
        <v>2.0093559803621823</v>
      </c>
      <c r="N66" s="18">
        <v>335.54418671759998</v>
      </c>
    </row>
    <row r="67" spans="2:14" s="18" customFormat="1" x14ac:dyDescent="0.25">
      <c r="B67" s="18" t="str">
        <f>VLOOKUP(F67,[1]NUTS_Europa!$A$2:$C$81,2,FALSE)</f>
        <v>ES21</v>
      </c>
      <c r="C67" s="18">
        <f>VLOOKUP(F67,[1]NUTS_Europa!$A$2:$C$81,3,FALSE)</f>
        <v>1063</v>
      </c>
      <c r="D67" s="18" t="str">
        <f>VLOOKUP(G67,[1]NUTS_Europa!$A$2:$C$81,2,FALSE)</f>
        <v>FRI3</v>
      </c>
      <c r="E67" s="18">
        <f>VLOOKUP(G67,[1]NUTS_Europa!$A$2:$C$81,3,FALSE)</f>
        <v>282</v>
      </c>
      <c r="F67" s="18">
        <v>54</v>
      </c>
      <c r="G67" s="18">
        <v>65</v>
      </c>
      <c r="H67" s="18">
        <v>972536.71623545606</v>
      </c>
      <c r="I67" s="18">
        <v>4461311.8750239937</v>
      </c>
      <c r="J67" s="18">
        <v>117923.68180000001</v>
      </c>
      <c r="K67" s="18">
        <v>75.384615384615387</v>
      </c>
      <c r="L67" s="18">
        <v>14.808037603229751</v>
      </c>
      <c r="M67" s="18">
        <v>4.7209922092460594</v>
      </c>
      <c r="N67" s="18">
        <v>788.36279227440002</v>
      </c>
    </row>
    <row r="68" spans="2:14" s="18" customFormat="1" x14ac:dyDescent="0.25">
      <c r="B68" s="18" t="str">
        <f>VLOOKUP(F68,[1]NUTS_Europa!$A$2:$C$81,2,FALSE)</f>
        <v>ES51</v>
      </c>
      <c r="C68" s="18">
        <f>VLOOKUP(F68,[1]NUTS_Europa!$A$2:$C$81,3,FALSE)</f>
        <v>1064</v>
      </c>
      <c r="D68" s="18" t="str">
        <f>VLOOKUP(G68,[1]NUTS_Europa!$A$2:$C$81,2,FALSE)</f>
        <v>FRH0</v>
      </c>
      <c r="E68" s="18">
        <f>VLOOKUP(G68,[1]NUTS_Europa!$A$2:$C$81,3,FALSE)</f>
        <v>282</v>
      </c>
      <c r="F68" s="18">
        <v>55</v>
      </c>
      <c r="G68" s="18">
        <v>63</v>
      </c>
      <c r="H68" s="18">
        <v>558023.66189609119</v>
      </c>
      <c r="I68" s="18">
        <v>749724.81128567783</v>
      </c>
      <c r="J68" s="18">
        <v>127001.217</v>
      </c>
      <c r="K68" s="18">
        <v>64.462512820512828</v>
      </c>
      <c r="L68" s="18">
        <v>14.034961936819386</v>
      </c>
      <c r="M68" s="18">
        <v>4.7209922092460594</v>
      </c>
      <c r="N68" s="18">
        <v>788.36279227440002</v>
      </c>
    </row>
    <row r="69" spans="2:14" s="18" customFormat="1" x14ac:dyDescent="0.25">
      <c r="B69" s="18" t="str">
        <f>VLOOKUP(F69,[1]NUTS_Europa!$A$2:$C$81,2,FALSE)</f>
        <v>ES51</v>
      </c>
      <c r="C69" s="18">
        <f>VLOOKUP(F69,[1]NUTS_Europa!$A$2:$C$81,3,FALSE)</f>
        <v>1064</v>
      </c>
      <c r="D69" s="18" t="str">
        <f>VLOOKUP(G69,[1]NUTS_Europa!$A$2:$C$81,2,FALSE)</f>
        <v>FRI3</v>
      </c>
      <c r="E69" s="18">
        <f>VLOOKUP(G69,[1]NUTS_Europa!$A$2:$C$81,3,FALSE)</f>
        <v>282</v>
      </c>
      <c r="F69" s="18">
        <v>55</v>
      </c>
      <c r="G69" s="18">
        <v>65</v>
      </c>
      <c r="H69" s="18">
        <v>703975.63071822771</v>
      </c>
      <c r="I69" s="18">
        <v>749724.81128567783</v>
      </c>
      <c r="J69" s="18">
        <v>117768.50930000001</v>
      </c>
      <c r="K69" s="18">
        <v>64.462512820512828</v>
      </c>
      <c r="L69" s="18">
        <v>14.034961936819386</v>
      </c>
      <c r="M69" s="18">
        <v>4.7209922092460594</v>
      </c>
      <c r="N69" s="18">
        <v>788.36279227440002</v>
      </c>
    </row>
    <row r="70" spans="2:14" s="18" customFormat="1" x14ac:dyDescent="0.25">
      <c r="B70" s="18" t="str">
        <f>VLOOKUP(F70,[1]NUTS_Europa!$A$2:$C$81,2,FALSE)</f>
        <v>ES52</v>
      </c>
      <c r="C70" s="18">
        <f>VLOOKUP(F70,[1]NUTS_Europa!$A$2:$C$81,3,FALSE)</f>
        <v>1063</v>
      </c>
      <c r="D70" s="18" t="str">
        <f>VLOOKUP(G70,[1]NUTS_Europa!$A$2:$C$81,2,FALSE)</f>
        <v>ES61</v>
      </c>
      <c r="E70" s="18">
        <f>VLOOKUP(G70,[1]NUTS_Europa!$A$2:$C$81,3,FALSE)</f>
        <v>297</v>
      </c>
      <c r="F70" s="18">
        <v>56</v>
      </c>
      <c r="G70" s="18">
        <v>57</v>
      </c>
      <c r="H70" s="18">
        <v>799007.65594852483</v>
      </c>
      <c r="I70" s="18">
        <v>4209257.7665899927</v>
      </c>
      <c r="J70" s="18">
        <v>176841.96369999999</v>
      </c>
      <c r="K70" s="18">
        <v>30.051282051282051</v>
      </c>
      <c r="L70" s="18">
        <v>11.676590806963564</v>
      </c>
      <c r="M70" s="18">
        <v>4.7125057074945884</v>
      </c>
      <c r="N70" s="18">
        <v>930.08608671409615</v>
      </c>
    </row>
    <row r="71" spans="2:14" s="18" customFormat="1" x14ac:dyDescent="0.25">
      <c r="B71" s="18" t="str">
        <f>VLOOKUP(F71,[1]NUTS_Europa!$A$2:$C$81,2,FALSE)</f>
        <v>ES52</v>
      </c>
      <c r="C71" s="18">
        <f>VLOOKUP(F71,[1]NUTS_Europa!$A$2:$C$81,3,FALSE)</f>
        <v>1063</v>
      </c>
      <c r="D71" s="18" t="str">
        <f>VLOOKUP(G71,[1]NUTS_Europa!$A$2:$C$81,2,FALSE)</f>
        <v>FRD2</v>
      </c>
      <c r="E71" s="18">
        <f>VLOOKUP(G71,[1]NUTS_Europa!$A$2:$C$81,3,FALSE)</f>
        <v>271</v>
      </c>
      <c r="F71" s="18">
        <v>56</v>
      </c>
      <c r="G71" s="18">
        <v>60</v>
      </c>
      <c r="H71" s="18">
        <v>185520.72788914657</v>
      </c>
      <c r="I71" s="18">
        <v>4507221.8136331746</v>
      </c>
      <c r="J71" s="18">
        <v>145035.59770000001</v>
      </c>
      <c r="K71" s="18">
        <v>85.589743589743591</v>
      </c>
      <c r="L71" s="18">
        <v>14.383928236800136</v>
      </c>
      <c r="M71" s="18">
        <v>2.0093559803621823</v>
      </c>
      <c r="N71" s="18">
        <v>335.54418671759998</v>
      </c>
    </row>
    <row r="72" spans="2:14" s="18" customFormat="1" x14ac:dyDescent="0.25">
      <c r="B72" s="18" t="str">
        <f>VLOOKUP(F72,NUTS_Europa!$A$2:$C$81,2,FALSE)</f>
        <v>FRD1</v>
      </c>
      <c r="C72" s="18">
        <f>VLOOKUP(F72,NUTS_Europa!$A$2:$C$81,3,FALSE)</f>
        <v>269</v>
      </c>
      <c r="D72" s="18" t="str">
        <f>VLOOKUP(G72,NUTS_Europa!$A$2:$C$81,2,FALSE)</f>
        <v>FRG0</v>
      </c>
      <c r="E72" s="18">
        <f>VLOOKUP(G72,NUTS_Europa!$A$2:$C$81,3,FALSE)</f>
        <v>283</v>
      </c>
      <c r="F72" s="18">
        <v>59</v>
      </c>
      <c r="G72" s="18">
        <v>62</v>
      </c>
      <c r="H72" s="18">
        <v>1088088.2415880586</v>
      </c>
      <c r="I72" s="18">
        <v>627088.64508281252</v>
      </c>
      <c r="J72" s="18">
        <v>159445.52859999999</v>
      </c>
      <c r="K72" s="18">
        <v>23.743589743589745</v>
      </c>
      <c r="L72" s="18">
        <v>12.959034549333143</v>
      </c>
      <c r="M72" s="18">
        <v>13.541382924319025</v>
      </c>
      <c r="N72" s="18">
        <v>2188.5072270342998</v>
      </c>
    </row>
    <row r="73" spans="2:14" s="18" customFormat="1" x14ac:dyDescent="0.25">
      <c r="B73" s="18" t="str">
        <f>VLOOKUP(F73,NUTS_Europa!$A$2:$C$81,2,FALSE)</f>
        <v>FRD1</v>
      </c>
      <c r="C73" s="18">
        <f>VLOOKUP(F73,NUTS_Europa!$A$2:$C$81,3,FALSE)</f>
        <v>269</v>
      </c>
      <c r="D73" s="18" t="str">
        <f>VLOOKUP(G73,NUTS_Europa!$A$2:$C$81,2,FALSE)</f>
        <v>FRJ2</v>
      </c>
      <c r="E73" s="18">
        <f>VLOOKUP(G73,NUTS_Europa!$A$2:$C$81,3,FALSE)</f>
        <v>163</v>
      </c>
      <c r="F73" s="18">
        <v>59</v>
      </c>
      <c r="G73" s="18">
        <v>68</v>
      </c>
      <c r="H73" s="18">
        <v>2897753.1995551833</v>
      </c>
      <c r="I73" s="18">
        <v>686710.59586480726</v>
      </c>
      <c r="J73" s="18">
        <v>145277.79319999999</v>
      </c>
      <c r="K73" s="18">
        <v>31.178974358974358</v>
      </c>
      <c r="L73" s="18">
        <v>10.36430851654257</v>
      </c>
      <c r="M73" s="18">
        <v>21.983672584790927</v>
      </c>
      <c r="N73" s="18">
        <v>3181.4479505489426</v>
      </c>
    </row>
    <row r="74" spans="2:14" s="18" customFormat="1" x14ac:dyDescent="0.25">
      <c r="B74" s="18" t="str">
        <f>VLOOKUP(F74,NUTS_Europa!$A$2:$C$81,2,FALSE)</f>
        <v>FRJ1</v>
      </c>
      <c r="C74" s="18">
        <f>VLOOKUP(F74,NUTS_Europa!$A$2:$C$81,3,FALSE)</f>
        <v>1064</v>
      </c>
      <c r="D74" s="18" t="str">
        <f>VLOOKUP(G74,NUTS_Europa!$A$2:$C$81,2,FALSE)</f>
        <v>FRF2</v>
      </c>
      <c r="E74" s="18">
        <f>VLOOKUP(G74,NUTS_Europa!$A$2:$C$81,3,FALSE)</f>
        <v>235</v>
      </c>
      <c r="F74" s="18">
        <v>66</v>
      </c>
      <c r="G74" s="18">
        <v>67</v>
      </c>
      <c r="H74" s="18">
        <v>1629995.4449417307</v>
      </c>
      <c r="I74" s="18">
        <v>820470.71263046702</v>
      </c>
      <c r="J74" s="18">
        <v>176841.96369999999</v>
      </c>
      <c r="K74" s="18">
        <v>88.663589743589753</v>
      </c>
      <c r="L74" s="18">
        <v>8.9359391223456051</v>
      </c>
      <c r="M74" s="18">
        <v>8.6559390909622387</v>
      </c>
      <c r="N74" s="18">
        <v>1705.3756166676578</v>
      </c>
    </row>
    <row r="75" spans="2:14" s="18" customFormat="1" x14ac:dyDescent="0.25">
      <c r="B75" s="18" t="str">
        <f>VLOOKUP(F75,NUTS_Europa!$A$2:$C$81,2,FALSE)</f>
        <v>FRJ1</v>
      </c>
      <c r="C75" s="18">
        <f>VLOOKUP(F75,NUTS_Europa!$A$2:$C$81,3,FALSE)</f>
        <v>1064</v>
      </c>
      <c r="D75" s="18" t="str">
        <f>VLOOKUP(G75,NUTS_Europa!$A$2:$C$81,2,FALSE)</f>
        <v>FRJ2</v>
      </c>
      <c r="E75" s="18">
        <f>VLOOKUP(G75,NUTS_Europa!$A$2:$C$81,3,FALSE)</f>
        <v>163</v>
      </c>
      <c r="F75" s="18">
        <v>66</v>
      </c>
      <c r="G75" s="18">
        <v>68</v>
      </c>
      <c r="H75" s="18">
        <v>3819112.9254405042</v>
      </c>
      <c r="I75" s="18">
        <v>742093.11635820603</v>
      </c>
      <c r="J75" s="18">
        <v>163171.4883</v>
      </c>
      <c r="K75" s="18">
        <v>63.897435897435898</v>
      </c>
      <c r="L75" s="18">
        <v>8.4493616214621383</v>
      </c>
      <c r="M75" s="18">
        <v>19.051623359002505</v>
      </c>
      <c r="N75" s="18">
        <v>3181.4479505489426</v>
      </c>
    </row>
    <row r="76" spans="2:14" s="18" customFormat="1" x14ac:dyDescent="0.25">
      <c r="B76" s="18" t="str">
        <f>VLOOKUP(F76,NUTS_Europa!$A$2:$C$81,2,FALSE)</f>
        <v>NL12</v>
      </c>
      <c r="C76" s="18">
        <f>VLOOKUP(F76,NUTS_Europa!$A$2:$C$81,3,FALSE)</f>
        <v>250</v>
      </c>
      <c r="D76" s="18" t="str">
        <f>VLOOKUP(G76,NUTS_Europa!$A$2:$C$81,2,FALSE)</f>
        <v>PT16</v>
      </c>
      <c r="E76" s="18">
        <f>VLOOKUP(G76,NUTS_Europa!$A$2:$C$81,3,FALSE)</f>
        <v>294</v>
      </c>
      <c r="F76" s="18">
        <v>71</v>
      </c>
      <c r="G76" s="18">
        <v>78</v>
      </c>
      <c r="H76" s="18">
        <v>2585807.2760283961</v>
      </c>
      <c r="I76" s="18">
        <v>864643.75044261967</v>
      </c>
      <c r="J76" s="18">
        <v>135416.16140000001</v>
      </c>
      <c r="K76" s="18">
        <v>57.318461538461541</v>
      </c>
      <c r="L76" s="18">
        <v>13.040680555136753</v>
      </c>
      <c r="M76" s="18">
        <v>19.174507210031102</v>
      </c>
      <c r="N76" s="18">
        <v>3201.9684368426078</v>
      </c>
    </row>
    <row r="77" spans="2:14" s="18" customFormat="1" x14ac:dyDescent="0.25">
      <c r="B77" s="18" t="str">
        <f>VLOOKUP(F77,NUTS_Europa!$A$2:$C$81,2,FALSE)</f>
        <v>NL12</v>
      </c>
      <c r="C77" s="18">
        <f>VLOOKUP(F77,NUTS_Europa!$A$2:$C$81,3,FALSE)</f>
        <v>250</v>
      </c>
      <c r="D77" s="18" t="str">
        <f>VLOOKUP(G77,NUTS_Europa!$A$2:$C$81,2,FALSE)</f>
        <v>PT17</v>
      </c>
      <c r="E77" s="18">
        <f>VLOOKUP(G77,NUTS_Europa!$A$2:$C$81,3,FALSE)</f>
        <v>297</v>
      </c>
      <c r="F77" s="18">
        <v>71</v>
      </c>
      <c r="G77" s="18">
        <v>79</v>
      </c>
      <c r="H77" s="18">
        <v>763222.58058583387</v>
      </c>
      <c r="I77" s="18">
        <v>931367.99741604296</v>
      </c>
      <c r="J77" s="18">
        <v>154854.3009</v>
      </c>
      <c r="K77" s="18">
        <v>71.218923076923076</v>
      </c>
      <c r="L77" s="18">
        <v>15.819624560705723</v>
      </c>
      <c r="M77" s="18">
        <v>5.5696808783145642</v>
      </c>
      <c r="N77" s="18">
        <v>930.08608671409615</v>
      </c>
    </row>
    <row r="78" spans="2:14" s="18" customFormat="1" x14ac:dyDescent="0.25">
      <c r="B78" s="18" t="str">
        <f>VLOOKUP(F78,[1]NUTS_Europa!$A$2:$C$81,2,FALSE)</f>
        <v>NL32</v>
      </c>
      <c r="C78" s="18">
        <f>VLOOKUP(F78,[1]NUTS_Europa!$A$2:$C$81,3,FALSE)</f>
        <v>253</v>
      </c>
      <c r="D78" s="18" t="str">
        <f>VLOOKUP(G78,[1]NUTS_Europa!$A$2:$C$81,2,FALSE)</f>
        <v>NL34</v>
      </c>
      <c r="E78" s="18">
        <f>VLOOKUP(G78,[1]NUTS_Europa!$A$2:$C$81,3,FALSE)</f>
        <v>218</v>
      </c>
      <c r="F78" s="18">
        <v>72</v>
      </c>
      <c r="G78" s="18">
        <v>74</v>
      </c>
      <c r="H78" s="18">
        <v>2689927.988548262</v>
      </c>
      <c r="I78" s="18">
        <v>617647.44697462989</v>
      </c>
      <c r="J78" s="18">
        <v>120125.8052</v>
      </c>
      <c r="K78" s="18">
        <v>9.1789743589743598</v>
      </c>
      <c r="L78" s="18">
        <v>13.071891623264975</v>
      </c>
      <c r="M78" s="18">
        <v>29.923121189986116</v>
      </c>
      <c r="N78" s="18">
        <v>5283.3813549476936</v>
      </c>
    </row>
    <row r="79" spans="2:14" s="18" customFormat="1" x14ac:dyDescent="0.25">
      <c r="B79" s="18" t="str">
        <f>VLOOKUP(F79,[1]NUTS_Europa!$A$2:$C$81,2,FALSE)</f>
        <v>NL32</v>
      </c>
      <c r="C79" s="18">
        <f>VLOOKUP(F79,[1]NUTS_Europa!$A$2:$C$81,3,FALSE)</f>
        <v>253</v>
      </c>
      <c r="D79" s="18" t="str">
        <f>VLOOKUP(G79,[1]NUTS_Europa!$A$2:$C$81,2,FALSE)</f>
        <v>NL41</v>
      </c>
      <c r="E79" s="18">
        <f>VLOOKUP(G79,[1]NUTS_Europa!$A$2:$C$81,3,FALSE)</f>
        <v>218</v>
      </c>
      <c r="F79" s="18">
        <v>72</v>
      </c>
      <c r="G79" s="18">
        <v>75</v>
      </c>
      <c r="H79" s="18">
        <v>2308388.6040007141</v>
      </c>
      <c r="I79" s="18">
        <v>617647.44697462989</v>
      </c>
      <c r="J79" s="18">
        <v>159445.52859999999</v>
      </c>
      <c r="K79" s="18">
        <v>9.1789743589743598</v>
      </c>
      <c r="L79" s="18">
        <v>13.071891623264975</v>
      </c>
      <c r="M79" s="18">
        <v>29.923121189986116</v>
      </c>
      <c r="N79" s="18">
        <v>5283.3813549476936</v>
      </c>
    </row>
    <row r="80" spans="2:14" s="18" customFormat="1" x14ac:dyDescent="0.25">
      <c r="B80" s="18" t="str">
        <f>VLOOKUP(F80,[1]NUTS_Europa!$A$2:$C$81,2,FALSE)</f>
        <v>NL33</v>
      </c>
      <c r="C80" s="18">
        <f>VLOOKUP(F80,[1]NUTS_Europa!$A$2:$C$81,3,FALSE)</f>
        <v>220</v>
      </c>
      <c r="D80" s="18" t="str">
        <f>VLOOKUP(G80,[1]NUTS_Europa!$A$2:$C$81,2,FALSE)</f>
        <v>NL34</v>
      </c>
      <c r="E80" s="18">
        <f>VLOOKUP(G80,[1]NUTS_Europa!$A$2:$C$81,3,FALSE)</f>
        <v>218</v>
      </c>
      <c r="F80" s="18">
        <v>73</v>
      </c>
      <c r="G80" s="18">
        <v>74</v>
      </c>
      <c r="H80" s="18">
        <v>2848466.9310209462</v>
      </c>
      <c r="I80" s="18">
        <v>550289.8224580005</v>
      </c>
      <c r="J80" s="18">
        <v>145277.79319999999</v>
      </c>
      <c r="K80" s="18">
        <v>6.4102564102564106</v>
      </c>
      <c r="L80" s="18">
        <v>9.8114770489587855</v>
      </c>
      <c r="M80" s="18">
        <v>26.700444742646987</v>
      </c>
      <c r="N80" s="18">
        <v>5283.3813549476936</v>
      </c>
    </row>
    <row r="81" spans="2:14" s="18" customFormat="1" x14ac:dyDescent="0.25">
      <c r="B81" s="18" t="str">
        <f>VLOOKUP(F81,[1]NUTS_Europa!$A$2:$C$81,2,FALSE)</f>
        <v>NL33</v>
      </c>
      <c r="C81" s="18">
        <f>VLOOKUP(F81,[1]NUTS_Europa!$A$2:$C$81,3,FALSE)</f>
        <v>220</v>
      </c>
      <c r="D81" s="18" t="str">
        <f>VLOOKUP(G81,[1]NUTS_Europa!$A$2:$C$81,2,FALSE)</f>
        <v>NL41</v>
      </c>
      <c r="E81" s="18">
        <f>VLOOKUP(G81,[1]NUTS_Europa!$A$2:$C$81,3,FALSE)</f>
        <v>218</v>
      </c>
      <c r="F81" s="18">
        <v>73</v>
      </c>
      <c r="G81" s="18">
        <v>75</v>
      </c>
      <c r="H81" s="18">
        <v>2466927.5464733988</v>
      </c>
      <c r="I81" s="18">
        <v>550289.8224580005</v>
      </c>
      <c r="J81" s="18">
        <v>176841.96369999999</v>
      </c>
      <c r="K81" s="18">
        <v>6.4102564102564106</v>
      </c>
      <c r="L81" s="18">
        <v>9.8114770489587855</v>
      </c>
      <c r="M81" s="18">
        <v>26.700444742646987</v>
      </c>
      <c r="N81" s="18">
        <v>5283.3813549476936</v>
      </c>
    </row>
    <row r="82" spans="2:14" s="18" customFormat="1" x14ac:dyDescent="0.25">
      <c r="B82" s="18" t="str">
        <f>VLOOKUP(F82,NUTS_Europa!$A$2:$C$81,2,FALSE)</f>
        <v>PT15</v>
      </c>
      <c r="C82" s="18">
        <f>VLOOKUP(F82,NUTS_Europa!$A$2:$C$81,3,FALSE)</f>
        <v>61</v>
      </c>
      <c r="D82" s="18" t="str">
        <f>VLOOKUP(G82,NUTS_Europa!$A$2:$C$81,2,FALSE)</f>
        <v>PT16</v>
      </c>
      <c r="E82" s="18">
        <f>VLOOKUP(G82,NUTS_Europa!$A$2:$C$81,3,FALSE)</f>
        <v>294</v>
      </c>
      <c r="F82" s="18">
        <v>77</v>
      </c>
      <c r="G82" s="18">
        <v>78</v>
      </c>
      <c r="H82" s="18">
        <v>2688149.2201176579</v>
      </c>
      <c r="I82" s="18">
        <v>485016.40317040292</v>
      </c>
      <c r="J82" s="18">
        <v>127001.217</v>
      </c>
      <c r="K82" s="18">
        <v>15.779487179487178</v>
      </c>
      <c r="L82" s="18">
        <v>6.0793808472247246</v>
      </c>
      <c r="M82" s="18">
        <v>15.101230006630821</v>
      </c>
      <c r="N82" s="18">
        <v>3201.9684368426078</v>
      </c>
    </row>
    <row r="83" spans="2:14" s="18" customFormat="1" x14ac:dyDescent="0.25">
      <c r="B83" s="18" t="str">
        <f>VLOOKUP(F83,NUTS_Europa!$A$2:$C$81,2,FALSE)</f>
        <v>PT15</v>
      </c>
      <c r="C83" s="18">
        <f>VLOOKUP(F83,NUTS_Europa!$A$2:$C$81,3,FALSE)</f>
        <v>61</v>
      </c>
      <c r="D83" s="18" t="str">
        <f>VLOOKUP(G83,NUTS_Europa!$A$2:$C$81,2,FALSE)</f>
        <v>PT17</v>
      </c>
      <c r="E83" s="18">
        <f>VLOOKUP(G83,NUTS_Europa!$A$2:$C$81,3,FALSE)</f>
        <v>297</v>
      </c>
      <c r="F83" s="18">
        <v>77</v>
      </c>
      <c r="G83" s="18">
        <v>79</v>
      </c>
      <c r="H83" s="18">
        <v>792944.84532204655</v>
      </c>
      <c r="I83" s="18">
        <v>413853.79458950565</v>
      </c>
      <c r="J83" s="18">
        <v>113696.3812</v>
      </c>
      <c r="K83" s="18">
        <v>3.8461538461538463</v>
      </c>
      <c r="L83" s="18">
        <v>8.8583248527936931</v>
      </c>
      <c r="M83" s="18">
        <v>4.386502927332617</v>
      </c>
      <c r="N83" s="18">
        <v>930.08608671409615</v>
      </c>
    </row>
    <row r="84" spans="2:14" s="18" customFormat="1" x14ac:dyDescent="0.25"/>
    <row r="85" spans="2:14" s="18" customFormat="1" x14ac:dyDescent="0.25">
      <c r="B85" s="18" t="s">
        <v>145</v>
      </c>
    </row>
    <row r="86" spans="2:14" s="18" customFormat="1" x14ac:dyDescent="0.25">
      <c r="B86" s="18" t="str">
        <f>B3</f>
        <v>nodo inicial</v>
      </c>
      <c r="C86" s="18" t="str">
        <f t="shared" ref="C86:N86" si="0">C3</f>
        <v>puerto O</v>
      </c>
      <c r="D86" s="18" t="str">
        <f t="shared" si="0"/>
        <v>nodo final</v>
      </c>
      <c r="E86" s="18" t="str">
        <f t="shared" si="0"/>
        <v>puerto D</v>
      </c>
      <c r="F86" s="18" t="str">
        <f t="shared" si="0"/>
        <v>Var1</v>
      </c>
      <c r="G86" s="18" t="str">
        <f t="shared" si="0"/>
        <v>Var2</v>
      </c>
      <c r="H86" s="18" t="str">
        <f t="shared" si="0"/>
        <v>Coste variable</v>
      </c>
      <c r="I86" s="18" t="str">
        <f t="shared" si="0"/>
        <v>Coste fijo</v>
      </c>
      <c r="J86" s="18" t="str">
        <f t="shared" si="0"/>
        <v>flow</v>
      </c>
      <c r="K86" s="18" t="str">
        <f t="shared" si="0"/>
        <v>TiempoNav</v>
      </c>
      <c r="L86" s="18" t="str">
        <f t="shared" si="0"/>
        <v>TiempoPort</v>
      </c>
      <c r="M86" s="18" t="str">
        <f t="shared" si="0"/>
        <v>TiempoCD</v>
      </c>
      <c r="N86" s="18" t="str">
        <f t="shared" si="0"/>
        <v>offer</v>
      </c>
    </row>
    <row r="87" spans="2:14" s="18" customFormat="1" x14ac:dyDescent="0.25">
      <c r="B87" s="18" t="str">
        <f>VLOOKUP(F87,NUTS_Europa!$A$2:$C$81,2,FALSE)</f>
        <v>ES61</v>
      </c>
      <c r="C87" s="18">
        <f>VLOOKUP(F87,NUTS_Europa!$A$2:$C$81,3,FALSE)</f>
        <v>61</v>
      </c>
      <c r="D87" s="18" t="str">
        <f>VLOOKUP(G87,NUTS_Europa!$A$2:$C$81,2,FALSE)</f>
        <v>FRG0</v>
      </c>
      <c r="E87" s="18">
        <f>VLOOKUP(G87,NUTS_Europa!$A$2:$C$81,3,FALSE)</f>
        <v>282</v>
      </c>
      <c r="F87" s="18">
        <v>17</v>
      </c>
      <c r="G87" s="18">
        <v>22</v>
      </c>
      <c r="H87" s="18">
        <v>517275.57872983319</v>
      </c>
      <c r="I87" s="18">
        <v>679102.32265572331</v>
      </c>
      <c r="J87" s="18">
        <v>115262.5922</v>
      </c>
      <c r="K87" s="18">
        <v>53.940307692307691</v>
      </c>
      <c r="L87" s="18">
        <v>11.989771649059881</v>
      </c>
      <c r="M87" s="18">
        <v>4.444664602878249</v>
      </c>
      <c r="N87" s="18">
        <v>788.36279227440002</v>
      </c>
    </row>
    <row r="88" spans="2:14" s="18" customFormat="1" x14ac:dyDescent="0.25">
      <c r="B88" s="18" t="str">
        <f>VLOOKUP(G88,NUTS_Europa!$A$2:$C$81,2,FALSE)</f>
        <v>FRG0</v>
      </c>
      <c r="C88" s="18">
        <f>VLOOKUP(G88,NUTS_Europa!$A$2:$C$81,3,FALSE)</f>
        <v>282</v>
      </c>
      <c r="D88" s="18" t="str">
        <f>VLOOKUP(F88,NUTS_Europa!$A$2:$C$81,2,FALSE)</f>
        <v>ES62</v>
      </c>
      <c r="E88" s="18">
        <f>VLOOKUP(F88,NUTS_Europa!$A$2:$C$81,3,FALSE)</f>
        <v>1064</v>
      </c>
      <c r="F88" s="18">
        <v>18</v>
      </c>
      <c r="G88" s="18">
        <v>22</v>
      </c>
      <c r="H88" s="18">
        <v>495916.44112071395</v>
      </c>
      <c r="I88" s="18">
        <v>749724.81128567783</v>
      </c>
      <c r="J88" s="18">
        <v>135416.16140000001</v>
      </c>
      <c r="K88" s="18">
        <v>64.462512820512828</v>
      </c>
      <c r="L88" s="18">
        <v>14.034961936819386</v>
      </c>
      <c r="M88" s="18">
        <v>4.7209922092460594</v>
      </c>
      <c r="N88" s="18">
        <v>788.36279227440002</v>
      </c>
    </row>
    <row r="89" spans="2:14" s="18" customFormat="1" x14ac:dyDescent="0.25">
      <c r="B89" s="18" t="str">
        <f>VLOOKUP(F89,NUTS_Europa!$A$2:$C$81,2,FALSE)</f>
        <v>ES62</v>
      </c>
      <c r="C89" s="18">
        <f>VLOOKUP(F89,NUTS_Europa!$A$2:$C$81,3,FALSE)</f>
        <v>1064</v>
      </c>
      <c r="D89" s="18" t="str">
        <f>VLOOKUP(G89,NUTS_Europa!$A$2:$C$81,2,FALSE)</f>
        <v>FRH0</v>
      </c>
      <c r="E89" s="18">
        <f>VLOOKUP(G89,NUTS_Europa!$A$2:$C$81,3,FALSE)</f>
        <v>283</v>
      </c>
      <c r="F89" s="18">
        <v>18</v>
      </c>
      <c r="G89" s="18">
        <v>23</v>
      </c>
      <c r="H89" s="18">
        <v>1557805.803075575</v>
      </c>
      <c r="I89" s="18">
        <v>758052.53213199077</v>
      </c>
      <c r="J89" s="18">
        <v>154854.3009</v>
      </c>
      <c r="K89" s="18">
        <v>72.85261538461539</v>
      </c>
      <c r="L89" s="18">
        <v>11.044087654252712</v>
      </c>
      <c r="M89" s="18">
        <v>11.524436231995772</v>
      </c>
      <c r="N89" s="18">
        <v>2188.5072270342998</v>
      </c>
    </row>
    <row r="90" spans="2:14" s="18" customFormat="1" x14ac:dyDescent="0.25">
      <c r="B90" s="18" t="str">
        <f>VLOOKUP(G90,NUTS_Europa!$A$2:$C$81,2,FALSE)</f>
        <v>FRH0</v>
      </c>
      <c r="C90" s="18">
        <f>VLOOKUP(G90,NUTS_Europa!$A$2:$C$81,3,FALSE)</f>
        <v>283</v>
      </c>
      <c r="D90" s="18" t="str">
        <f>VLOOKUP(F90,NUTS_Europa!$A$2:$C$81,2,FALSE)</f>
        <v>ES61</v>
      </c>
      <c r="E90" s="18">
        <f>VLOOKUP(F90,NUTS_Europa!$A$2:$C$81,3,FALSE)</f>
        <v>61</v>
      </c>
      <c r="F90" s="18">
        <v>17</v>
      </c>
      <c r="G90" s="18">
        <v>23</v>
      </c>
      <c r="H90" s="18">
        <v>1617471.3068633098</v>
      </c>
      <c r="I90" s="18">
        <v>643562.60958531674</v>
      </c>
      <c r="J90" s="18">
        <v>191087.21979999999</v>
      </c>
      <c r="K90" s="18">
        <v>52.611282051282053</v>
      </c>
      <c r="L90" s="18">
        <v>8.9988973664932068</v>
      </c>
      <c r="M90" s="18">
        <v>10.757346550073603</v>
      </c>
      <c r="N90" s="18">
        <v>2188.5072270342998</v>
      </c>
    </row>
    <row r="91" spans="2:14" s="18" customFormat="1" x14ac:dyDescent="0.25">
      <c r="B91" s="18" t="str">
        <f>VLOOKUP(G91,NUTS_Europa!$A$2:$C$81,2,FALSE)</f>
        <v>FRH0</v>
      </c>
      <c r="C91" s="18">
        <f>VLOOKUP(G91,NUTS_Europa!$A$2:$C$81,3,FALSE)</f>
        <v>283</v>
      </c>
      <c r="D91" s="18" t="str">
        <f>VLOOKUP(F91,NUTS_Europa!$A$2:$C$81,2,FALSE)</f>
        <v>ES62</v>
      </c>
      <c r="E91" s="18">
        <f>VLOOKUP(F91,NUTS_Europa!$A$2:$C$81,3,FALSE)</f>
        <v>1064</v>
      </c>
      <c r="F91" s="18">
        <v>18</v>
      </c>
      <c r="G91" s="18">
        <v>23</v>
      </c>
      <c r="H91" s="18">
        <v>1557805.803075575</v>
      </c>
      <c r="I91" s="18">
        <v>758052.53213199077</v>
      </c>
      <c r="J91" s="18">
        <v>154854.3009</v>
      </c>
      <c r="K91" s="18">
        <v>72.85261538461539</v>
      </c>
      <c r="L91" s="18">
        <v>11.044087654252712</v>
      </c>
      <c r="M91" s="18">
        <v>11.524436231995772</v>
      </c>
      <c r="N91" s="18">
        <v>2188.5072270342998</v>
      </c>
    </row>
    <row r="92" spans="2:14" s="18" customFormat="1" x14ac:dyDescent="0.25">
      <c r="B92" s="18" t="str">
        <f>VLOOKUP(F92,NUTS_Europa!$A$2:$C$81,2,FALSE)</f>
        <v>ES62</v>
      </c>
      <c r="C92" s="18">
        <f>VLOOKUP(F92,NUTS_Europa!$A$2:$C$81,3,FALSE)</f>
        <v>1064</v>
      </c>
      <c r="D92" s="18" t="str">
        <f>VLOOKUP(G92,NUTS_Europa!$A$2:$C$81,2,FALSE)</f>
        <v>FRG0</v>
      </c>
      <c r="E92" s="18">
        <f>VLOOKUP(G92,NUTS_Europa!$A$2:$C$81,3,FALSE)</f>
        <v>282</v>
      </c>
      <c r="F92" s="18">
        <v>18</v>
      </c>
      <c r="G92" s="18">
        <v>22</v>
      </c>
      <c r="H92" s="18">
        <v>495916.44112071395</v>
      </c>
      <c r="I92" s="18">
        <v>749724.81128567783</v>
      </c>
      <c r="J92" s="18">
        <v>135416.16140000001</v>
      </c>
      <c r="K92" s="18">
        <v>64.462512820512828</v>
      </c>
      <c r="L92" s="18">
        <v>14.034961936819386</v>
      </c>
      <c r="M92" s="18">
        <v>4.7209922092460594</v>
      </c>
      <c r="N92" s="18">
        <v>788.36279227440002</v>
      </c>
    </row>
    <row r="93" spans="2:14" s="18" customFormat="1" x14ac:dyDescent="0.25"/>
    <row r="94" spans="2:14" s="18" customFormat="1" x14ac:dyDescent="0.25">
      <c r="B94" s="18" t="s">
        <v>146</v>
      </c>
    </row>
    <row r="95" spans="2:14" s="18" customFormat="1" x14ac:dyDescent="0.25">
      <c r="B95" s="18" t="str">
        <f>B86</f>
        <v>nodo inicial</v>
      </c>
      <c r="C95" s="18" t="str">
        <f t="shared" ref="C95:N95" si="1">C86</f>
        <v>puerto O</v>
      </c>
      <c r="D95" s="18" t="str">
        <f t="shared" si="1"/>
        <v>nodo final</v>
      </c>
      <c r="E95" s="18" t="str">
        <f t="shared" si="1"/>
        <v>puerto D</v>
      </c>
      <c r="F95" s="18" t="str">
        <f t="shared" si="1"/>
        <v>Var1</v>
      </c>
      <c r="G95" s="18" t="str">
        <f t="shared" si="1"/>
        <v>Var2</v>
      </c>
      <c r="H95" s="18" t="str">
        <f t="shared" si="1"/>
        <v>Coste variable</v>
      </c>
      <c r="I95" s="18" t="str">
        <f t="shared" si="1"/>
        <v>Coste fijo</v>
      </c>
      <c r="J95" s="18" t="str">
        <f t="shared" si="1"/>
        <v>flow</v>
      </c>
      <c r="K95" s="18" t="str">
        <f t="shared" si="1"/>
        <v>TiempoNav</v>
      </c>
      <c r="L95" s="18" t="str">
        <f t="shared" si="1"/>
        <v>TiempoPort</v>
      </c>
      <c r="M95" s="18" t="str">
        <f t="shared" si="1"/>
        <v>TiempoCD</v>
      </c>
      <c r="N95" s="18" t="str">
        <f t="shared" si="1"/>
        <v>offer</v>
      </c>
    </row>
    <row r="96" spans="2:14" s="18" customFormat="1" x14ac:dyDescent="0.25">
      <c r="B96" s="18" t="str">
        <f>VLOOKUP(F96,NUTS_Europa!$A$2:$C$81,2,FALSE)</f>
        <v>BE23</v>
      </c>
      <c r="C96" s="18">
        <f>VLOOKUP(F96,NUTS_Europa!$A$2:$C$81,3,FALSE)</f>
        <v>253</v>
      </c>
      <c r="D96" s="18" t="str">
        <f>VLOOKUP(G96,NUTS_Europa!$A$2:$C$81,2,FALSE)</f>
        <v>BE25</v>
      </c>
      <c r="E96" s="18">
        <f>VLOOKUP(G96,NUTS_Europa!$A$2:$C$81,3,FALSE)</f>
        <v>235</v>
      </c>
      <c r="F96" s="18">
        <v>2</v>
      </c>
      <c r="G96" s="18">
        <v>3</v>
      </c>
      <c r="H96" s="18">
        <v>397187.69148217933</v>
      </c>
      <c r="I96" s="18">
        <v>492493.4304631165</v>
      </c>
      <c r="J96" s="18">
        <v>135416.16140000001</v>
      </c>
      <c r="K96" s="18">
        <v>6.4512820512820515</v>
      </c>
      <c r="L96" s="18">
        <v>13.560888597729763</v>
      </c>
      <c r="M96" s="18">
        <v>10.227627622175234</v>
      </c>
      <c r="N96" s="18">
        <v>1705.3756166676578</v>
      </c>
    </row>
    <row r="97" spans="2:14" s="18" customFormat="1" x14ac:dyDescent="0.25">
      <c r="B97" s="18" t="str">
        <f>VLOOKUP(G97,NUTS_Europa!$A$2:$C$81,2,FALSE)</f>
        <v>BE25</v>
      </c>
      <c r="C97" s="18">
        <f>VLOOKUP(G97,NUTS_Europa!$A$2:$C$81,3,FALSE)</f>
        <v>235</v>
      </c>
      <c r="D97" s="18" t="str">
        <f>VLOOKUP(F97,NUTS_Europa!$A$2:$C$81,2,FALSE)</f>
        <v>BE21</v>
      </c>
      <c r="E97" s="18">
        <f>VLOOKUP(F97,NUTS_Europa!$A$2:$C$81,3,FALSE)</f>
        <v>253</v>
      </c>
      <c r="F97" s="18">
        <v>1</v>
      </c>
      <c r="G97" s="18">
        <v>3</v>
      </c>
      <c r="H97" s="19">
        <v>321056.3132029018</v>
      </c>
      <c r="I97" s="19">
        <v>492493.4304631165</v>
      </c>
      <c r="J97" s="18">
        <v>135416.16140000001</v>
      </c>
      <c r="K97" s="18">
        <v>6.4512820512820515</v>
      </c>
      <c r="L97" s="18">
        <v>13.560888597729763</v>
      </c>
      <c r="M97" s="18">
        <v>10.227627622175234</v>
      </c>
      <c r="N97" s="18">
        <v>1705.3756166676578</v>
      </c>
    </row>
    <row r="98" spans="2:14" s="18" customFormat="1" x14ac:dyDescent="0.25">
      <c r="B98" s="18" t="str">
        <f>VLOOKUP(F98,NUTS_Europa!$A$2:$C$81,2,FALSE)</f>
        <v>BE21</v>
      </c>
      <c r="C98" s="18">
        <f>VLOOKUP(F98,NUTS_Europa!$A$2:$C$81,3,FALSE)</f>
        <v>253</v>
      </c>
      <c r="D98" s="18" t="str">
        <f>VLOOKUP(G98,NUTS_Europa!$A$2:$C$81,2,FALSE)</f>
        <v>ES52</v>
      </c>
      <c r="E98" s="18">
        <f>VLOOKUP(G98,NUTS_Europa!$A$2:$C$81,3,FALSE)</f>
        <v>1064</v>
      </c>
      <c r="F98" s="18">
        <v>1</v>
      </c>
      <c r="G98" s="18">
        <v>16</v>
      </c>
      <c r="H98" s="18">
        <v>1834966.7632164985</v>
      </c>
      <c r="I98" s="18">
        <v>894709.82661426044</v>
      </c>
      <c r="J98" s="18">
        <v>163171.4883</v>
      </c>
      <c r="K98" s="18">
        <v>89.897435897435898</v>
      </c>
      <c r="L98" s="18">
        <v>13.940065854769127</v>
      </c>
      <c r="M98" s="18">
        <v>70.418672058834346</v>
      </c>
      <c r="N98" s="18">
        <v>11759.278234738651</v>
      </c>
    </row>
    <row r="99" spans="2:14" s="18" customFormat="1" x14ac:dyDescent="0.25">
      <c r="B99" s="18" t="str">
        <f>VLOOKUP(G99,NUTS_Europa!$A$2:$C$81,2,FALSE)</f>
        <v>ES52</v>
      </c>
      <c r="C99" s="18">
        <f>VLOOKUP(G99,NUTS_Europa!$A$2:$C$81,3,FALSE)</f>
        <v>1064</v>
      </c>
      <c r="D99" s="18" t="str">
        <f>VLOOKUP(F99,NUTS_Europa!$A$2:$C$81,2,FALSE)</f>
        <v>DE60</v>
      </c>
      <c r="E99" s="18">
        <f>VLOOKUP(F99,NUTS_Europa!$A$2:$C$81,3,FALSE)</f>
        <v>1069</v>
      </c>
      <c r="F99" s="18">
        <v>5</v>
      </c>
      <c r="G99" s="18">
        <v>16</v>
      </c>
      <c r="H99" s="18">
        <v>1488176.5999937491</v>
      </c>
      <c r="I99" s="18">
        <v>936575.18036590749</v>
      </c>
      <c r="J99" s="18">
        <v>141512.31529999999</v>
      </c>
      <c r="K99" s="18">
        <v>102.61384615384615</v>
      </c>
      <c r="L99" s="18">
        <v>11.729308768406298</v>
      </c>
      <c r="M99" s="18">
        <v>59.581222199550318</v>
      </c>
      <c r="N99" s="18">
        <v>11759.278234738651</v>
      </c>
    </row>
    <row r="100" spans="2:14" s="18" customFormat="1" x14ac:dyDescent="0.25">
      <c r="B100" s="18" t="str">
        <f>VLOOKUP(F100,NUTS_Europa!$A$2:$C$81,2,FALSE)</f>
        <v>DE60</v>
      </c>
      <c r="C100" s="18">
        <f>VLOOKUP(F100,NUTS_Europa!$A$2:$C$81,3,FALSE)</f>
        <v>1069</v>
      </c>
      <c r="D100" s="18" t="str">
        <f>VLOOKUP(G100,NUTS_Europa!$A$2:$C$81,2,FALSE)</f>
        <v>PT18</v>
      </c>
      <c r="E100" s="18">
        <f>VLOOKUP(G100,NUTS_Europa!$A$2:$C$81,3,FALSE)</f>
        <v>61</v>
      </c>
      <c r="F100" s="18">
        <v>5</v>
      </c>
      <c r="G100" s="18">
        <v>80</v>
      </c>
      <c r="H100" s="18">
        <v>11943705.845265057</v>
      </c>
      <c r="I100" s="18">
        <v>837504.02421937848</v>
      </c>
      <c r="J100" s="18">
        <v>118487.9544</v>
      </c>
      <c r="K100" s="18">
        <v>85.783589743589744</v>
      </c>
      <c r="L100" s="18">
        <v>9.6841184806467933</v>
      </c>
      <c r="M100" s="18">
        <v>90.158122631444286</v>
      </c>
      <c r="N100" s="18">
        <v>19116.552947283857</v>
      </c>
    </row>
    <row r="101" spans="2:14" s="18" customFormat="1" x14ac:dyDescent="0.25">
      <c r="B101" s="18" t="str">
        <f>VLOOKUP(G101,NUTS_Europa!$A$2:$C$81,2,FALSE)</f>
        <v>PT18</v>
      </c>
      <c r="C101" s="18">
        <f>VLOOKUP(G101,NUTS_Europa!$A$2:$C$81,3,FALSE)</f>
        <v>61</v>
      </c>
      <c r="D101" s="18" t="str">
        <f>VLOOKUP(F101,NUTS_Europa!$A$2:$C$81,2,FALSE)</f>
        <v>BE25</v>
      </c>
      <c r="E101" s="18">
        <f>VLOOKUP(F101,NUTS_Europa!$A$2:$C$81,3,FALSE)</f>
        <v>220</v>
      </c>
      <c r="F101" s="18">
        <v>43</v>
      </c>
      <c r="G101" s="18">
        <v>80</v>
      </c>
      <c r="H101" s="18">
        <v>12861602.204159237</v>
      </c>
      <c r="I101" s="18">
        <v>723385.02893221949</v>
      </c>
      <c r="J101" s="18">
        <v>117768.50930000001</v>
      </c>
      <c r="K101" s="18">
        <v>69.418974358974367</v>
      </c>
      <c r="L101" s="18">
        <v>8.6344609927034348</v>
      </c>
      <c r="M101" s="18">
        <v>96.115675173224659</v>
      </c>
      <c r="N101" s="18">
        <v>19116.552947283857</v>
      </c>
    </row>
    <row r="102" spans="2:14" s="18" customFormat="1" x14ac:dyDescent="0.25">
      <c r="B102" s="18" t="str">
        <f>VLOOKUP(F102,NUTS_Europa!$A$2:$C$81,2,FALSE)</f>
        <v>BE25</v>
      </c>
      <c r="C102" s="18">
        <f>VLOOKUP(F102,NUTS_Europa!$A$2:$C$81,3,FALSE)</f>
        <v>220</v>
      </c>
      <c r="D102" s="18" t="str">
        <f>VLOOKUP(G102,NUTS_Europa!$A$2:$C$81,2,FALSE)</f>
        <v>NL11</v>
      </c>
      <c r="E102" s="18">
        <f>VLOOKUP(G102,NUTS_Europa!$A$2:$C$81,3,FALSE)</f>
        <v>218</v>
      </c>
      <c r="F102" s="18">
        <v>43</v>
      </c>
      <c r="G102" s="18">
        <v>70</v>
      </c>
      <c r="H102" s="18">
        <v>1682343.8302492595</v>
      </c>
      <c r="I102" s="18">
        <v>550289.8224580005</v>
      </c>
      <c r="J102" s="18">
        <v>156784.57750000001</v>
      </c>
      <c r="K102" s="18">
        <v>6.4102564102564106</v>
      </c>
      <c r="L102" s="18">
        <v>9.8114770489587855</v>
      </c>
      <c r="M102" s="18">
        <v>26.700444742646987</v>
      </c>
      <c r="N102" s="18">
        <v>5283.3813549476936</v>
      </c>
    </row>
    <row r="103" spans="2:14" s="18" customFormat="1" x14ac:dyDescent="0.25">
      <c r="B103" s="18" t="str">
        <f>VLOOKUP(G103,NUTS_Europa!$A$2:$C$81,2,FALSE)</f>
        <v>NL11</v>
      </c>
      <c r="C103" s="18">
        <f>VLOOKUP(G103,NUTS_Europa!$A$2:$C$81,3,FALSE)</f>
        <v>218</v>
      </c>
      <c r="D103" s="18" t="str">
        <f>VLOOKUP(F103,NUTS_Europa!$A$2:$C$81,2,FALSE)</f>
        <v>BE23</v>
      </c>
      <c r="E103" s="18">
        <f>VLOOKUP(F103,NUTS_Europa!$A$2:$C$81,3,FALSE)</f>
        <v>220</v>
      </c>
      <c r="F103" s="18">
        <v>42</v>
      </c>
      <c r="G103" s="18">
        <v>70</v>
      </c>
      <c r="H103" s="18">
        <v>1882131.7261577938</v>
      </c>
      <c r="I103" s="18">
        <v>550289.8224580005</v>
      </c>
      <c r="J103" s="18">
        <v>117061.7148</v>
      </c>
      <c r="K103" s="18">
        <v>6.4102564102564106</v>
      </c>
      <c r="L103" s="18">
        <v>9.8114770489587855</v>
      </c>
      <c r="M103" s="18">
        <v>26.700444742646987</v>
      </c>
      <c r="N103" s="18">
        <v>5283.3813549476936</v>
      </c>
    </row>
    <row r="104" spans="2:14" s="18" customFormat="1" x14ac:dyDescent="0.25">
      <c r="B104" s="18" t="str">
        <f>VLOOKUP(F104,NUTS_Europa!$A$2:$C$81,2,FALSE)</f>
        <v>BE23</v>
      </c>
      <c r="C104" s="18">
        <f>VLOOKUP(F104,NUTS_Europa!$A$2:$C$81,3,FALSE)</f>
        <v>220</v>
      </c>
      <c r="D104" s="18" t="str">
        <f>VLOOKUP(G104,NUTS_Europa!$A$2:$C$81,2,FALSE)</f>
        <v>ES12</v>
      </c>
      <c r="E104" s="18">
        <f>VLOOKUP(G104,NUTS_Europa!$A$2:$C$81,3,FALSE)</f>
        <v>163</v>
      </c>
      <c r="F104" s="18">
        <v>42</v>
      </c>
      <c r="G104" s="18">
        <v>52</v>
      </c>
      <c r="H104" s="18">
        <v>1601892.421985805</v>
      </c>
      <c r="I104" s="18">
        <v>614418.37343052903</v>
      </c>
      <c r="J104" s="18">
        <v>137713.6226</v>
      </c>
      <c r="K104" s="18">
        <v>37.435897435897438</v>
      </c>
      <c r="L104" s="18">
        <v>9.8138965225401069</v>
      </c>
      <c r="M104" s="18">
        <v>20.043101444858344</v>
      </c>
      <c r="N104" s="18">
        <v>3181.4479505489426</v>
      </c>
    </row>
    <row r="105" spans="2:14" s="18" customFormat="1" x14ac:dyDescent="0.25">
      <c r="B105" s="18" t="str">
        <f>VLOOKUP(G105,NUTS_Europa!$A$2:$C$81,2,FALSE)</f>
        <v>ES12</v>
      </c>
      <c r="C105" s="18">
        <f>VLOOKUP(G105,NUTS_Europa!$A$2:$C$81,3,FALSE)</f>
        <v>163</v>
      </c>
      <c r="D105" s="18" t="str">
        <f>VLOOKUP(F105,NUTS_Europa!$A$2:$C$81,2,FALSE)</f>
        <v>DE50</v>
      </c>
      <c r="E105" s="18">
        <f>VLOOKUP(F105,NUTS_Europa!$A$2:$C$81,3,FALSE)</f>
        <v>1069</v>
      </c>
      <c r="F105" s="18">
        <v>44</v>
      </c>
      <c r="G105" s="18">
        <v>52</v>
      </c>
      <c r="H105" s="18">
        <v>1753248.3773397205</v>
      </c>
      <c r="I105" s="18">
        <v>727817.89967420918</v>
      </c>
      <c r="J105" s="18">
        <v>120125.8052</v>
      </c>
      <c r="K105" s="18">
        <v>53.746153846153845</v>
      </c>
      <c r="L105" s="18">
        <v>10.863554010483465</v>
      </c>
      <c r="M105" s="18">
        <v>19.051623359002505</v>
      </c>
      <c r="N105" s="18">
        <v>3181.4479505489426</v>
      </c>
    </row>
    <row r="106" spans="2:14" s="18" customFormat="1" x14ac:dyDescent="0.25">
      <c r="B106" s="18" t="str">
        <f>VLOOKUP(F106,NUTS_Europa!$A$2:$C$81,2,FALSE)</f>
        <v>DE50</v>
      </c>
      <c r="C106" s="18">
        <f>VLOOKUP(F106,NUTS_Europa!$A$2:$C$81,3,FALSE)</f>
        <v>1069</v>
      </c>
      <c r="D106" s="18" t="str">
        <f>VLOOKUP(G106,NUTS_Europa!$A$2:$C$81,2,FALSE)</f>
        <v>FRG0</v>
      </c>
      <c r="E106" s="18">
        <f>VLOOKUP(G106,NUTS_Europa!$A$2:$C$81,3,FALSE)</f>
        <v>283</v>
      </c>
      <c r="F106" s="18">
        <v>44</v>
      </c>
      <c r="G106" s="18">
        <v>62</v>
      </c>
      <c r="H106" s="18">
        <v>1027448.0141188365</v>
      </c>
      <c r="I106" s="18">
        <v>681524.85872839496</v>
      </c>
      <c r="J106" s="18">
        <v>199058.85829999999</v>
      </c>
      <c r="K106" s="18">
        <v>49.122051282051281</v>
      </c>
      <c r="L106" s="18">
        <v>13.458280043274041</v>
      </c>
      <c r="M106" s="18">
        <v>11.524436231995772</v>
      </c>
      <c r="N106" s="18">
        <v>2188.5072270342998</v>
      </c>
    </row>
    <row r="107" spans="2:14" s="18" customFormat="1" x14ac:dyDescent="0.25">
      <c r="B107" s="18" t="str">
        <f>VLOOKUP(G107,NUTS_Europa!$A$2:$C$81,2,FALSE)</f>
        <v>FRG0</v>
      </c>
      <c r="C107" s="18">
        <f>VLOOKUP(G107,NUTS_Europa!$A$2:$C$81,3,FALSE)</f>
        <v>283</v>
      </c>
      <c r="D107" s="18" t="str">
        <f>VLOOKUP(F107,NUTS_Europa!$A$2:$C$81,2,FALSE)</f>
        <v>FRD1</v>
      </c>
      <c r="E107" s="18">
        <f>VLOOKUP(F107,NUTS_Europa!$A$2:$C$81,3,FALSE)</f>
        <v>269</v>
      </c>
      <c r="F107" s="18">
        <v>59</v>
      </c>
      <c r="G107" s="18">
        <v>62</v>
      </c>
      <c r="H107" s="18">
        <v>1088088.2415880586</v>
      </c>
      <c r="I107" s="18">
        <v>627088.64508281252</v>
      </c>
      <c r="J107" s="18">
        <v>159445.52859999999</v>
      </c>
      <c r="K107" s="18">
        <v>23.743589743589745</v>
      </c>
      <c r="L107" s="18">
        <v>12.959034549333143</v>
      </c>
      <c r="M107" s="18">
        <v>13.541382924319025</v>
      </c>
      <c r="N107" s="18">
        <v>2188.5072270342998</v>
      </c>
    </row>
    <row r="108" spans="2:14" s="18" customFormat="1" x14ac:dyDescent="0.25">
      <c r="B108" s="18" t="str">
        <f>VLOOKUP(F108,NUTS_Europa!$A$2:$C$81,2,FALSE)</f>
        <v>FRD1</v>
      </c>
      <c r="C108" s="18">
        <f>VLOOKUP(F108,NUTS_Europa!$A$2:$C$81,3,FALSE)</f>
        <v>269</v>
      </c>
      <c r="D108" s="18" t="str">
        <f>VLOOKUP(G108,NUTS_Europa!$A$2:$C$81,2,FALSE)</f>
        <v>FRJ2</v>
      </c>
      <c r="E108" s="18">
        <f>VLOOKUP(G108,NUTS_Europa!$A$2:$C$81,3,FALSE)</f>
        <v>163</v>
      </c>
      <c r="F108" s="18">
        <v>59</v>
      </c>
      <c r="G108" s="18">
        <v>68</v>
      </c>
      <c r="H108" s="18">
        <v>2897753.1995551833</v>
      </c>
      <c r="I108" s="18">
        <v>686710.59586480726</v>
      </c>
      <c r="J108" s="18">
        <v>145277.79319999999</v>
      </c>
      <c r="K108" s="18">
        <v>31.178974358974358</v>
      </c>
      <c r="L108" s="18">
        <v>10.36430851654257</v>
      </c>
      <c r="M108" s="18">
        <v>21.983672584790927</v>
      </c>
      <c r="N108" s="18">
        <v>3181.4479505489426</v>
      </c>
    </row>
    <row r="109" spans="2:14" s="18" customFormat="1" x14ac:dyDescent="0.25">
      <c r="B109" s="18" t="str">
        <f>VLOOKUP(G109,NUTS_Europa!$A$2:$C$81,2,FALSE)</f>
        <v>FRJ2</v>
      </c>
      <c r="C109" s="18">
        <f>VLOOKUP(G109,NUTS_Europa!$A$2:$C$81,3,FALSE)</f>
        <v>163</v>
      </c>
      <c r="D109" s="18" t="str">
        <f>VLOOKUP(F109,NUTS_Europa!$A$2:$C$81,2,FALSE)</f>
        <v>FRJ1</v>
      </c>
      <c r="E109" s="18">
        <f>VLOOKUP(F109,NUTS_Europa!$A$2:$C$81,3,FALSE)</f>
        <v>1064</v>
      </c>
      <c r="F109" s="18">
        <v>66</v>
      </c>
      <c r="G109" s="18">
        <v>68</v>
      </c>
      <c r="H109" s="18">
        <v>3819112.9254405042</v>
      </c>
      <c r="I109" s="18">
        <v>742093.11635820603</v>
      </c>
      <c r="J109" s="18">
        <v>163171.4883</v>
      </c>
      <c r="K109" s="18">
        <v>63.897435897435898</v>
      </c>
      <c r="L109" s="18">
        <v>8.4493616214621383</v>
      </c>
      <c r="M109" s="18">
        <v>19.051623359002505</v>
      </c>
      <c r="N109" s="18">
        <v>3181.4479505489426</v>
      </c>
    </row>
    <row r="110" spans="2:14" s="18" customFormat="1" x14ac:dyDescent="0.25">
      <c r="B110" s="18" t="str">
        <f>VLOOKUP(F110,NUTS_Europa!$A$2:$C$81,2,FALSE)</f>
        <v>FRJ1</v>
      </c>
      <c r="C110" s="18">
        <f>VLOOKUP(F110,NUTS_Europa!$A$2:$C$81,3,FALSE)</f>
        <v>1064</v>
      </c>
      <c r="D110" s="18" t="str">
        <f>VLOOKUP(G110,NUTS_Europa!$A$2:$C$81,2,FALSE)</f>
        <v>FRF2</v>
      </c>
      <c r="E110" s="18">
        <f>VLOOKUP(G110,NUTS_Europa!$A$2:$C$81,3,FALSE)</f>
        <v>235</v>
      </c>
      <c r="F110" s="18">
        <v>66</v>
      </c>
      <c r="G110" s="18">
        <v>67</v>
      </c>
      <c r="H110" s="18">
        <v>1629995.4449417307</v>
      </c>
      <c r="I110" s="18">
        <v>820470.71263046702</v>
      </c>
      <c r="J110" s="18">
        <v>176841.96369999999</v>
      </c>
      <c r="K110" s="18">
        <v>88.663589743589753</v>
      </c>
      <c r="L110" s="18">
        <v>8.9359391223456051</v>
      </c>
      <c r="M110" s="18">
        <v>8.6559390909622387</v>
      </c>
      <c r="N110" s="18">
        <v>1705.3756166676578</v>
      </c>
    </row>
    <row r="111" spans="2:14" s="18" customFormat="1" x14ac:dyDescent="0.25">
      <c r="B111" s="18" t="str">
        <f>VLOOKUP(G112,NUTS_Europa!$A$2:$C$81,2,FALSE)</f>
        <v>FRE1</v>
      </c>
      <c r="C111" s="18">
        <f>VLOOKUP(G112,NUTS_Europa!$A$2:$C$81,3,FALSE)</f>
        <v>235</v>
      </c>
      <c r="D111" s="18" t="str">
        <f>VLOOKUP(F112,NUTS_Europa!$A$2:$C$81,2,FALSE)</f>
        <v>DE94</v>
      </c>
      <c r="E111" s="18">
        <f>VLOOKUP(F112,NUTS_Europa!$A$2:$C$81,3,FALSE)</f>
        <v>1069</v>
      </c>
      <c r="F111" s="18">
        <v>48</v>
      </c>
      <c r="G111" s="18">
        <v>67</v>
      </c>
      <c r="H111" s="18">
        <v>1196557.0633140942</v>
      </c>
      <c r="I111" s="18">
        <v>542012.16928157851</v>
      </c>
      <c r="J111" s="18">
        <v>126450.71709999999</v>
      </c>
      <c r="K111" s="18">
        <v>20.905641025641028</v>
      </c>
      <c r="L111" s="18">
        <v>11.350131511366932</v>
      </c>
      <c r="M111" s="18">
        <v>8.6559390909622387</v>
      </c>
      <c r="N111" s="18">
        <v>1705.3756166676578</v>
      </c>
    </row>
    <row r="112" spans="2:14" s="18" customFormat="1" x14ac:dyDescent="0.25">
      <c r="B112" s="18" t="str">
        <f>VLOOKUP(F111,NUTS_Europa!$A$2:$C$81,2,FALSE)</f>
        <v>DE94</v>
      </c>
      <c r="C112" s="18">
        <f>VLOOKUP(F111,NUTS_Europa!$A$2:$C$81,3,FALSE)</f>
        <v>1069</v>
      </c>
      <c r="D112" s="18" t="str">
        <f>VLOOKUP(G111,NUTS_Europa!$A$2:$C$81,2,FALSE)</f>
        <v>FRF2</v>
      </c>
      <c r="E112" s="18">
        <f>VLOOKUP(G111,NUTS_Europa!$A$2:$C$81,3,FALSE)</f>
        <v>235</v>
      </c>
      <c r="F112" s="18">
        <v>48</v>
      </c>
      <c r="G112" s="18">
        <v>61</v>
      </c>
      <c r="H112" s="18">
        <v>640350.17023843073</v>
      </c>
      <c r="I112" s="18">
        <v>542012.16928157851</v>
      </c>
      <c r="J112" s="18">
        <v>507158.32770000002</v>
      </c>
      <c r="K112" s="18">
        <v>20.905641025641028</v>
      </c>
      <c r="L112" s="18">
        <v>11.350131511366932</v>
      </c>
      <c r="M112" s="18">
        <v>8.6559390909622387</v>
      </c>
      <c r="N112" s="18">
        <v>1705.3756166676578</v>
      </c>
    </row>
    <row r="113" spans="2:14" s="18" customFormat="1" x14ac:dyDescent="0.25">
      <c r="B113" s="18" t="str">
        <f>VLOOKUP(G113,NUTS_Europa!$A$2:$C$81,2,FALSE)</f>
        <v>FRE1</v>
      </c>
      <c r="C113" s="18">
        <f>VLOOKUP(G113,NUTS_Europa!$A$2:$C$81,3,FALSE)</f>
        <v>235</v>
      </c>
      <c r="D113" s="18" t="str">
        <f>VLOOKUP(F113,NUTS_Europa!$A$2:$C$81,2,FALSE)</f>
        <v>BE21</v>
      </c>
      <c r="E113" s="18">
        <f>VLOOKUP(F113,NUTS_Europa!$A$2:$C$81,3,FALSE)</f>
        <v>250</v>
      </c>
      <c r="F113" s="18">
        <v>41</v>
      </c>
      <c r="G113" s="18">
        <v>61</v>
      </c>
      <c r="H113" s="18">
        <v>614150.40855018294</v>
      </c>
      <c r="I113" s="18">
        <v>620612.6332278531</v>
      </c>
      <c r="J113" s="18">
        <v>142392.87169999999</v>
      </c>
      <c r="K113" s="18">
        <v>7.2307692307692308</v>
      </c>
      <c r="L113" s="18">
        <v>13.852048542498128</v>
      </c>
      <c r="M113" s="18">
        <v>10.227627622175234</v>
      </c>
      <c r="N113" s="18">
        <v>1705.3756166676578</v>
      </c>
    </row>
    <row r="114" spans="2:14" s="18" customFormat="1" x14ac:dyDescent="0.25">
      <c r="B114" s="18" t="str">
        <f>VLOOKUP(F114,NUTS_Europa!$A$2:$C$81,2,FALSE)</f>
        <v>BE21</v>
      </c>
      <c r="C114" s="18">
        <f>VLOOKUP(F114,NUTS_Europa!$A$2:$C$81,3,FALSE)</f>
        <v>250</v>
      </c>
      <c r="D114" s="18" t="str">
        <f>VLOOKUP(G114,NUTS_Europa!$A$2:$C$81,2,FALSE)</f>
        <v>FRH0</v>
      </c>
      <c r="E114" s="18">
        <f>VLOOKUP(G114,NUTS_Europa!$A$2:$C$81,3,FALSE)</f>
        <v>282</v>
      </c>
      <c r="F114" s="18">
        <v>41</v>
      </c>
      <c r="G114" s="18">
        <v>63</v>
      </c>
      <c r="H114" s="18">
        <v>348277.64567349548</v>
      </c>
      <c r="I114" s="18">
        <v>747616.50420193106</v>
      </c>
      <c r="J114" s="18">
        <v>123614.25509999999</v>
      </c>
      <c r="K114" s="18">
        <v>18.615384615384617</v>
      </c>
      <c r="L114" s="18">
        <v>18.951071356971909</v>
      </c>
      <c r="M114" s="18">
        <v>5.4475539982986554</v>
      </c>
      <c r="N114" s="18">
        <v>788.36279227440002</v>
      </c>
    </row>
    <row r="115" spans="2:14" s="18" customFormat="1" x14ac:dyDescent="0.25"/>
    <row r="116" spans="2:14" s="18" customFormat="1" x14ac:dyDescent="0.25"/>
    <row r="117" spans="2:14" s="18" customFormat="1" x14ac:dyDescent="0.25">
      <c r="B117" s="18" t="s">
        <v>65</v>
      </c>
      <c r="C117" s="18">
        <v>1069</v>
      </c>
      <c r="D117" s="18" t="s">
        <v>103</v>
      </c>
      <c r="E117" s="18">
        <v>235</v>
      </c>
      <c r="F117" s="18">
        <v>48</v>
      </c>
      <c r="G117" s="18">
        <v>67</v>
      </c>
      <c r="H117" s="18">
        <v>1196557.0633140942</v>
      </c>
      <c r="I117" s="18">
        <v>542012.16928157851</v>
      </c>
      <c r="J117" s="18">
        <v>126450.71709999999</v>
      </c>
      <c r="K117" s="18">
        <v>20.905641025641028</v>
      </c>
      <c r="L117" s="18">
        <v>11.350131511366932</v>
      </c>
      <c r="M117" s="18">
        <v>8.6559390909622387</v>
      </c>
      <c r="N117" s="18">
        <v>1705.3756166676578</v>
      </c>
    </row>
    <row r="118" spans="2:14" s="18" customFormat="1" x14ac:dyDescent="0.25">
      <c r="B118" s="18" t="s">
        <v>69</v>
      </c>
      <c r="C118" s="18">
        <v>245</v>
      </c>
      <c r="D118" s="18" t="s">
        <v>85</v>
      </c>
      <c r="E118" s="18">
        <v>462</v>
      </c>
      <c r="F118" s="18">
        <v>50</v>
      </c>
      <c r="G118" s="18">
        <v>58</v>
      </c>
      <c r="H118" s="18">
        <v>3847916.1744399602</v>
      </c>
      <c r="I118" s="18">
        <v>7422022.7417197805</v>
      </c>
      <c r="J118" s="18">
        <v>117923.68180000001</v>
      </c>
      <c r="K118" s="18">
        <v>87.694358974358977</v>
      </c>
      <c r="L118" s="18">
        <v>12.971928110787818</v>
      </c>
      <c r="M118" s="18">
        <v>6.0219617887608887</v>
      </c>
      <c r="N118" s="18">
        <v>1005.6128882100924</v>
      </c>
    </row>
    <row r="119" spans="2:14" s="18" customFormat="1" x14ac:dyDescent="0.25">
      <c r="B119" s="18" t="s">
        <v>69</v>
      </c>
      <c r="C119" s="18">
        <v>245</v>
      </c>
      <c r="D119" s="18" t="s">
        <v>121</v>
      </c>
      <c r="E119" s="18">
        <v>288</v>
      </c>
      <c r="F119" s="18">
        <v>50</v>
      </c>
      <c r="G119" s="18">
        <v>76</v>
      </c>
      <c r="H119" s="18">
        <v>3557375.3869587551</v>
      </c>
      <c r="I119" s="18">
        <v>7335370.6779117044</v>
      </c>
      <c r="J119" s="18">
        <v>114203.5226</v>
      </c>
      <c r="K119" s="18">
        <v>56.958974358974359</v>
      </c>
      <c r="L119" s="18">
        <v>12.964108852231849</v>
      </c>
      <c r="M119" s="18">
        <v>5.9314434305346619</v>
      </c>
      <c r="N119" s="18">
        <v>990.49714506110752</v>
      </c>
    </row>
    <row r="120" spans="2:14" s="18" customFormat="1" x14ac:dyDescent="0.25"/>
    <row r="121" spans="2:14" s="18" customFormat="1" x14ac:dyDescent="0.25"/>
    <row r="122" spans="2:14" s="18" customFormat="1" x14ac:dyDescent="0.25"/>
    <row r="123" spans="2:14" s="18" customFormat="1" x14ac:dyDescent="0.25"/>
    <row r="124" spans="2:14" s="18" customFormat="1" x14ac:dyDescent="0.25"/>
  </sheetData>
  <autoFilter ref="B3:I8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059C-1D2F-46B3-A09A-1B988B590D60}">
  <dimension ref="B2:N148"/>
  <sheetViews>
    <sheetView topLeftCell="A125" workbookViewId="0">
      <selection activeCell="A4" sqref="A4:XFD148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2" spans="2:14" x14ac:dyDescent="0.25">
      <c r="J2" t="s">
        <v>138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8" customFormat="1" x14ac:dyDescent="0.25">
      <c r="B4" s="18" t="str">
        <f>VLOOKUP(F4,NUTS_Europa!$A$2:$C$81,2,FALSE)</f>
        <v>BE21</v>
      </c>
      <c r="C4" s="18">
        <f>VLOOKUP(F4,NUTS_Europa!$A$2:$C$81,3,FALSE)</f>
        <v>253</v>
      </c>
      <c r="D4" s="18" t="str">
        <f>VLOOKUP(G4,NUTS_Europa!$A$2:$C$81,2,FALSE)</f>
        <v>BE25</v>
      </c>
      <c r="E4" s="18">
        <f>VLOOKUP(G4,NUTS_Europa!$A$2:$C$81,3,FALSE)</f>
        <v>235</v>
      </c>
      <c r="F4" s="18">
        <v>1</v>
      </c>
      <c r="G4" s="18">
        <v>3</v>
      </c>
      <c r="H4" s="19">
        <v>321056.31281630637</v>
      </c>
      <c r="I4" s="19">
        <v>869154.60085482302</v>
      </c>
      <c r="J4" s="18">
        <v>135416.16140000001</v>
      </c>
      <c r="K4" s="18">
        <v>6.4512820512820515</v>
      </c>
      <c r="L4" s="18">
        <v>9.7982555015597441</v>
      </c>
      <c r="M4" s="18">
        <v>9.4970827805840834</v>
      </c>
      <c r="N4" s="18">
        <v>1705.3756146141541</v>
      </c>
    </row>
    <row r="5" spans="2:14" s="18" customFormat="1" x14ac:dyDescent="0.25">
      <c r="B5" s="18" t="str">
        <f>VLOOKUP(F5,NUTS_Europa!$A$2:$C$81,2,FALSE)</f>
        <v>BE21</v>
      </c>
      <c r="C5" s="18">
        <f>VLOOKUP(F5,NUTS_Europa!$A$2:$C$81,3,FALSE)</f>
        <v>253</v>
      </c>
      <c r="D5" s="18" t="str">
        <f>VLOOKUP(G5,NUTS_Europa!$A$2:$C$81,2,FALSE)</f>
        <v>ES52</v>
      </c>
      <c r="E5" s="18">
        <f>VLOOKUP(G5,NUTS_Europa!$A$2:$C$81,3,FALSE)</f>
        <v>1064</v>
      </c>
      <c r="F5" s="18">
        <v>1</v>
      </c>
      <c r="G5" s="18">
        <v>16</v>
      </c>
      <c r="H5" s="18">
        <v>1834966.7632164985</v>
      </c>
      <c r="I5" s="18">
        <v>1305191.2099524643</v>
      </c>
      <c r="J5" s="18">
        <v>163171.4883</v>
      </c>
      <c r="K5" s="18">
        <v>89.897435897435898</v>
      </c>
      <c r="L5" s="18">
        <v>11.722990521658723</v>
      </c>
      <c r="M5" s="18">
        <v>65.388766911774752</v>
      </c>
      <c r="N5" s="18">
        <v>11759.278234738651</v>
      </c>
    </row>
    <row r="6" spans="2:14" s="18" customFormat="1" x14ac:dyDescent="0.25">
      <c r="B6" s="18" t="str">
        <f>VLOOKUP(F6,NUTS_Europa!$A$2:$C$81,2,FALSE)</f>
        <v>BE23</v>
      </c>
      <c r="C6" s="18">
        <f>VLOOKUP(F6,NUTS_Europa!$A$2:$C$81,3,FALSE)</f>
        <v>253</v>
      </c>
      <c r="D6" s="18" t="str">
        <f>VLOOKUP(G6,NUTS_Europa!$A$2:$C$81,2,FALSE)</f>
        <v>BE25</v>
      </c>
      <c r="E6" s="18">
        <f>VLOOKUP(G6,NUTS_Europa!$A$2:$C$81,3,FALSE)</f>
        <v>235</v>
      </c>
      <c r="F6" s="18">
        <v>2</v>
      </c>
      <c r="G6" s="18">
        <v>3</v>
      </c>
      <c r="H6" s="18">
        <v>397187.69100391143</v>
      </c>
      <c r="I6" s="18">
        <v>869154.60085482302</v>
      </c>
      <c r="J6" s="18">
        <v>135416.16140000001</v>
      </c>
      <c r="K6" s="18">
        <v>6.4512820512820515</v>
      </c>
      <c r="L6" s="18">
        <v>9.7982555015597441</v>
      </c>
      <c r="M6" s="18">
        <v>9.4970827805840834</v>
      </c>
      <c r="N6" s="18">
        <v>1705.3756146141541</v>
      </c>
    </row>
    <row r="7" spans="2:14" s="18" customFormat="1" x14ac:dyDescent="0.25">
      <c r="B7" s="18" t="str">
        <f>VLOOKUP(F7,NUTS_Europa!$A$2:$C$81,2,FALSE)</f>
        <v>BE23</v>
      </c>
      <c r="C7" s="18">
        <f>VLOOKUP(F7,NUTS_Europa!$A$2:$C$81,3,FALSE)</f>
        <v>253</v>
      </c>
      <c r="D7" s="18" t="str">
        <f>VLOOKUP(G7,NUTS_Europa!$A$2:$C$81,2,FALSE)</f>
        <v>ES13</v>
      </c>
      <c r="E7" s="18">
        <f>VLOOKUP(G7,NUTS_Europa!$A$2:$C$81,3,FALSE)</f>
        <v>163</v>
      </c>
      <c r="F7" s="18">
        <v>2</v>
      </c>
      <c r="G7" s="18">
        <v>13</v>
      </c>
      <c r="H7" s="18">
        <v>978688.47023785557</v>
      </c>
      <c r="I7" s="18">
        <v>1079955.5579800843</v>
      </c>
      <c r="J7" s="18">
        <v>117923.68180000001</v>
      </c>
      <c r="K7" s="18">
        <v>39.790256410256411</v>
      </c>
      <c r="L7" s="18">
        <v>13.027726249311266</v>
      </c>
      <c r="M7" s="18">
        <v>20.413410245368389</v>
      </c>
      <c r="N7" s="18">
        <v>3181.447948688477</v>
      </c>
    </row>
    <row r="8" spans="2:14" s="18" customFormat="1" x14ac:dyDescent="0.25">
      <c r="B8" s="18" t="str">
        <f>VLOOKUP(F8,[1]NUTS_Europa!$A$2:$C$81,2,FALSE)</f>
        <v>DE50</v>
      </c>
      <c r="C8" s="18">
        <f>VLOOKUP(F8,[1]NUTS_Europa!$A$2:$C$81,3,FALSE)</f>
        <v>245</v>
      </c>
      <c r="D8" s="18" t="str">
        <f>VLOOKUP(G8,[1]NUTS_Europa!$A$2:$C$81,2,FALSE)</f>
        <v>ES12</v>
      </c>
      <c r="E8" s="18">
        <f>VLOOKUP(G8,[1]NUTS_Europa!$A$2:$C$81,3,FALSE)</f>
        <v>285</v>
      </c>
      <c r="F8" s="18">
        <v>4</v>
      </c>
      <c r="G8" s="18">
        <v>12</v>
      </c>
      <c r="H8" s="18">
        <v>55467.590309330815</v>
      </c>
      <c r="I8" s="18">
        <v>6955033.5091853095</v>
      </c>
      <c r="J8" s="18">
        <v>114346.8514</v>
      </c>
      <c r="K8" s="18">
        <v>51.586666666666666</v>
      </c>
      <c r="L8" s="18">
        <v>10.778435260570198</v>
      </c>
      <c r="M8" s="18">
        <v>8.6798246626891923E-2</v>
      </c>
      <c r="N8" s="18">
        <v>15.609481269928793</v>
      </c>
    </row>
    <row r="9" spans="2:14" s="18" customFormat="1" x14ac:dyDescent="0.25">
      <c r="B9" s="18" t="str">
        <f>VLOOKUP(F9,[1]NUTS_Europa!$A$2:$C$81,2,FALSE)</f>
        <v>DE50</v>
      </c>
      <c r="C9" s="18">
        <f>VLOOKUP(F9,[1]NUTS_Europa!$A$2:$C$81,3,FALSE)</f>
        <v>245</v>
      </c>
      <c r="D9" s="18" t="str">
        <f>VLOOKUP(G9,[1]NUTS_Europa!$A$2:$C$81,2,FALSE)</f>
        <v>FRD1</v>
      </c>
      <c r="E9" s="18">
        <f>VLOOKUP(G9,[1]NUTS_Europa!$A$2:$C$81,3,FALSE)</f>
        <v>268</v>
      </c>
      <c r="F9" s="18">
        <v>4</v>
      </c>
      <c r="G9" s="18">
        <v>19</v>
      </c>
      <c r="H9" s="18">
        <v>398125.93373963161</v>
      </c>
      <c r="I9" s="18">
        <v>7336041.489818872</v>
      </c>
      <c r="J9" s="18">
        <v>163171.4883</v>
      </c>
      <c r="K9" s="18">
        <v>29.894358974358976</v>
      </c>
      <c r="L9" s="18">
        <v>11.502943534633793</v>
      </c>
      <c r="M9" s="18">
        <v>0.64278681738873211</v>
      </c>
      <c r="N9" s="18">
        <v>100.17889108407871</v>
      </c>
    </row>
    <row r="10" spans="2:14" s="18" customFormat="1" x14ac:dyDescent="0.25">
      <c r="B10" s="18" t="str">
        <f>VLOOKUP(F10,NUTS_Europa!$A$2:$C$81,2,FALSE)</f>
        <v>DE60</v>
      </c>
      <c r="C10" s="18">
        <f>VLOOKUP(F10,NUTS_Europa!$A$2:$C$81,3,FALSE)</f>
        <v>1069</v>
      </c>
      <c r="D10" s="18" t="str">
        <f>VLOOKUP(G10,NUTS_Europa!$A$2:$C$81,2,FALSE)</f>
        <v>ES52</v>
      </c>
      <c r="E10" s="18">
        <f>VLOOKUP(G10,NUTS_Europa!$A$2:$C$81,3,FALSE)</f>
        <v>1064</v>
      </c>
      <c r="F10" s="18">
        <v>5</v>
      </c>
      <c r="G10" s="18">
        <v>16</v>
      </c>
      <c r="H10" s="18">
        <v>1488176.5999937491</v>
      </c>
      <c r="I10" s="18">
        <v>1349079.4873940379</v>
      </c>
      <c r="J10" s="18">
        <v>141512.31529999999</v>
      </c>
      <c r="K10" s="18">
        <v>102.61384615384615</v>
      </c>
      <c r="L10" s="18">
        <v>9.890144561044222</v>
      </c>
      <c r="M10" s="18">
        <v>55.325420613868154</v>
      </c>
      <c r="N10" s="18">
        <v>11759.278234738651</v>
      </c>
    </row>
    <row r="11" spans="2:14" s="18" customFormat="1" x14ac:dyDescent="0.25">
      <c r="B11" s="18" t="str">
        <f>VLOOKUP(F11,NUTS_Europa!$A$2:$C$81,2,FALSE)</f>
        <v>DE60</v>
      </c>
      <c r="C11" s="18">
        <f>VLOOKUP(F11,NUTS_Europa!$A$2:$C$81,3,FALSE)</f>
        <v>1069</v>
      </c>
      <c r="D11" s="18" t="str">
        <f>VLOOKUP(G11,NUTS_Europa!$A$2:$C$81,2,FALSE)</f>
        <v>PT18</v>
      </c>
      <c r="E11" s="18">
        <f>VLOOKUP(G11,NUTS_Europa!$A$2:$C$81,3,FALSE)</f>
        <v>61</v>
      </c>
      <c r="F11" s="18">
        <v>5</v>
      </c>
      <c r="G11" s="18">
        <v>80</v>
      </c>
      <c r="H11" s="18">
        <v>11943705.85628104</v>
      </c>
      <c r="I11" s="18">
        <v>1245638.315139805</v>
      </c>
      <c r="J11" s="18">
        <v>118487.9544</v>
      </c>
      <c r="K11" s="18">
        <v>85.783589743589744</v>
      </c>
      <c r="L11" s="18">
        <v>9.0765484826886684</v>
      </c>
      <c r="M11" s="18">
        <v>83.718256806413748</v>
      </c>
      <c r="N11" s="18">
        <v>19116.55296491554</v>
      </c>
    </row>
    <row r="12" spans="2:14" s="18" customFormat="1" x14ac:dyDescent="0.25">
      <c r="B12" s="18" t="str">
        <f>VLOOKUP(F12,NUTS_Europa!$A$2:$C$81,2,FALSE)</f>
        <v>DE80</v>
      </c>
      <c r="C12" s="18">
        <f>VLOOKUP(F12,NUTS_Europa!$A$2:$C$81,3,FALSE)</f>
        <v>1069</v>
      </c>
      <c r="D12" s="18" t="str">
        <f>VLOOKUP(G12,NUTS_Europa!$A$2:$C$81,2,FALSE)</f>
        <v>ES11</v>
      </c>
      <c r="E12" s="18">
        <f>VLOOKUP(G12,NUTS_Europa!$A$2:$C$81,3,FALSE)</f>
        <v>288</v>
      </c>
      <c r="F12" s="18">
        <v>6</v>
      </c>
      <c r="G12" s="18">
        <v>11</v>
      </c>
      <c r="H12" s="18">
        <v>533376.17287063866</v>
      </c>
      <c r="I12" s="18">
        <v>1204620.3043476432</v>
      </c>
      <c r="J12" s="18">
        <v>142841.86170000001</v>
      </c>
      <c r="K12" s="18">
        <v>59.42307692307692</v>
      </c>
      <c r="L12" s="18">
        <v>11.233020567170076</v>
      </c>
      <c r="M12" s="18">
        <v>4.6601219806815228</v>
      </c>
      <c r="N12" s="18">
        <v>990.49714165063278</v>
      </c>
    </row>
    <row r="13" spans="2:14" s="18" customFormat="1" x14ac:dyDescent="0.25">
      <c r="B13" s="18" t="str">
        <f>VLOOKUP(F13,NUTS_Europa!$A$2:$C$81,2,FALSE)</f>
        <v>DE80</v>
      </c>
      <c r="C13" s="18">
        <f>VLOOKUP(F13,NUTS_Europa!$A$2:$C$81,3,FALSE)</f>
        <v>1069</v>
      </c>
      <c r="D13" s="18" t="str">
        <f>VLOOKUP(G13,NUTS_Europa!$A$2:$C$81,2,FALSE)</f>
        <v>ES21</v>
      </c>
      <c r="E13" s="18">
        <f>VLOOKUP(G13,NUTS_Europa!$A$2:$C$81,3,FALSE)</f>
        <v>163</v>
      </c>
      <c r="F13" s="18">
        <v>6</v>
      </c>
      <c r="G13" s="18">
        <v>14</v>
      </c>
      <c r="H13" s="18">
        <v>1511803.8374613491</v>
      </c>
      <c r="I13" s="18">
        <v>1129818.5478370539</v>
      </c>
      <c r="J13" s="18">
        <v>154854.3009</v>
      </c>
      <c r="K13" s="18">
        <v>53.746153846153845</v>
      </c>
      <c r="L13" s="18">
        <v>11.194880288696766</v>
      </c>
      <c r="M13" s="18">
        <v>17.690793108728432</v>
      </c>
      <c r="N13" s="18">
        <v>3181.447948688477</v>
      </c>
    </row>
    <row r="14" spans="2:14" s="18" customFormat="1" x14ac:dyDescent="0.25">
      <c r="B14" s="18" t="str">
        <f>VLOOKUP(F14,[1]NUTS_Europa!$A$2:$C$81,2,FALSE)</f>
        <v>DE93</v>
      </c>
      <c r="C14" s="18">
        <f>VLOOKUP(F14,[1]NUTS_Europa!$A$2:$C$81,3,FALSE)</f>
        <v>1069</v>
      </c>
      <c r="D14" s="18" t="str">
        <f>VLOOKUP(G14,[1]NUTS_Europa!$A$2:$C$81,2,FALSE)</f>
        <v>NL12</v>
      </c>
      <c r="E14" s="18">
        <f>VLOOKUP(G14,[1]NUTS_Europa!$A$2:$C$81,3,FALSE)</f>
        <v>218</v>
      </c>
      <c r="F14" s="18">
        <v>7</v>
      </c>
      <c r="G14" s="18">
        <v>31</v>
      </c>
      <c r="H14" s="18">
        <v>1496708.2829023229</v>
      </c>
      <c r="I14" s="18">
        <v>999056.71032250614</v>
      </c>
      <c r="J14" s="18">
        <v>163171.4883</v>
      </c>
      <c r="K14" s="18">
        <v>13.844615384615386</v>
      </c>
      <c r="L14" s="18">
        <v>7.2487425057886936</v>
      </c>
      <c r="M14" s="18">
        <v>24.674307714689544</v>
      </c>
      <c r="N14" s="18">
        <v>5603.586288415795</v>
      </c>
    </row>
    <row r="15" spans="2:14" s="18" customFormat="1" x14ac:dyDescent="0.25">
      <c r="B15" s="18" t="str">
        <f>VLOOKUP(F15,[1]NUTS_Europa!$A$2:$C$81,2,FALSE)</f>
        <v>DE93</v>
      </c>
      <c r="C15" s="18">
        <f>VLOOKUP(F15,[1]NUTS_Europa!$A$2:$C$81,3,FALSE)</f>
        <v>1069</v>
      </c>
      <c r="D15" s="18" t="str">
        <f>VLOOKUP(G15,[1]NUTS_Europa!$A$2:$C$81,2,FALSE)</f>
        <v>NL32</v>
      </c>
      <c r="E15" s="18">
        <f>VLOOKUP(G15,[1]NUTS_Europa!$A$2:$C$81,3,FALSE)</f>
        <v>218</v>
      </c>
      <c r="F15" s="18">
        <v>7</v>
      </c>
      <c r="G15" s="18">
        <v>32</v>
      </c>
      <c r="H15" s="18">
        <v>630729.49753191718</v>
      </c>
      <c r="I15" s="18">
        <v>999056.71032250614</v>
      </c>
      <c r="J15" s="18">
        <v>199058.85829999999</v>
      </c>
      <c r="K15" s="18">
        <v>13.844615384615386</v>
      </c>
      <c r="L15" s="18">
        <v>7.2487425057886936</v>
      </c>
      <c r="M15" s="18">
        <v>24.674307714689544</v>
      </c>
      <c r="N15" s="18">
        <v>5603.586288415795</v>
      </c>
    </row>
    <row r="16" spans="2:14" s="18" customFormat="1" x14ac:dyDescent="0.25">
      <c r="B16" s="18" t="str">
        <f>VLOOKUP(F16,[1]NUTS_Europa!$A$2:$C$81,2,FALSE)</f>
        <v>DE94</v>
      </c>
      <c r="C16" s="18">
        <f>VLOOKUP(F16,[1]NUTS_Europa!$A$2:$C$81,3,FALSE)</f>
        <v>245</v>
      </c>
      <c r="D16" s="18" t="str">
        <f>VLOOKUP(G16,[1]NUTS_Europa!$A$2:$C$81,2,FALSE)</f>
        <v>ES12</v>
      </c>
      <c r="E16" s="18">
        <f>VLOOKUP(G16,[1]NUTS_Europa!$A$2:$C$81,3,FALSE)</f>
        <v>285</v>
      </c>
      <c r="F16" s="18">
        <v>8</v>
      </c>
      <c r="G16" s="18">
        <v>12</v>
      </c>
      <c r="H16" s="18">
        <v>55750.424744253163</v>
      </c>
      <c r="I16" s="18">
        <v>6955033.5091853095</v>
      </c>
      <c r="J16" s="18">
        <v>117061.7148</v>
      </c>
      <c r="K16" s="18">
        <v>51.586666666666666</v>
      </c>
      <c r="L16" s="18">
        <v>10.778435260570198</v>
      </c>
      <c r="M16" s="18">
        <v>8.6798246626891923E-2</v>
      </c>
      <c r="N16" s="18">
        <v>15.609481269928793</v>
      </c>
    </row>
    <row r="17" spans="2:14" s="18" customFormat="1" x14ac:dyDescent="0.25">
      <c r="B17" s="18" t="str">
        <f>VLOOKUP(F17,[1]NUTS_Europa!$A$2:$C$81,2,FALSE)</f>
        <v>DE94</v>
      </c>
      <c r="C17" s="18">
        <f>VLOOKUP(F17,[1]NUTS_Europa!$A$2:$C$81,3,FALSE)</f>
        <v>245</v>
      </c>
      <c r="D17" s="18" t="str">
        <f>VLOOKUP(G17,[1]NUTS_Europa!$A$2:$C$81,2,FALSE)</f>
        <v>FRD1</v>
      </c>
      <c r="E17" s="18">
        <f>VLOOKUP(G17,[1]NUTS_Europa!$A$2:$C$81,3,FALSE)</f>
        <v>268</v>
      </c>
      <c r="F17" s="18">
        <v>8</v>
      </c>
      <c r="G17" s="18">
        <v>19</v>
      </c>
      <c r="H17" s="18">
        <v>399941.11513874045</v>
      </c>
      <c r="I17" s="18">
        <v>7336041.489818872</v>
      </c>
      <c r="J17" s="18">
        <v>113696.3812</v>
      </c>
      <c r="K17" s="18">
        <v>29.894358974358976</v>
      </c>
      <c r="L17" s="18">
        <v>11.502943534633793</v>
      </c>
      <c r="M17" s="18">
        <v>0.64278681738873211</v>
      </c>
      <c r="N17" s="18">
        <v>100.17889108407871</v>
      </c>
    </row>
    <row r="18" spans="2:14" s="18" customFormat="1" x14ac:dyDescent="0.25">
      <c r="B18" s="18" t="str">
        <f>VLOOKUP(F18,NUTS_Europa!$A$2:$C$81,2,FALSE)</f>
        <v>DEA1</v>
      </c>
      <c r="C18" s="18">
        <f>VLOOKUP(F18,NUTS_Europa!$A$2:$C$81,3,FALSE)</f>
        <v>253</v>
      </c>
      <c r="D18" s="18" t="str">
        <f>VLOOKUP(G18,NUTS_Europa!$A$2:$C$81,2,FALSE)</f>
        <v>ES11</v>
      </c>
      <c r="E18" s="18">
        <f>VLOOKUP(G18,NUTS_Europa!$A$2:$C$81,3,FALSE)</f>
        <v>288</v>
      </c>
      <c r="F18" s="18">
        <v>9</v>
      </c>
      <c r="G18" s="18">
        <v>11</v>
      </c>
      <c r="H18" s="18">
        <v>555392.49209422048</v>
      </c>
      <c r="I18" s="18">
        <v>1160671.4462003424</v>
      </c>
      <c r="J18" s="18">
        <v>142392.87169999999</v>
      </c>
      <c r="K18" s="18">
        <v>45.494871794871791</v>
      </c>
      <c r="L18" s="18">
        <v>13.065866527784578</v>
      </c>
      <c r="M18" s="18">
        <v>5.5077688808178644</v>
      </c>
      <c r="N18" s="18">
        <v>990.49714165063278</v>
      </c>
    </row>
    <row r="19" spans="2:14" s="18" customFormat="1" x14ac:dyDescent="0.25">
      <c r="B19" s="18" t="str">
        <f>VLOOKUP(F19,NUTS_Europa!$A$2:$C$81,2,FALSE)</f>
        <v>DEA1</v>
      </c>
      <c r="C19" s="18">
        <f>VLOOKUP(F19,NUTS_Europa!$A$2:$C$81,3,FALSE)</f>
        <v>253</v>
      </c>
      <c r="D19" s="18" t="str">
        <f>VLOOKUP(G19,NUTS_Europa!$A$2:$C$81,2,FALSE)</f>
        <v>FRI1</v>
      </c>
      <c r="E19" s="18">
        <f>VLOOKUP(G19,NUTS_Europa!$A$2:$C$81,3,FALSE)</f>
        <v>283</v>
      </c>
      <c r="F19" s="18">
        <v>9</v>
      </c>
      <c r="G19" s="18">
        <v>24</v>
      </c>
      <c r="H19" s="18">
        <v>1372154.5592539983</v>
      </c>
      <c r="I19" s="18">
        <v>1027121.1415832015</v>
      </c>
      <c r="J19" s="18">
        <v>118487.9544</v>
      </c>
      <c r="K19" s="18">
        <v>35.415384615384617</v>
      </c>
      <c r="L19" s="18">
        <v>12.949219288978103</v>
      </c>
      <c r="M19" s="18">
        <v>12.574141286867667</v>
      </c>
      <c r="N19" s="18">
        <v>2188.5072270342998</v>
      </c>
    </row>
    <row r="20" spans="2:14" s="18" customFormat="1" x14ac:dyDescent="0.25">
      <c r="B20" s="18" t="str">
        <f>VLOOKUP(F20,NUTS_Europa!$A$2:$C$81,2,FALSE)</f>
        <v>DEF0</v>
      </c>
      <c r="C20" s="18">
        <f>VLOOKUP(F20,NUTS_Europa!$A$2:$C$81,3,FALSE)</f>
        <v>1069</v>
      </c>
      <c r="D20" s="18" t="str">
        <f>VLOOKUP(G20,NUTS_Europa!$A$2:$C$81,2,FALSE)</f>
        <v>ES13</v>
      </c>
      <c r="E20" s="18">
        <f>VLOOKUP(G20,NUTS_Europa!$A$2:$C$81,3,FALSE)</f>
        <v>163</v>
      </c>
      <c r="F20" s="18">
        <v>10</v>
      </c>
      <c r="G20" s="18">
        <v>13</v>
      </c>
      <c r="H20" s="18">
        <v>1113712.7552347034</v>
      </c>
      <c r="I20" s="18">
        <v>1129818.5478370539</v>
      </c>
      <c r="J20" s="18">
        <v>163171.4883</v>
      </c>
      <c r="K20" s="18">
        <v>53.746153846153845</v>
      </c>
      <c r="L20" s="18">
        <v>11.194880288696766</v>
      </c>
      <c r="M20" s="18">
        <v>17.690793108728432</v>
      </c>
      <c r="N20" s="18">
        <v>3181.447948688477</v>
      </c>
    </row>
    <row r="21" spans="2:14" s="18" customFormat="1" x14ac:dyDescent="0.25">
      <c r="B21" s="18" t="str">
        <f>VLOOKUP(F21,NUTS_Europa!$A$2:$C$81,2,FALSE)</f>
        <v>DEF0</v>
      </c>
      <c r="C21" s="18">
        <f>VLOOKUP(F21,NUTS_Europa!$A$2:$C$81,3,FALSE)</f>
        <v>1069</v>
      </c>
      <c r="D21" s="18" t="str">
        <f>VLOOKUP(G21,NUTS_Europa!$A$2:$C$81,2,FALSE)</f>
        <v>ES21</v>
      </c>
      <c r="E21" s="18">
        <f>VLOOKUP(G21,NUTS_Europa!$A$2:$C$81,3,FALSE)</f>
        <v>163</v>
      </c>
      <c r="F21" s="18">
        <v>10</v>
      </c>
      <c r="G21" s="18">
        <v>14</v>
      </c>
      <c r="H21" s="18">
        <v>926572.35141777061</v>
      </c>
      <c r="I21" s="18">
        <v>1129818.5478370539</v>
      </c>
      <c r="J21" s="18">
        <v>199058.85829999999</v>
      </c>
      <c r="K21" s="18">
        <v>53.746153846153845</v>
      </c>
      <c r="L21" s="18">
        <v>11.194880288696766</v>
      </c>
      <c r="M21" s="18">
        <v>17.690793108728432</v>
      </c>
      <c r="N21" s="18">
        <v>3181.447948688477</v>
      </c>
    </row>
    <row r="22" spans="2:14" s="18" customFormat="1" x14ac:dyDescent="0.25">
      <c r="B22" s="18" t="str">
        <f>VLOOKUP(F22,NUTS_Europa!$A$2:$C$81,2,FALSE)</f>
        <v>ES51</v>
      </c>
      <c r="C22" s="18">
        <f>VLOOKUP(F22,NUTS_Europa!$A$2:$C$81,3,FALSE)</f>
        <v>1063</v>
      </c>
      <c r="D22" s="18" t="str">
        <f>VLOOKUP(G22,NUTS_Europa!$A$2:$C$81,2,FALSE)</f>
        <v>FRI3</v>
      </c>
      <c r="E22" s="18">
        <f>VLOOKUP(G22,NUTS_Europa!$A$2:$C$81,3,FALSE)</f>
        <v>283</v>
      </c>
      <c r="F22" s="18">
        <v>15</v>
      </c>
      <c r="G22" s="18">
        <v>25</v>
      </c>
      <c r="H22" s="18">
        <v>614509.03458452434</v>
      </c>
      <c r="I22" s="18">
        <v>5126302.8707915954</v>
      </c>
      <c r="J22" s="18">
        <v>137713.6226</v>
      </c>
      <c r="K22" s="18">
        <v>79.166000000000011</v>
      </c>
      <c r="L22" s="18">
        <v>10.083191789222628</v>
      </c>
      <c r="M22" s="18">
        <v>10.701262215424643</v>
      </c>
      <c r="N22" s="18">
        <v>2188.5072270342998</v>
      </c>
    </row>
    <row r="23" spans="2:14" s="18" customFormat="1" x14ac:dyDescent="0.25">
      <c r="B23" s="18" t="str">
        <f>VLOOKUP(F23,NUTS_Europa!$A$2:$C$81,2,FALSE)</f>
        <v>ES51</v>
      </c>
      <c r="C23" s="18">
        <f>VLOOKUP(F23,NUTS_Europa!$A$2:$C$81,3,FALSE)</f>
        <v>1063</v>
      </c>
      <c r="D23" s="18" t="str">
        <f>VLOOKUP(G23,NUTS_Europa!$A$2:$C$81,2,FALSE)</f>
        <v>PT17</v>
      </c>
      <c r="E23" s="18">
        <f>VLOOKUP(G23,NUTS_Europa!$A$2:$C$81,3,FALSE)</f>
        <v>294</v>
      </c>
      <c r="F23" s="18">
        <v>15</v>
      </c>
      <c r="G23" s="18">
        <v>39</v>
      </c>
      <c r="H23" s="18">
        <v>609720.38429460954</v>
      </c>
      <c r="I23" s="18">
        <v>4942084.7304145107</v>
      </c>
      <c r="J23" s="18">
        <v>119215.969</v>
      </c>
      <c r="K23" s="18">
        <v>41.743589743589745</v>
      </c>
      <c r="L23" s="18">
        <v>7.1259099685057974</v>
      </c>
      <c r="M23" s="18">
        <v>13.735481271118516</v>
      </c>
      <c r="N23" s="18">
        <v>2919.4418074543673</v>
      </c>
    </row>
    <row r="24" spans="2:14" s="18" customFormat="1" x14ac:dyDescent="0.25">
      <c r="B24" s="18" t="str">
        <f>VLOOKUP(F24,NUTS_Europa!$A$2:$C$81,2,FALSE)</f>
        <v>ES61</v>
      </c>
      <c r="C24" s="18">
        <f>VLOOKUP(F24,NUTS_Europa!$A$2:$C$81,3,FALSE)</f>
        <v>61</v>
      </c>
      <c r="D24" s="18" t="str">
        <f>VLOOKUP(G24,NUTS_Europa!$A$2:$C$81,2,FALSE)</f>
        <v>FRG0</v>
      </c>
      <c r="E24" s="18">
        <f>VLOOKUP(G24,NUTS_Europa!$A$2:$C$81,3,FALSE)</f>
        <v>282</v>
      </c>
      <c r="F24" s="18">
        <v>17</v>
      </c>
      <c r="G24" s="18">
        <v>22</v>
      </c>
      <c r="H24" s="18">
        <v>517275.57872983319</v>
      </c>
      <c r="I24" s="18">
        <v>1081472.5091605415</v>
      </c>
      <c r="J24" s="18">
        <v>115262.5922</v>
      </c>
      <c r="K24" s="18">
        <v>53.940307692307691</v>
      </c>
      <c r="L24" s="18">
        <v>12.971091045007956</v>
      </c>
      <c r="M24" s="18">
        <v>4.1271885598155169</v>
      </c>
      <c r="N24" s="18">
        <v>788.36279227440002</v>
      </c>
    </row>
    <row r="25" spans="2:14" s="18" customFormat="1" x14ac:dyDescent="0.25">
      <c r="B25" s="18" t="str">
        <f>VLOOKUP(F25,NUTS_Europa!$A$2:$C$81,2,FALSE)</f>
        <v>ES61</v>
      </c>
      <c r="C25" s="18">
        <f>VLOOKUP(F25,NUTS_Europa!$A$2:$C$81,3,FALSE)</f>
        <v>61</v>
      </c>
      <c r="D25" s="18" t="str">
        <f>VLOOKUP(G25,NUTS_Europa!$A$2:$C$81,2,FALSE)</f>
        <v>FRI3</v>
      </c>
      <c r="E25" s="18">
        <f>VLOOKUP(G25,NUTS_Europa!$A$2:$C$81,3,FALSE)</f>
        <v>283</v>
      </c>
      <c r="F25" s="18">
        <v>17</v>
      </c>
      <c r="G25" s="18">
        <v>25</v>
      </c>
      <c r="H25" s="18">
        <v>1087308.7138750912</v>
      </c>
      <c r="I25" s="18">
        <v>1050678.581958482</v>
      </c>
      <c r="J25" s="18">
        <v>142392.87169999999</v>
      </c>
      <c r="K25" s="18">
        <v>52.611282051282053</v>
      </c>
      <c r="L25" s="18">
        <v>11.225143065153866</v>
      </c>
      <c r="M25" s="18">
        <v>9.9889646536397727</v>
      </c>
      <c r="N25" s="18">
        <v>2188.5072270342998</v>
      </c>
    </row>
    <row r="26" spans="2:14" s="18" customFormat="1" x14ac:dyDescent="0.25">
      <c r="B26" s="18" t="str">
        <f>VLOOKUP(F26,NUTS_Europa!$A$2:$C$81,2,FALSE)</f>
        <v>ES62</v>
      </c>
      <c r="C26" s="18">
        <f>VLOOKUP(F26,NUTS_Europa!$A$2:$C$81,3,FALSE)</f>
        <v>1064</v>
      </c>
      <c r="D26" s="18" t="str">
        <f>VLOOKUP(G26,NUTS_Europa!$A$2:$C$81,2,FALSE)</f>
        <v>FRG0</v>
      </c>
      <c r="E26" s="18">
        <f>VLOOKUP(G26,NUTS_Europa!$A$2:$C$81,3,FALSE)</f>
        <v>282</v>
      </c>
      <c r="F26" s="18">
        <v>18</v>
      </c>
      <c r="G26" s="18">
        <v>22</v>
      </c>
      <c r="H26" s="18">
        <v>495916.44112071395</v>
      </c>
      <c r="I26" s="18">
        <v>1154317.4379752418</v>
      </c>
      <c r="J26" s="18">
        <v>135416.16140000001</v>
      </c>
      <c r="K26" s="18">
        <v>64.462512820512828</v>
      </c>
      <c r="L26" s="18">
        <v>13.784687123363511</v>
      </c>
      <c r="M26" s="18">
        <v>4.3837784800141977</v>
      </c>
      <c r="N26" s="18">
        <v>788.36279227440002</v>
      </c>
    </row>
    <row r="27" spans="2:14" s="18" customFormat="1" x14ac:dyDescent="0.25">
      <c r="B27" s="18" t="str">
        <f>VLOOKUP(F27,NUTS_Europa!$A$2:$C$81,2,FALSE)</f>
        <v>ES62</v>
      </c>
      <c r="C27" s="18">
        <f>VLOOKUP(F27,NUTS_Europa!$A$2:$C$81,3,FALSE)</f>
        <v>1064</v>
      </c>
      <c r="D27" s="18" t="str">
        <f>VLOOKUP(G27,NUTS_Europa!$A$2:$C$81,2,FALSE)</f>
        <v>FRH0</v>
      </c>
      <c r="E27" s="18">
        <f>VLOOKUP(G27,NUTS_Europa!$A$2:$C$81,3,FALSE)</f>
        <v>283</v>
      </c>
      <c r="F27" s="18">
        <v>18</v>
      </c>
      <c r="G27" s="18">
        <v>23</v>
      </c>
      <c r="H27" s="18">
        <v>1557805.803075575</v>
      </c>
      <c r="I27" s="18">
        <v>1171231.7756116157</v>
      </c>
      <c r="J27" s="18">
        <v>154854.3009</v>
      </c>
      <c r="K27" s="18">
        <v>72.85261538461539</v>
      </c>
      <c r="L27" s="18">
        <v>12.038739143509421</v>
      </c>
      <c r="M27" s="18">
        <v>10.701262215424643</v>
      </c>
      <c r="N27" s="18">
        <v>2188.5072270342998</v>
      </c>
    </row>
    <row r="28" spans="2:14" s="18" customFormat="1" x14ac:dyDescent="0.25">
      <c r="B28" s="18" t="str">
        <f>VLOOKUP(F28,[1]NUTS_Europa!$A$2:$C$81,2,FALSE)</f>
        <v>FRD2</v>
      </c>
      <c r="C28" s="18">
        <f>VLOOKUP(F28,[1]NUTS_Europa!$A$2:$C$81,3,FALSE)</f>
        <v>269</v>
      </c>
      <c r="D28" s="18" t="str">
        <f>VLOOKUP(G28,[1]NUTS_Europa!$A$2:$C$81,2,FALSE)</f>
        <v>NL12</v>
      </c>
      <c r="E28" s="18">
        <f>VLOOKUP(G28,[1]NUTS_Europa!$A$2:$C$81,3,FALSE)</f>
        <v>218</v>
      </c>
      <c r="F28" s="18">
        <v>20</v>
      </c>
      <c r="G28" s="18">
        <v>31</v>
      </c>
      <c r="H28" s="18">
        <v>1713366.9804182129</v>
      </c>
      <c r="I28" s="18">
        <v>1065201.1573147296</v>
      </c>
      <c r="J28" s="18">
        <v>163171.4883</v>
      </c>
      <c r="K28" s="18">
        <v>14.102564102564102</v>
      </c>
      <c r="L28" s="18">
        <v>8.0100304828647282</v>
      </c>
      <c r="M28" s="18">
        <v>29.469740580963805</v>
      </c>
      <c r="N28" s="18">
        <v>5603.586288415795</v>
      </c>
    </row>
    <row r="29" spans="2:14" s="18" customFormat="1" x14ac:dyDescent="0.25">
      <c r="B29" s="18" t="str">
        <f>VLOOKUP(F29,[1]NUTS_Europa!$A$2:$C$81,2,FALSE)</f>
        <v>FRD2</v>
      </c>
      <c r="C29" s="18">
        <f>VLOOKUP(F29,[1]NUTS_Europa!$A$2:$C$81,3,FALSE)</f>
        <v>269</v>
      </c>
      <c r="D29" s="18" t="str">
        <f>VLOOKUP(G29,[1]NUTS_Europa!$A$2:$C$81,2,FALSE)</f>
        <v>NL32</v>
      </c>
      <c r="E29" s="18">
        <f>VLOOKUP(G29,[1]NUTS_Europa!$A$2:$C$81,3,FALSE)</f>
        <v>218</v>
      </c>
      <c r="F29" s="18">
        <v>20</v>
      </c>
      <c r="G29" s="18">
        <v>32</v>
      </c>
      <c r="H29" s="18">
        <v>847388.19504780706</v>
      </c>
      <c r="I29" s="18">
        <v>1065201.1573147296</v>
      </c>
      <c r="J29" s="18">
        <v>199058.85829999999</v>
      </c>
      <c r="K29" s="18">
        <v>14.102564102564102</v>
      </c>
      <c r="L29" s="18">
        <v>8.0100304828647282</v>
      </c>
      <c r="M29" s="18">
        <v>29.469740580963805</v>
      </c>
      <c r="N29" s="18">
        <v>5603.586288415795</v>
      </c>
    </row>
    <row r="30" spans="2:14" s="18" customFormat="1" x14ac:dyDescent="0.25">
      <c r="B30" s="18" t="str">
        <f>VLOOKUP(F30,NUTS_Europa!$A$2:$C$81,2,FALSE)</f>
        <v>FRE1</v>
      </c>
      <c r="C30" s="18">
        <f>VLOOKUP(F30,NUTS_Europa!$A$2:$C$81,3,FALSE)</f>
        <v>220</v>
      </c>
      <c r="D30" s="18" t="str">
        <f>VLOOKUP(G30,NUTS_Europa!$A$2:$C$81,2,FALSE)</f>
        <v>FRH0</v>
      </c>
      <c r="E30" s="18">
        <f>VLOOKUP(G30,NUTS_Europa!$A$2:$C$81,3,FALSE)</f>
        <v>283</v>
      </c>
      <c r="F30" s="18">
        <v>21</v>
      </c>
      <c r="G30" s="18">
        <v>23</v>
      </c>
      <c r="H30" s="18">
        <v>1182202.5489893267</v>
      </c>
      <c r="I30" s="18">
        <v>951314.90258474334</v>
      </c>
      <c r="J30" s="18">
        <v>156784.57750000001</v>
      </c>
      <c r="K30" s="18">
        <v>30.871282051282051</v>
      </c>
      <c r="L30" s="18">
        <v>10.927930909733629</v>
      </c>
      <c r="M30" s="18">
        <v>11.334579876145181</v>
      </c>
      <c r="N30" s="18">
        <v>2188.5072270342998</v>
      </c>
    </row>
    <row r="31" spans="2:14" s="18" customFormat="1" x14ac:dyDescent="0.25">
      <c r="B31" s="18" t="str">
        <f>VLOOKUP(F31,NUTS_Europa!$A$2:$C$81,2,FALSE)</f>
        <v>FRE1</v>
      </c>
      <c r="C31" s="18">
        <f>VLOOKUP(F31,NUTS_Europa!$A$2:$C$81,3,FALSE)</f>
        <v>220</v>
      </c>
      <c r="D31" s="18" t="str">
        <f>VLOOKUP(G31,NUTS_Europa!$A$2:$C$81,2,FALSE)</f>
        <v>FRI1</v>
      </c>
      <c r="E31" s="18">
        <f>VLOOKUP(G31,NUTS_Europa!$A$2:$C$81,3,FALSE)</f>
        <v>283</v>
      </c>
      <c r="F31" s="18">
        <v>21</v>
      </c>
      <c r="G31" s="18">
        <v>24</v>
      </c>
      <c r="H31" s="18">
        <v>998297.90968718054</v>
      </c>
      <c r="I31" s="18">
        <v>951314.90258474334</v>
      </c>
      <c r="J31" s="18">
        <v>123840.01519999999</v>
      </c>
      <c r="K31" s="18">
        <v>30.871282051282051</v>
      </c>
      <c r="L31" s="18">
        <v>10.927930909733629</v>
      </c>
      <c r="M31" s="18">
        <v>11.334579876145181</v>
      </c>
      <c r="N31" s="18">
        <v>2188.5072270342998</v>
      </c>
    </row>
    <row r="32" spans="2:14" s="18" customFormat="1" x14ac:dyDescent="0.25">
      <c r="B32" s="18" t="str">
        <f>VLOOKUP(F32,NUTS_Europa!$A$2:$C$81,2,FALSE)</f>
        <v>FRJ1</v>
      </c>
      <c r="C32" s="18">
        <f>VLOOKUP(F32,NUTS_Europa!$A$2:$C$81,3,FALSE)</f>
        <v>1063</v>
      </c>
      <c r="D32" s="18" t="str">
        <f>VLOOKUP(G32,NUTS_Europa!$A$2:$C$81,2,FALSE)</f>
        <v>FRJ2</v>
      </c>
      <c r="E32" s="18">
        <f>VLOOKUP(G32,NUTS_Europa!$A$2:$C$81,3,FALSE)</f>
        <v>283</v>
      </c>
      <c r="F32" s="18">
        <v>26</v>
      </c>
      <c r="G32" s="18">
        <v>28</v>
      </c>
      <c r="H32" s="18">
        <v>2233444.5624412308</v>
      </c>
      <c r="I32" s="18">
        <v>5126302.8707915954</v>
      </c>
      <c r="J32" s="18">
        <v>142841.86170000001</v>
      </c>
      <c r="K32" s="18">
        <v>79.166000000000011</v>
      </c>
      <c r="L32" s="18">
        <v>10.083191789222628</v>
      </c>
      <c r="M32" s="18">
        <v>10.701262215424643</v>
      </c>
      <c r="N32" s="18">
        <v>2188.5072270342998</v>
      </c>
    </row>
    <row r="33" spans="2:14" s="18" customFormat="1" x14ac:dyDescent="0.25">
      <c r="B33" s="18" t="str">
        <f>VLOOKUP(F33,NUTS_Europa!$A$2:$C$81,2,FALSE)</f>
        <v>FRJ1</v>
      </c>
      <c r="C33" s="18">
        <f>VLOOKUP(F33,NUTS_Europa!$A$2:$C$81,3,FALSE)</f>
        <v>1063</v>
      </c>
      <c r="D33" s="18" t="str">
        <f>VLOOKUP(G33,NUTS_Europa!$A$2:$C$81,2,FALSE)</f>
        <v>PT17</v>
      </c>
      <c r="E33" s="18">
        <f>VLOOKUP(G33,NUTS_Europa!$A$2:$C$81,3,FALSE)</f>
        <v>294</v>
      </c>
      <c r="F33" s="18">
        <v>26</v>
      </c>
      <c r="G33" s="18">
        <v>39</v>
      </c>
      <c r="H33" s="18">
        <v>1540811.2452298738</v>
      </c>
      <c r="I33" s="18">
        <v>4942084.7304145107</v>
      </c>
      <c r="J33" s="18">
        <v>137713.6226</v>
      </c>
      <c r="K33" s="18">
        <v>41.743589743589745</v>
      </c>
      <c r="L33" s="18">
        <v>7.1259099685057974</v>
      </c>
      <c r="M33" s="18">
        <v>13.735481271118516</v>
      </c>
      <c r="N33" s="18">
        <v>2919.4418074543673</v>
      </c>
    </row>
    <row r="34" spans="2:14" s="18" customFormat="1" x14ac:dyDescent="0.25">
      <c r="B34" s="18" t="str">
        <f>VLOOKUP(F34,NUTS_Europa!$A$2:$C$81,2,FALSE)</f>
        <v>FRF2</v>
      </c>
      <c r="C34" s="18">
        <f>VLOOKUP(F34,NUTS_Europa!$A$2:$C$81,3,FALSE)</f>
        <v>269</v>
      </c>
      <c r="D34" s="18" t="str">
        <f>VLOOKUP(G34,NUTS_Europa!$A$2:$C$81,2,FALSE)</f>
        <v>FRJ2</v>
      </c>
      <c r="E34" s="18">
        <f>VLOOKUP(G34,NUTS_Europa!$A$2:$C$81,3,FALSE)</f>
        <v>283</v>
      </c>
      <c r="F34" s="18">
        <v>27</v>
      </c>
      <c r="G34" s="18">
        <v>28</v>
      </c>
      <c r="H34" s="18">
        <v>1817959.7788184518</v>
      </c>
      <c r="I34" s="18">
        <v>1014241.2386120046</v>
      </c>
      <c r="J34" s="18">
        <v>176841.96369999999</v>
      </c>
      <c r="K34" s="18">
        <v>23.743589743589745</v>
      </c>
      <c r="L34" s="18">
        <v>11.877661305439638</v>
      </c>
      <c r="M34" s="18">
        <v>12.574141286867667</v>
      </c>
      <c r="N34" s="18">
        <v>2188.5072270342998</v>
      </c>
    </row>
    <row r="35" spans="2:14" s="18" customFormat="1" x14ac:dyDescent="0.25">
      <c r="B35" s="18" t="str">
        <f>VLOOKUP(F35,NUTS_Europa!$A$2:$C$81,2,FALSE)</f>
        <v>FRF2</v>
      </c>
      <c r="C35" s="18">
        <f>VLOOKUP(F35,NUTS_Europa!$A$2:$C$81,3,FALSE)</f>
        <v>269</v>
      </c>
      <c r="D35" s="18" t="str">
        <f>VLOOKUP(G35,NUTS_Europa!$A$2:$C$81,2,FALSE)</f>
        <v>PT16</v>
      </c>
      <c r="E35" s="18">
        <f>VLOOKUP(G35,NUTS_Europa!$A$2:$C$81,3,FALSE)</f>
        <v>111</v>
      </c>
      <c r="F35" s="18">
        <v>27</v>
      </c>
      <c r="G35" s="18">
        <v>38</v>
      </c>
      <c r="H35" s="18">
        <v>1492509.3353029997</v>
      </c>
      <c r="I35" s="18">
        <v>1105547.2465311554</v>
      </c>
      <c r="J35" s="18">
        <v>120437.3524</v>
      </c>
      <c r="K35" s="18">
        <v>40.87025641025641</v>
      </c>
      <c r="L35" s="18">
        <v>7.4393835423453254</v>
      </c>
      <c r="M35" s="18">
        <v>17.804899533207415</v>
      </c>
      <c r="N35" s="18">
        <v>3201.9684334321328</v>
      </c>
    </row>
    <row r="36" spans="2:14" s="18" customFormat="1" x14ac:dyDescent="0.25">
      <c r="B36" s="18" t="str">
        <f>VLOOKUP(F36,NUTS_Europa!$A$2:$C$81,2,FALSE)</f>
        <v>FRI2</v>
      </c>
      <c r="C36" s="18">
        <f>VLOOKUP(F36,NUTS_Europa!$A$2:$C$81,3,FALSE)</f>
        <v>269</v>
      </c>
      <c r="D36" s="18" t="str">
        <f>VLOOKUP(G36,NUTS_Europa!$A$2:$C$81,2,FALSE)</f>
        <v>PT11</v>
      </c>
      <c r="E36" s="18">
        <f>VLOOKUP(G36,NUTS_Europa!$A$2:$C$81,3,FALSE)</f>
        <v>111</v>
      </c>
      <c r="F36" s="18">
        <v>29</v>
      </c>
      <c r="G36" s="18">
        <v>36</v>
      </c>
      <c r="H36" s="18">
        <v>1614430.6873427951</v>
      </c>
      <c r="I36" s="18">
        <v>1105547.2465311554</v>
      </c>
      <c r="J36" s="18">
        <v>114346.8514</v>
      </c>
      <c r="K36" s="18">
        <v>40.87025641025641</v>
      </c>
      <c r="L36" s="18">
        <v>7.4393835423453254</v>
      </c>
      <c r="M36" s="18">
        <v>17.804899533207415</v>
      </c>
      <c r="N36" s="18">
        <v>3201.9684334321328</v>
      </c>
    </row>
    <row r="37" spans="2:14" s="18" customFormat="1" ht="0.6" customHeight="1" x14ac:dyDescent="0.25">
      <c r="B37" s="18" t="str">
        <f>VLOOKUP(F37,NUTS_Europa!$A$2:$C$81,2,FALSE)</f>
        <v>FRI2</v>
      </c>
      <c r="C37" s="18">
        <f>VLOOKUP(F37,NUTS_Europa!$A$2:$C$81,3,FALSE)</f>
        <v>269</v>
      </c>
      <c r="D37" s="18" t="str">
        <f>VLOOKUP(G37,NUTS_Europa!$A$2:$C$81,2,FALSE)</f>
        <v>FRG0</v>
      </c>
      <c r="E37" s="18">
        <f>VLOOKUP(G37,NUTS_Europa!$A$2:$C$81,3,FALSE)</f>
        <v>283</v>
      </c>
      <c r="F37" s="18">
        <v>29</v>
      </c>
      <c r="G37" s="18">
        <v>62</v>
      </c>
      <c r="H37" s="18">
        <v>1317969.0407157417</v>
      </c>
      <c r="I37" s="18">
        <v>1014241.2386120046</v>
      </c>
      <c r="J37" s="18">
        <v>118487.9544</v>
      </c>
      <c r="K37" s="18">
        <v>23.743589743589745</v>
      </c>
      <c r="L37" s="18">
        <v>11.877661305439638</v>
      </c>
      <c r="M37" s="18">
        <v>12.574141286867667</v>
      </c>
      <c r="N37" s="18">
        <v>2188.5072270342998</v>
      </c>
    </row>
    <row r="38" spans="2:14" s="18" customFormat="1" x14ac:dyDescent="0.25">
      <c r="B38" s="18" t="str">
        <f>VLOOKUP(F38,[1]NUTS_Europa!$A$2:$C$81,2,FALSE)</f>
        <v>NL11</v>
      </c>
      <c r="C38" s="18">
        <f>VLOOKUP(F38,[1]NUTS_Europa!$A$2:$C$81,3,FALSE)</f>
        <v>245</v>
      </c>
      <c r="D38" s="18" t="str">
        <f>VLOOKUP(G38,[1]NUTS_Europa!$A$2:$C$81,2,FALSE)</f>
        <v>FRI1</v>
      </c>
      <c r="E38" s="18">
        <f>VLOOKUP(G38,[1]NUTS_Europa!$A$2:$C$81,3,FALSE)</f>
        <v>275</v>
      </c>
      <c r="F38" s="18">
        <v>30</v>
      </c>
      <c r="G38" s="18">
        <v>64</v>
      </c>
      <c r="H38" s="18">
        <v>849870.63426612027</v>
      </c>
      <c r="I38" s="18">
        <v>8456640.4929322638</v>
      </c>
      <c r="J38" s="18">
        <v>114346.8514</v>
      </c>
      <c r="K38" s="18">
        <v>61.025641025641029</v>
      </c>
      <c r="L38" s="18">
        <v>13.456630715285353</v>
      </c>
      <c r="M38" s="18">
        <v>1.2855736347774642</v>
      </c>
      <c r="N38" s="18">
        <v>200.35778216815743</v>
      </c>
    </row>
    <row r="39" spans="2:14" s="18" customFormat="1" x14ac:dyDescent="0.25">
      <c r="B39" s="18" t="str">
        <f>VLOOKUP(F39,[1]NUTS_Europa!$A$2:$C$81,2,FALSE)</f>
        <v>NL11</v>
      </c>
      <c r="C39" s="18">
        <f>VLOOKUP(F39,[1]NUTS_Europa!$A$2:$C$81,3,FALSE)</f>
        <v>245</v>
      </c>
      <c r="D39" s="18" t="str">
        <f>VLOOKUP(G39,[1]NUTS_Europa!$A$2:$C$81,2,FALSE)</f>
        <v>FRI2</v>
      </c>
      <c r="E39" s="18">
        <f>VLOOKUP(G39,[1]NUTS_Europa!$A$2:$C$81,3,FALSE)</f>
        <v>275</v>
      </c>
      <c r="F39" s="18">
        <v>30</v>
      </c>
      <c r="G39" s="18">
        <v>69</v>
      </c>
      <c r="H39" s="18">
        <v>815145.42489186395</v>
      </c>
      <c r="I39" s="18">
        <v>8456640.4929322638</v>
      </c>
      <c r="J39" s="18">
        <v>145277.79319999999</v>
      </c>
      <c r="K39" s="18">
        <v>61.025641025641029</v>
      </c>
      <c r="L39" s="18">
        <v>13.456630715285353</v>
      </c>
      <c r="M39" s="18">
        <v>1.2855736347774642</v>
      </c>
      <c r="N39" s="18">
        <v>200.35778216815743</v>
      </c>
    </row>
    <row r="40" spans="2:14" s="18" customFormat="1" x14ac:dyDescent="0.25">
      <c r="B40" s="18" t="str">
        <f>VLOOKUP(F40,[1]NUTS_Europa!$A$2:$C$81,2,FALSE)</f>
        <v>NL33</v>
      </c>
      <c r="C40" s="18">
        <f>VLOOKUP(F40,[1]NUTS_Europa!$A$2:$C$81,3,FALSE)</f>
        <v>250</v>
      </c>
      <c r="D40" s="18" t="str">
        <f>VLOOKUP(G40,[1]NUTS_Europa!$A$2:$C$81,2,FALSE)</f>
        <v>PT15</v>
      </c>
      <c r="E40" s="18">
        <f>VLOOKUP(G40,[1]NUTS_Europa!$A$2:$C$81,3,FALSE)</f>
        <v>1065</v>
      </c>
      <c r="F40" s="18">
        <v>33</v>
      </c>
      <c r="G40" s="18">
        <v>37</v>
      </c>
      <c r="H40" s="18">
        <v>3110599.1156027564</v>
      </c>
      <c r="I40" s="18">
        <v>1293341.8710562754</v>
      </c>
      <c r="J40" s="18">
        <v>114346.8514</v>
      </c>
      <c r="K40" s="18">
        <v>59.782564102564102</v>
      </c>
      <c r="L40" s="18">
        <v>10.936592079987276</v>
      </c>
      <c r="M40" s="18">
        <v>44.639098277179137</v>
      </c>
      <c r="N40" s="18">
        <v>8027.7332266785352</v>
      </c>
    </row>
    <row r="41" spans="2:14" s="18" customFormat="1" x14ac:dyDescent="0.25">
      <c r="B41" s="18" t="str">
        <f>VLOOKUP(F41,[1]NUTS_Europa!$A$2:$C$81,2,FALSE)</f>
        <v>NL33</v>
      </c>
      <c r="C41" s="18">
        <f>VLOOKUP(F41,[1]NUTS_Europa!$A$2:$C$81,3,FALSE)</f>
        <v>250</v>
      </c>
      <c r="D41" s="18" t="str">
        <f>VLOOKUP(G41,[1]NUTS_Europa!$A$2:$C$81,2,FALSE)</f>
        <v>PT18</v>
      </c>
      <c r="E41" s="18">
        <f>VLOOKUP(G41,[1]NUTS_Europa!$A$2:$C$81,3,FALSE)</f>
        <v>1065</v>
      </c>
      <c r="F41" s="18">
        <v>33</v>
      </c>
      <c r="G41" s="18">
        <v>40</v>
      </c>
      <c r="H41" s="18">
        <v>2541416.7743647951</v>
      </c>
      <c r="I41" s="18">
        <v>1293341.8710562754</v>
      </c>
      <c r="J41" s="18">
        <v>137713.6226</v>
      </c>
      <c r="K41" s="18">
        <v>59.782564102564102</v>
      </c>
      <c r="L41" s="18">
        <v>10.936592079987276</v>
      </c>
      <c r="M41" s="18">
        <v>44.639098277179137</v>
      </c>
      <c r="N41" s="18">
        <v>8027.7332266785352</v>
      </c>
    </row>
    <row r="42" spans="2:14" s="18" customFormat="1" x14ac:dyDescent="0.25">
      <c r="B42" s="18" t="str">
        <f>VLOOKUP(F42,NUTS_Europa!$A$2:$C$81,2,FALSE)</f>
        <v>NL34</v>
      </c>
      <c r="C42" s="18">
        <f>VLOOKUP(F42,NUTS_Europa!$A$2:$C$81,3,FALSE)</f>
        <v>250</v>
      </c>
      <c r="D42" s="18" t="str">
        <f>VLOOKUP(G42,NUTS_Europa!$A$2:$C$81,2,FALSE)</f>
        <v>PT11</v>
      </c>
      <c r="E42" s="18">
        <f>VLOOKUP(G42,NUTS_Europa!$A$2:$C$81,3,FALSE)</f>
        <v>111</v>
      </c>
      <c r="F42" s="18">
        <v>34</v>
      </c>
      <c r="G42" s="18">
        <v>36</v>
      </c>
      <c r="H42" s="18">
        <v>1399780.4955371802</v>
      </c>
      <c r="I42" s="18">
        <v>1187293.6584205269</v>
      </c>
      <c r="J42" s="18">
        <v>176841.96369999999</v>
      </c>
      <c r="K42" s="18">
        <v>49.426666666666669</v>
      </c>
      <c r="L42" s="18">
        <v>8.660256065717304</v>
      </c>
      <c r="M42" s="18">
        <v>17.804899533207415</v>
      </c>
      <c r="N42" s="18">
        <v>3201.9684334321328</v>
      </c>
    </row>
    <row r="43" spans="2:14" s="18" customFormat="1" x14ac:dyDescent="0.25">
      <c r="B43" s="18" t="str">
        <f>VLOOKUP(F43,NUTS_Europa!$A$2:$C$81,2,FALSE)</f>
        <v>NL34</v>
      </c>
      <c r="C43" s="18">
        <f>VLOOKUP(F43,NUTS_Europa!$A$2:$C$81,3,FALSE)</f>
        <v>250</v>
      </c>
      <c r="D43" s="18" t="str">
        <f>VLOOKUP(G43,NUTS_Europa!$A$2:$C$81,2,FALSE)</f>
        <v>PT16</v>
      </c>
      <c r="E43" s="18">
        <f>VLOOKUP(G43,NUTS_Europa!$A$2:$C$81,3,FALSE)</f>
        <v>111</v>
      </c>
      <c r="F43" s="18">
        <v>34</v>
      </c>
      <c r="G43" s="18">
        <v>38</v>
      </c>
      <c r="H43" s="18">
        <v>1294675.8817097705</v>
      </c>
      <c r="I43" s="18">
        <v>1187293.6584205269</v>
      </c>
      <c r="J43" s="18">
        <v>199058.85829999999</v>
      </c>
      <c r="K43" s="18">
        <v>49.426666666666669</v>
      </c>
      <c r="L43" s="18">
        <v>8.660256065717304</v>
      </c>
      <c r="M43" s="18">
        <v>17.804899533207415</v>
      </c>
      <c r="N43" s="18">
        <v>3201.9684334321328</v>
      </c>
    </row>
    <row r="44" spans="2:14" s="18" customFormat="1" x14ac:dyDescent="0.25">
      <c r="B44" s="18" t="str">
        <f>VLOOKUP(F44,[1]NUTS_Europa!$A$2:$C$81,2,FALSE)</f>
        <v>NL41</v>
      </c>
      <c r="C44" s="18">
        <f>VLOOKUP(F44,[1]NUTS_Europa!$A$2:$C$81,3,FALSE)</f>
        <v>253</v>
      </c>
      <c r="D44" s="18" t="str">
        <f>VLOOKUP(G44,[1]NUTS_Europa!$A$2:$C$81,2,FALSE)</f>
        <v>PT15</v>
      </c>
      <c r="E44" s="18">
        <f>VLOOKUP(G44,[1]NUTS_Europa!$A$2:$C$81,3,FALSE)</f>
        <v>1065</v>
      </c>
      <c r="F44" s="18">
        <v>35</v>
      </c>
      <c r="G44" s="18">
        <v>37</v>
      </c>
      <c r="H44" s="18">
        <v>3209140.0762993922</v>
      </c>
      <c r="I44" s="18">
        <v>1190937.7303437241</v>
      </c>
      <c r="J44" s="18">
        <v>142392.87169999999</v>
      </c>
      <c r="K44" s="18">
        <v>59.782923076923076</v>
      </c>
      <c r="L44" s="18">
        <v>10.787277540153763</v>
      </c>
      <c r="M44" s="18">
        <v>44.639098277179137</v>
      </c>
      <c r="N44" s="18">
        <v>8027.7332266785352</v>
      </c>
    </row>
    <row r="45" spans="2:14" s="18" customFormat="1" x14ac:dyDescent="0.25">
      <c r="B45" s="18" t="str">
        <f>VLOOKUP(F45,[1]NUTS_Europa!$A$2:$C$81,2,FALSE)</f>
        <v>NL41</v>
      </c>
      <c r="C45" s="18">
        <f>VLOOKUP(F45,[1]NUTS_Europa!$A$2:$C$81,3,FALSE)</f>
        <v>253</v>
      </c>
      <c r="D45" s="18" t="str">
        <f>VLOOKUP(G45,[1]NUTS_Europa!$A$2:$C$81,2,FALSE)</f>
        <v>PT18</v>
      </c>
      <c r="E45" s="18">
        <f>VLOOKUP(G45,[1]NUTS_Europa!$A$2:$C$81,3,FALSE)</f>
        <v>1065</v>
      </c>
      <c r="F45" s="18">
        <v>35</v>
      </c>
      <c r="G45" s="18">
        <v>40</v>
      </c>
      <c r="H45" s="18">
        <v>2639957.7350614308</v>
      </c>
      <c r="I45" s="18">
        <v>1190937.7303437241</v>
      </c>
      <c r="J45" s="18">
        <v>120437.3524</v>
      </c>
      <c r="K45" s="18">
        <v>59.782923076923076</v>
      </c>
      <c r="L45" s="18">
        <v>10.787277540153763</v>
      </c>
      <c r="M45" s="18">
        <v>44.639098277179137</v>
      </c>
      <c r="N45" s="18">
        <v>8027.7332266785352</v>
      </c>
    </row>
    <row r="46" spans="2:14" s="18" customFormat="1" x14ac:dyDescent="0.25">
      <c r="B46" s="18" t="str">
        <f>VLOOKUP(F46,NUTS_Europa!$A$2:$C$81,2,FALSE)</f>
        <v>BE21</v>
      </c>
      <c r="C46" s="18">
        <f>VLOOKUP(F46,NUTS_Europa!$A$2:$C$81,3,FALSE)</f>
        <v>250</v>
      </c>
      <c r="D46" s="18" t="str">
        <f>VLOOKUP(G46,NUTS_Europa!$A$2:$C$81,2,FALSE)</f>
        <v>FRE1</v>
      </c>
      <c r="E46" s="18">
        <f>VLOOKUP(G46,NUTS_Europa!$A$2:$C$81,3,FALSE)</f>
        <v>235</v>
      </c>
      <c r="F46" s="18">
        <v>41</v>
      </c>
      <c r="G46" s="18">
        <v>61</v>
      </c>
      <c r="H46" s="18">
        <v>614150.40781066241</v>
      </c>
      <c r="I46" s="18">
        <v>968210.55215529201</v>
      </c>
      <c r="J46" s="18">
        <v>142392.87169999999</v>
      </c>
      <c r="K46" s="18">
        <v>7.2307692307692308</v>
      </c>
      <c r="L46" s="18">
        <v>9.9475700413932575</v>
      </c>
      <c r="M46" s="18">
        <v>9.4970827805840834</v>
      </c>
      <c r="N46" s="18">
        <v>1705.3756146141541</v>
      </c>
    </row>
    <row r="47" spans="2:14" s="18" customFormat="1" x14ac:dyDescent="0.25">
      <c r="B47" s="18" t="str">
        <f>VLOOKUP(F47,NUTS_Europa!$A$2:$C$81,2,FALSE)</f>
        <v>BE21</v>
      </c>
      <c r="C47" s="18">
        <f>VLOOKUP(F47,NUTS_Europa!$A$2:$C$81,3,FALSE)</f>
        <v>250</v>
      </c>
      <c r="D47" s="18" t="str">
        <f>VLOOKUP(G47,NUTS_Europa!$A$2:$C$81,2,FALSE)</f>
        <v>FRF2</v>
      </c>
      <c r="E47" s="18">
        <f>VLOOKUP(G47,NUTS_Europa!$A$2:$C$81,3,FALSE)</f>
        <v>235</v>
      </c>
      <c r="F47" s="18">
        <v>41</v>
      </c>
      <c r="G47" s="18">
        <v>67</v>
      </c>
      <c r="H47" s="18">
        <v>1170357.300216577</v>
      </c>
      <c r="I47" s="18">
        <v>968210.55215529201</v>
      </c>
      <c r="J47" s="18">
        <v>156784.57750000001</v>
      </c>
      <c r="K47" s="18">
        <v>7.2307692307692308</v>
      </c>
      <c r="L47" s="18">
        <v>9.9475700413932575</v>
      </c>
      <c r="M47" s="18">
        <v>9.4970827805840834</v>
      </c>
      <c r="N47" s="18">
        <v>1705.3756146141541</v>
      </c>
    </row>
    <row r="48" spans="2:14" s="18" customFormat="1" x14ac:dyDescent="0.25">
      <c r="B48" s="18" t="str">
        <f>VLOOKUP(F48,NUTS_Europa!$A$2:$C$81,2,FALSE)</f>
        <v>BE23</v>
      </c>
      <c r="C48" s="18">
        <f>VLOOKUP(F48,NUTS_Europa!$A$2:$C$81,3,FALSE)</f>
        <v>220</v>
      </c>
      <c r="D48" s="18" t="str">
        <f>VLOOKUP(G48,NUTS_Europa!$A$2:$C$81,2,FALSE)</f>
        <v>NL11</v>
      </c>
      <c r="E48" s="18">
        <f>VLOOKUP(G48,NUTS_Europa!$A$2:$C$81,3,FALSE)</f>
        <v>218</v>
      </c>
      <c r="F48" s="18">
        <v>42</v>
      </c>
      <c r="G48" s="18">
        <v>70</v>
      </c>
      <c r="H48" s="18">
        <v>1996200.3166425943</v>
      </c>
      <c r="I48" s="18">
        <v>926593.04056108952</v>
      </c>
      <c r="J48" s="18">
        <v>117061.7148</v>
      </c>
      <c r="K48" s="18">
        <v>6.4102564102564106</v>
      </c>
      <c r="L48" s="18">
        <v>7.0603000871587192</v>
      </c>
      <c r="M48" s="18">
        <v>26.295892563022125</v>
      </c>
      <c r="N48" s="18">
        <v>5603.586288415795</v>
      </c>
    </row>
    <row r="49" spans="2:14" s="18" customFormat="1" x14ac:dyDescent="0.25">
      <c r="B49" s="18" t="str">
        <f>VLOOKUP(F49,NUTS_Europa!$A$2:$C$81,2,FALSE)</f>
        <v>BE23</v>
      </c>
      <c r="C49" s="18">
        <f>VLOOKUP(F49,NUTS_Europa!$A$2:$C$81,3,FALSE)</f>
        <v>220</v>
      </c>
      <c r="D49" s="18" t="str">
        <f>VLOOKUP(G49,NUTS_Europa!$A$2:$C$81,2,FALSE)</f>
        <v>NL34</v>
      </c>
      <c r="E49" s="18">
        <f>VLOOKUP(G49,NUTS_Europa!$A$2:$C$81,3,FALSE)</f>
        <v>218</v>
      </c>
      <c r="F49" s="18">
        <v>42</v>
      </c>
      <c r="G49" s="18">
        <v>74</v>
      </c>
      <c r="H49" s="18">
        <v>2010915.3342359739</v>
      </c>
      <c r="I49" s="18">
        <v>926593.04056108952</v>
      </c>
      <c r="J49" s="18">
        <v>144185.261</v>
      </c>
      <c r="K49" s="18">
        <v>6.4102564102564106</v>
      </c>
      <c r="L49" s="18">
        <v>7.0603000871587192</v>
      </c>
      <c r="M49" s="18">
        <v>26.295892563022125</v>
      </c>
      <c r="N49" s="18">
        <v>5603.586288415795</v>
      </c>
    </row>
    <row r="50" spans="2:14" s="18" customFormat="1" x14ac:dyDescent="0.25">
      <c r="B50" s="18" t="str">
        <f>VLOOKUP(F50,NUTS_Europa!$A$2:$C$81,2,FALSE)</f>
        <v>BE25</v>
      </c>
      <c r="C50" s="18">
        <f>VLOOKUP(F50,NUTS_Europa!$A$2:$C$81,3,FALSE)</f>
        <v>220</v>
      </c>
      <c r="D50" s="18" t="str">
        <f>VLOOKUP(G50,NUTS_Europa!$A$2:$C$81,2,FALSE)</f>
        <v>NL11</v>
      </c>
      <c r="E50" s="18">
        <f>VLOOKUP(G50,NUTS_Europa!$A$2:$C$81,3,FALSE)</f>
        <v>218</v>
      </c>
      <c r="F50" s="18">
        <v>43</v>
      </c>
      <c r="G50" s="18">
        <v>70</v>
      </c>
      <c r="H50" s="18">
        <v>1784304.0632979239</v>
      </c>
      <c r="I50" s="18">
        <v>926593.04056108952</v>
      </c>
      <c r="J50" s="18">
        <v>156784.57750000001</v>
      </c>
      <c r="K50" s="18">
        <v>6.4102564102564106</v>
      </c>
      <c r="L50" s="18">
        <v>7.0603000871587192</v>
      </c>
      <c r="M50" s="18">
        <v>26.295892563022125</v>
      </c>
      <c r="N50" s="18">
        <v>5603.586288415795</v>
      </c>
    </row>
    <row r="51" spans="2:14" s="18" customFormat="1" x14ac:dyDescent="0.25">
      <c r="B51" s="18" t="str">
        <f>VLOOKUP(F51,NUTS_Europa!$A$2:$C$81,2,FALSE)</f>
        <v>BE25</v>
      </c>
      <c r="C51" s="18">
        <f>VLOOKUP(F51,NUTS_Europa!$A$2:$C$81,3,FALSE)</f>
        <v>220</v>
      </c>
      <c r="D51" s="18" t="str">
        <f>VLOOKUP(G51,NUTS_Europa!$A$2:$C$81,2,FALSE)</f>
        <v>PT18</v>
      </c>
      <c r="E51" s="18">
        <f>VLOOKUP(G51,NUTS_Europa!$A$2:$C$81,3,FALSE)</f>
        <v>61</v>
      </c>
      <c r="F51" s="18">
        <v>43</v>
      </c>
      <c r="G51" s="18">
        <v>80</v>
      </c>
      <c r="H51" s="18">
        <v>12861602.216021819</v>
      </c>
      <c r="I51" s="18">
        <v>1129750.5767442812</v>
      </c>
      <c r="J51" s="18">
        <v>117768.50930000001</v>
      </c>
      <c r="K51" s="18">
        <v>69.418974358974367</v>
      </c>
      <c r="L51" s="18">
        <v>8.8881060640586931</v>
      </c>
      <c r="M51" s="18">
        <v>89.250269886026416</v>
      </c>
      <c r="N51" s="18">
        <v>19116.55296491554</v>
      </c>
    </row>
    <row r="52" spans="2:14" s="18" customFormat="1" x14ac:dyDescent="0.25">
      <c r="B52" s="18" t="str">
        <f>VLOOKUP(F52,NUTS_Europa!$A$2:$C$81,2,FALSE)</f>
        <v>DE50</v>
      </c>
      <c r="C52" s="18">
        <f>VLOOKUP(F52,NUTS_Europa!$A$2:$C$81,3,FALSE)</f>
        <v>1069</v>
      </c>
      <c r="D52" s="18" t="str">
        <f>VLOOKUP(G52,NUTS_Europa!$A$2:$C$81,2,FALSE)</f>
        <v>ES12</v>
      </c>
      <c r="E52" s="18">
        <f>VLOOKUP(G52,NUTS_Europa!$A$2:$C$81,3,FALSE)</f>
        <v>163</v>
      </c>
      <c r="F52" s="18">
        <v>44</v>
      </c>
      <c r="G52" s="18">
        <v>52</v>
      </c>
      <c r="H52" s="18">
        <v>1753248.3763144456</v>
      </c>
      <c r="I52" s="18">
        <v>1129818.5478370539</v>
      </c>
      <c r="J52" s="18">
        <v>120125.8052</v>
      </c>
      <c r="K52" s="18">
        <v>53.746153846153845</v>
      </c>
      <c r="L52" s="18">
        <v>11.194880288696766</v>
      </c>
      <c r="M52" s="18">
        <v>17.690793108728432</v>
      </c>
      <c r="N52" s="18">
        <v>3181.447948688477</v>
      </c>
    </row>
    <row r="53" spans="2:14" s="18" customFormat="1" x14ac:dyDescent="0.25">
      <c r="B53" s="18" t="str">
        <f>VLOOKUP(F53,NUTS_Europa!$A$2:$C$81,2,FALSE)</f>
        <v>DE50</v>
      </c>
      <c r="C53" s="18">
        <f>VLOOKUP(F53,NUTS_Europa!$A$2:$C$81,3,FALSE)</f>
        <v>1069</v>
      </c>
      <c r="D53" s="18" t="str">
        <f>VLOOKUP(G53,NUTS_Europa!$A$2:$C$81,2,FALSE)</f>
        <v>FRJ2</v>
      </c>
      <c r="E53" s="18">
        <f>VLOOKUP(G53,NUTS_Europa!$A$2:$C$81,3,FALSE)</f>
        <v>163</v>
      </c>
      <c r="F53" s="18">
        <v>44</v>
      </c>
      <c r="G53" s="18">
        <v>68</v>
      </c>
      <c r="H53" s="18">
        <v>2810090.388941322</v>
      </c>
      <c r="I53" s="18">
        <v>1129818.5478370539</v>
      </c>
      <c r="J53" s="18">
        <v>122072.6309</v>
      </c>
      <c r="K53" s="18">
        <v>53.746153846153845</v>
      </c>
      <c r="L53" s="18">
        <v>11.194880288696766</v>
      </c>
      <c r="M53" s="18">
        <v>17.690793108728432</v>
      </c>
      <c r="N53" s="18">
        <v>3181.447948688477</v>
      </c>
    </row>
    <row r="54" spans="2:14" s="18" customFormat="1" x14ac:dyDescent="0.25">
      <c r="B54" s="18" t="str">
        <f>VLOOKUP(F54,[1]NUTS_Europa!$A$2:$C$81,2,FALSE)</f>
        <v>DE60</v>
      </c>
      <c r="C54" s="18">
        <f>VLOOKUP(F54,[1]NUTS_Europa!$A$2:$C$81,3,FALSE)</f>
        <v>245</v>
      </c>
      <c r="D54" s="18" t="str">
        <f>VLOOKUP(G54,[1]NUTS_Europa!$A$2:$C$81,2,FALSE)</f>
        <v>ES62</v>
      </c>
      <c r="E54" s="18">
        <f>VLOOKUP(G54,[1]NUTS_Europa!$A$2:$C$81,3,FALSE)</f>
        <v>462</v>
      </c>
      <c r="F54" s="18">
        <v>45</v>
      </c>
      <c r="G54" s="18">
        <v>58</v>
      </c>
      <c r="H54" s="18">
        <v>3899410.6068311487</v>
      </c>
      <c r="I54" s="18">
        <v>6952099.9731985964</v>
      </c>
      <c r="J54" s="18">
        <v>114346.8514</v>
      </c>
      <c r="K54" s="18">
        <v>87.694358974358977</v>
      </c>
      <c r="L54" s="18">
        <v>10.439040889142778</v>
      </c>
      <c r="M54" s="18">
        <v>5.5918216799565759</v>
      </c>
      <c r="N54" s="18">
        <v>1005.6128916205673</v>
      </c>
    </row>
    <row r="55" spans="2:14" s="18" customFormat="1" x14ac:dyDescent="0.25">
      <c r="B55" s="18" t="str">
        <f>VLOOKUP(F55,[1]NUTS_Europa!$A$2:$C$81,2,FALSE)</f>
        <v>DE60</v>
      </c>
      <c r="C55" s="18">
        <f>VLOOKUP(F55,[1]NUTS_Europa!$A$2:$C$81,3,FALSE)</f>
        <v>245</v>
      </c>
      <c r="D55" s="18" t="str">
        <f>VLOOKUP(G55,[1]NUTS_Europa!$A$2:$C$81,2,FALSE)</f>
        <v>FRD2</v>
      </c>
      <c r="E55" s="18">
        <f>VLOOKUP(G55,[1]NUTS_Europa!$A$2:$C$81,3,FALSE)</f>
        <v>271</v>
      </c>
      <c r="F55" s="18">
        <v>45</v>
      </c>
      <c r="G55" s="18">
        <v>60</v>
      </c>
      <c r="H55" s="18">
        <v>1273426.4223541075</v>
      </c>
      <c r="I55" s="18">
        <v>9294969.9542725272</v>
      </c>
      <c r="J55" s="18">
        <v>141734.02660000001</v>
      </c>
      <c r="K55" s="18">
        <v>143.43589743589743</v>
      </c>
      <c r="L55" s="18">
        <v>14.200469544680008</v>
      </c>
      <c r="M55" s="18">
        <v>2.1529823053489041</v>
      </c>
      <c r="N55" s="18">
        <v>335.54418671759998</v>
      </c>
    </row>
    <row r="56" spans="2:14" s="18" customFormat="1" x14ac:dyDescent="0.25">
      <c r="B56" s="18" t="str">
        <f>VLOOKUP(F56,[1]NUTS_Europa!$A$2:$C$81,2,FALSE)</f>
        <v>DE80</v>
      </c>
      <c r="C56" s="18">
        <f>VLOOKUP(F56,[1]NUTS_Europa!$A$2:$C$81,3,FALSE)</f>
        <v>245</v>
      </c>
      <c r="D56" s="18" t="str">
        <f>VLOOKUP(G56,[1]NUTS_Europa!$A$2:$C$81,2,FALSE)</f>
        <v>ES11</v>
      </c>
      <c r="E56" s="18">
        <f>VLOOKUP(G56,[1]NUTS_Europa!$A$2:$C$81,3,FALSE)</f>
        <v>285</v>
      </c>
      <c r="F56" s="18">
        <v>46</v>
      </c>
      <c r="G56" s="18">
        <v>51</v>
      </c>
      <c r="H56" s="18">
        <v>59259.211357202868</v>
      </c>
      <c r="I56" s="18">
        <v>6955033.5091853095</v>
      </c>
      <c r="J56" s="18">
        <v>127001.217</v>
      </c>
      <c r="K56" s="18">
        <v>51.586666666666666</v>
      </c>
      <c r="L56" s="18">
        <v>10.778435260570198</v>
      </c>
      <c r="M56" s="18">
        <v>8.6798246626891923E-2</v>
      </c>
      <c r="N56" s="18">
        <v>15.609481269928793</v>
      </c>
    </row>
    <row r="57" spans="2:14" s="18" customFormat="1" x14ac:dyDescent="0.25">
      <c r="B57" s="18" t="str">
        <f>VLOOKUP(F57,[1]NUTS_Europa!$A$2:$C$81,2,FALSE)</f>
        <v>DE80</v>
      </c>
      <c r="C57" s="18">
        <f>VLOOKUP(F57,[1]NUTS_Europa!$A$2:$C$81,3,FALSE)</f>
        <v>245</v>
      </c>
      <c r="D57" s="18" t="str">
        <f>VLOOKUP(G57,[1]NUTS_Europa!$A$2:$C$81,2,FALSE)</f>
        <v>ES13</v>
      </c>
      <c r="E57" s="18">
        <f>VLOOKUP(G57,[1]NUTS_Europa!$A$2:$C$81,3,FALSE)</f>
        <v>285</v>
      </c>
      <c r="F57" s="18">
        <v>46</v>
      </c>
      <c r="G57" s="18">
        <v>53</v>
      </c>
      <c r="H57" s="18">
        <v>66002.148247742894</v>
      </c>
      <c r="I57" s="18">
        <v>6955033.5091853095</v>
      </c>
      <c r="J57" s="18">
        <v>117768.50930000001</v>
      </c>
      <c r="K57" s="18">
        <v>51.586666666666666</v>
      </c>
      <c r="L57" s="18">
        <v>10.778435260570198</v>
      </c>
      <c r="M57" s="18">
        <v>8.6798246626891923E-2</v>
      </c>
      <c r="N57" s="18">
        <v>15.609481269928793</v>
      </c>
    </row>
    <row r="58" spans="2:14" s="18" customFormat="1" x14ac:dyDescent="0.25">
      <c r="B58" s="18" t="str">
        <f>VLOOKUP(F58,[1]NUTS_Europa!$A$2:$C$81,2,FALSE)</f>
        <v>DE93</v>
      </c>
      <c r="C58" s="18">
        <f>VLOOKUP(F58,[1]NUTS_Europa!$A$2:$C$81,3,FALSE)</f>
        <v>245</v>
      </c>
      <c r="D58" s="18" t="str">
        <f>VLOOKUP(G58,[1]NUTS_Europa!$A$2:$C$81,2,FALSE)</f>
        <v>FRI1</v>
      </c>
      <c r="E58" s="18">
        <f>VLOOKUP(G58,[1]NUTS_Europa!$A$2:$C$81,3,FALSE)</f>
        <v>275</v>
      </c>
      <c r="F58" s="18">
        <v>47</v>
      </c>
      <c r="G58" s="18">
        <v>64</v>
      </c>
      <c r="H58" s="18">
        <v>851975.19241001469</v>
      </c>
      <c r="I58" s="18">
        <v>8456640.4929322638</v>
      </c>
      <c r="J58" s="18">
        <v>154854.3009</v>
      </c>
      <c r="K58" s="18">
        <v>61.025641025641029</v>
      </c>
      <c r="L58" s="18">
        <v>13.456630715285353</v>
      </c>
      <c r="M58" s="18">
        <v>1.2855736347774642</v>
      </c>
      <c r="N58" s="18">
        <v>200.35778216815743</v>
      </c>
    </row>
    <row r="59" spans="2:14" s="18" customFormat="1" x14ac:dyDescent="0.25">
      <c r="B59" s="18" t="str">
        <f>VLOOKUP(F59,[1]NUTS_Europa!$A$2:$C$81,2,FALSE)</f>
        <v>DE93</v>
      </c>
      <c r="C59" s="18">
        <f>VLOOKUP(F59,[1]NUTS_Europa!$A$2:$C$81,3,FALSE)</f>
        <v>245</v>
      </c>
      <c r="D59" s="18" t="str">
        <f>VLOOKUP(G59,[1]NUTS_Europa!$A$2:$C$81,2,FALSE)</f>
        <v>FRI2</v>
      </c>
      <c r="E59" s="18">
        <f>VLOOKUP(G59,[1]NUTS_Europa!$A$2:$C$81,3,FALSE)</f>
        <v>275</v>
      </c>
      <c r="F59" s="18">
        <v>47</v>
      </c>
      <c r="G59" s="18">
        <v>69</v>
      </c>
      <c r="H59" s="18">
        <v>817249.98303575825</v>
      </c>
      <c r="I59" s="18">
        <v>8456640.4929322638</v>
      </c>
      <c r="J59" s="18">
        <v>114346.8514</v>
      </c>
      <c r="K59" s="18">
        <v>61.025641025641029</v>
      </c>
      <c r="L59" s="18">
        <v>13.456630715285353</v>
      </c>
      <c r="M59" s="18">
        <v>1.2855736347774642</v>
      </c>
      <c r="N59" s="18">
        <v>200.35778216815743</v>
      </c>
    </row>
    <row r="60" spans="2:14" s="18" customFormat="1" x14ac:dyDescent="0.25">
      <c r="B60" s="18" t="str">
        <f>VLOOKUP(F60,NUTS_Europa!$A$2:$C$81,2,FALSE)</f>
        <v>DE94</v>
      </c>
      <c r="C60" s="18">
        <f>VLOOKUP(F60,NUTS_Europa!$A$2:$C$81,3,FALSE)</f>
        <v>1069</v>
      </c>
      <c r="D60" s="18" t="str">
        <f>VLOOKUP(G60,NUTS_Europa!$A$2:$C$81,2,FALSE)</f>
        <v>ES12</v>
      </c>
      <c r="E60" s="18">
        <f>VLOOKUP(G60,NUTS_Europa!$A$2:$C$81,3,FALSE)</f>
        <v>163</v>
      </c>
      <c r="F60" s="18">
        <v>48</v>
      </c>
      <c r="G60" s="18">
        <v>52</v>
      </c>
      <c r="H60" s="18">
        <v>1953755.9518325883</v>
      </c>
      <c r="I60" s="18">
        <v>1129818.5478370539</v>
      </c>
      <c r="J60" s="18">
        <v>123614.25509999999</v>
      </c>
      <c r="K60" s="18">
        <v>53.746153846153845</v>
      </c>
      <c r="L60" s="18">
        <v>11.194880288696766</v>
      </c>
      <c r="M60" s="18">
        <v>17.690793108728432</v>
      </c>
      <c r="N60" s="18">
        <v>3181.447948688477</v>
      </c>
    </row>
    <row r="61" spans="2:14" s="18" customFormat="1" x14ac:dyDescent="0.25">
      <c r="B61" s="18" t="str">
        <f>VLOOKUP(F61,NUTS_Europa!$A$2:$C$81,2,FALSE)</f>
        <v>DE94</v>
      </c>
      <c r="C61" s="18">
        <f>VLOOKUP(F61,NUTS_Europa!$A$2:$C$81,3,FALSE)</f>
        <v>1069</v>
      </c>
      <c r="D61" s="18" t="str">
        <f>VLOOKUP(G61,NUTS_Europa!$A$2:$C$81,2,FALSE)</f>
        <v>FRE1</v>
      </c>
      <c r="E61" s="18">
        <f>VLOOKUP(G61,NUTS_Europa!$A$2:$C$81,3,FALSE)</f>
        <v>235</v>
      </c>
      <c r="F61" s="18">
        <v>48</v>
      </c>
      <c r="G61" s="18">
        <v>61</v>
      </c>
      <c r="H61" s="18">
        <v>640350.16946736223</v>
      </c>
      <c r="I61" s="18">
        <v>921835.89041378081</v>
      </c>
      <c r="J61" s="18">
        <v>507158.32770000002</v>
      </c>
      <c r="K61" s="18">
        <v>20.905641025641028</v>
      </c>
      <c r="L61" s="18">
        <v>7.9654095409452443</v>
      </c>
      <c r="M61" s="18">
        <v>8.037657717643647</v>
      </c>
      <c r="N61" s="18">
        <v>1705.3756146141541</v>
      </c>
    </row>
    <row r="62" spans="2:14" s="18" customFormat="1" x14ac:dyDescent="0.25">
      <c r="B62" s="18" t="str">
        <f>VLOOKUP(F62,[1]NUTS_Europa!$A$2:$C$81,2,FALSE)</f>
        <v>DEA1</v>
      </c>
      <c r="C62" s="18">
        <f>VLOOKUP(F62,[1]NUTS_Europa!$A$2:$C$81,3,FALSE)</f>
        <v>245</v>
      </c>
      <c r="D62" s="18" t="str">
        <f>VLOOKUP(G62,[1]NUTS_Europa!$A$2:$C$81,2,FALSE)</f>
        <v>ES11</v>
      </c>
      <c r="E62" s="18">
        <f>VLOOKUP(G62,[1]NUTS_Europa!$A$2:$C$81,3,FALSE)</f>
        <v>285</v>
      </c>
      <c r="F62" s="18">
        <v>49</v>
      </c>
      <c r="G62" s="18">
        <v>51</v>
      </c>
      <c r="H62" s="18">
        <v>58049.991671665302</v>
      </c>
      <c r="I62" s="18">
        <v>6955033.5091853095</v>
      </c>
      <c r="J62" s="18">
        <v>176841.96369999999</v>
      </c>
      <c r="K62" s="18">
        <v>51.586666666666666</v>
      </c>
      <c r="L62" s="18">
        <v>10.778435260570198</v>
      </c>
      <c r="M62" s="18">
        <v>8.6798246626891923E-2</v>
      </c>
      <c r="N62" s="18">
        <v>15.609481269928793</v>
      </c>
    </row>
    <row r="63" spans="2:14" s="18" customFormat="1" x14ac:dyDescent="0.25">
      <c r="B63" s="18" t="str">
        <f>VLOOKUP(F63,[1]NUTS_Europa!$A$2:$C$81,2,FALSE)</f>
        <v>DEA1</v>
      </c>
      <c r="C63" s="18">
        <f>VLOOKUP(F63,[1]NUTS_Europa!$A$2:$C$81,3,FALSE)</f>
        <v>245</v>
      </c>
      <c r="D63" s="18" t="str">
        <f>VLOOKUP(G63,[1]NUTS_Europa!$A$2:$C$81,2,FALSE)</f>
        <v>ES13</v>
      </c>
      <c r="E63" s="18">
        <f>VLOOKUP(G63,[1]NUTS_Europa!$A$2:$C$81,3,FALSE)</f>
        <v>285</v>
      </c>
      <c r="F63" s="18">
        <v>49</v>
      </c>
      <c r="G63" s="18">
        <v>53</v>
      </c>
      <c r="H63" s="18">
        <v>64792.928562205328</v>
      </c>
      <c r="I63" s="18">
        <v>6955033.5091853095</v>
      </c>
      <c r="J63" s="18">
        <v>199058.85829999999</v>
      </c>
      <c r="K63" s="18">
        <v>51.586666666666666</v>
      </c>
      <c r="L63" s="18">
        <v>10.778435260570198</v>
      </c>
      <c r="M63" s="18">
        <v>8.6798246626891923E-2</v>
      </c>
      <c r="N63" s="18">
        <v>15.609481269928793</v>
      </c>
    </row>
    <row r="64" spans="2:14" s="18" customFormat="1" x14ac:dyDescent="0.25">
      <c r="B64" s="18" t="str">
        <f>VLOOKUP(F64,[1]NUTS_Europa!$A$2:$C$81,2,FALSE)</f>
        <v>DEF0</v>
      </c>
      <c r="C64" s="18">
        <f>VLOOKUP(F64,[1]NUTS_Europa!$A$2:$C$81,3,FALSE)</f>
        <v>245</v>
      </c>
      <c r="D64" s="18" t="str">
        <f>VLOOKUP(G64,[1]NUTS_Europa!$A$2:$C$81,2,FALSE)</f>
        <v>ES62</v>
      </c>
      <c r="E64" s="18">
        <f>VLOOKUP(G64,[1]NUTS_Europa!$A$2:$C$81,3,FALSE)</f>
        <v>462</v>
      </c>
      <c r="F64" s="18">
        <v>50</v>
      </c>
      <c r="G64" s="18">
        <v>58</v>
      </c>
      <c r="H64" s="18">
        <v>3847916.1874899338</v>
      </c>
      <c r="I64" s="18">
        <v>6952099.9731985964</v>
      </c>
      <c r="J64" s="18">
        <v>117923.68180000001</v>
      </c>
      <c r="K64" s="18">
        <v>87.694358974358977</v>
      </c>
      <c r="L64" s="18">
        <v>10.439040889142778</v>
      </c>
      <c r="M64" s="18">
        <v>5.5918216799565759</v>
      </c>
      <c r="N64" s="18">
        <v>1005.6128916205673</v>
      </c>
    </row>
    <row r="65" spans="2:14" s="18" customFormat="1" x14ac:dyDescent="0.25">
      <c r="B65" s="18" t="str">
        <f>VLOOKUP(F65,[1]NUTS_Europa!$A$2:$C$81,2,FALSE)</f>
        <v>DEF0</v>
      </c>
      <c r="C65" s="18">
        <f>VLOOKUP(F65,[1]NUTS_Europa!$A$2:$C$81,3,FALSE)</f>
        <v>245</v>
      </c>
      <c r="D65" s="18" t="str">
        <f>VLOOKUP(G65,[1]NUTS_Europa!$A$2:$C$81,2,FALSE)</f>
        <v>FRD2</v>
      </c>
      <c r="E65" s="18">
        <f>VLOOKUP(G65,[1]NUTS_Europa!$A$2:$C$81,3,FALSE)</f>
        <v>271</v>
      </c>
      <c r="F65" s="18">
        <v>50</v>
      </c>
      <c r="G65" s="18">
        <v>60</v>
      </c>
      <c r="H65" s="18">
        <v>1256244.2111848593</v>
      </c>
      <c r="I65" s="18">
        <v>9294969.9542725272</v>
      </c>
      <c r="J65" s="18">
        <v>176841.96369999999</v>
      </c>
      <c r="K65" s="18">
        <v>143.43589743589743</v>
      </c>
      <c r="L65" s="18">
        <v>14.200469544680008</v>
      </c>
      <c r="M65" s="18">
        <v>2.1529823053489041</v>
      </c>
      <c r="N65" s="18">
        <v>335.54418671759998</v>
      </c>
    </row>
    <row r="66" spans="2:14" s="18" customFormat="1" x14ac:dyDescent="0.25">
      <c r="B66" s="18" t="str">
        <f>VLOOKUP(F66,NUTS_Europa!$A$2:$C$81,2,FALSE)</f>
        <v>ES21</v>
      </c>
      <c r="C66" s="18">
        <f>VLOOKUP(F66,NUTS_Europa!$A$2:$C$81,3,FALSE)</f>
        <v>1063</v>
      </c>
      <c r="D66" s="18" t="str">
        <f>VLOOKUP(G66,NUTS_Europa!$A$2:$C$81,2,FALSE)</f>
        <v>FRH0</v>
      </c>
      <c r="E66" s="18">
        <f>VLOOKUP(G66,NUTS_Europa!$A$2:$C$81,3,FALSE)</f>
        <v>282</v>
      </c>
      <c r="F66" s="18">
        <v>54</v>
      </c>
      <c r="G66" s="18">
        <v>63</v>
      </c>
      <c r="H66" s="18">
        <v>826584.74741331965</v>
      </c>
      <c r="I66" s="18">
        <v>5136266.737723141</v>
      </c>
      <c r="J66" s="18">
        <v>141734.02660000001</v>
      </c>
      <c r="K66" s="18">
        <v>75.384615384615387</v>
      </c>
      <c r="L66" s="18">
        <v>11.829139769076718</v>
      </c>
      <c r="M66" s="18">
        <v>4.3837784800141977</v>
      </c>
      <c r="N66" s="18">
        <v>788.36279227440002</v>
      </c>
    </row>
    <row r="67" spans="2:14" s="18" customFormat="1" x14ac:dyDescent="0.25">
      <c r="B67" s="18" t="str">
        <f>VLOOKUP(F67,NUTS_Europa!$A$2:$C$81,2,FALSE)</f>
        <v>ES21</v>
      </c>
      <c r="C67" s="18">
        <f>VLOOKUP(F67,NUTS_Europa!$A$2:$C$81,3,FALSE)</f>
        <v>1063</v>
      </c>
      <c r="D67" s="18" t="str">
        <f>VLOOKUP(G67,NUTS_Europa!$A$2:$C$81,2,FALSE)</f>
        <v>FRI3</v>
      </c>
      <c r="E67" s="18">
        <f>VLOOKUP(G67,NUTS_Europa!$A$2:$C$81,3,FALSE)</f>
        <v>282</v>
      </c>
      <c r="F67" s="18">
        <v>54</v>
      </c>
      <c r="G67" s="18">
        <v>65</v>
      </c>
      <c r="H67" s="18">
        <v>972536.71623545606</v>
      </c>
      <c r="I67" s="18">
        <v>5136266.737723141</v>
      </c>
      <c r="J67" s="18">
        <v>117923.68180000001</v>
      </c>
      <c r="K67" s="18">
        <v>75.384615384615387</v>
      </c>
      <c r="L67" s="18">
        <v>11.829139769076718</v>
      </c>
      <c r="M67" s="18">
        <v>4.3837784800141977</v>
      </c>
      <c r="N67" s="18">
        <v>788.36279227440002</v>
      </c>
    </row>
    <row r="68" spans="2:14" s="18" customFormat="1" x14ac:dyDescent="0.25">
      <c r="B68" s="18" t="str">
        <f>VLOOKUP(F68,NUTS_Europa!$A$2:$C$81,2,FALSE)</f>
        <v>ES51</v>
      </c>
      <c r="C68" s="18">
        <f>VLOOKUP(F68,NUTS_Europa!$A$2:$C$81,3,FALSE)</f>
        <v>1064</v>
      </c>
      <c r="D68" s="18" t="str">
        <f>VLOOKUP(G68,NUTS_Europa!$A$2:$C$81,2,FALSE)</f>
        <v>ES61</v>
      </c>
      <c r="E68" s="18">
        <f>VLOOKUP(G68,NUTS_Europa!$A$2:$C$81,3,FALSE)</f>
        <v>297</v>
      </c>
      <c r="F68" s="18">
        <v>55</v>
      </c>
      <c r="G68" s="18">
        <v>57</v>
      </c>
      <c r="H68" s="18">
        <v>782201.34530252905</v>
      </c>
      <c r="I68" s="18">
        <v>918501.07687483355</v>
      </c>
      <c r="J68" s="18">
        <v>117061.7148</v>
      </c>
      <c r="K68" s="18">
        <v>23.743589743589745</v>
      </c>
      <c r="L68" s="18">
        <v>11.46204714160104</v>
      </c>
      <c r="M68" s="18">
        <v>4.3758981633775456</v>
      </c>
      <c r="N68" s="18">
        <v>930.08608807828614</v>
      </c>
    </row>
    <row r="69" spans="2:14" s="18" customFormat="1" x14ac:dyDescent="0.25">
      <c r="B69" s="18" t="str">
        <f>VLOOKUP(F69,NUTS_Europa!$A$2:$C$81,2,FALSE)</f>
        <v>ES51</v>
      </c>
      <c r="C69" s="18">
        <f>VLOOKUP(F69,NUTS_Europa!$A$2:$C$81,3,FALSE)</f>
        <v>1064</v>
      </c>
      <c r="D69" s="18" t="str">
        <f>VLOOKUP(G69,NUTS_Europa!$A$2:$C$81,2,FALSE)</f>
        <v>FRH0</v>
      </c>
      <c r="E69" s="18">
        <f>VLOOKUP(G69,NUTS_Europa!$A$2:$C$81,3,FALSE)</f>
        <v>282</v>
      </c>
      <c r="F69" s="18">
        <v>55</v>
      </c>
      <c r="G69" s="18">
        <v>63</v>
      </c>
      <c r="H69" s="18">
        <v>558023.66189609119</v>
      </c>
      <c r="I69" s="18">
        <v>1154317.4379752418</v>
      </c>
      <c r="J69" s="18">
        <v>127001.217</v>
      </c>
      <c r="K69" s="18">
        <v>64.462512820512828</v>
      </c>
      <c r="L69" s="18">
        <v>13.784687123363511</v>
      </c>
      <c r="M69" s="18">
        <v>4.3837784800141977</v>
      </c>
      <c r="N69" s="18">
        <v>788.36279227440002</v>
      </c>
    </row>
    <row r="70" spans="2:14" s="18" customFormat="1" x14ac:dyDescent="0.25">
      <c r="B70" s="18" t="str">
        <f>VLOOKUP(F70,NUTS_Europa!$A$2:$C$81,2,FALSE)</f>
        <v>ES52</v>
      </c>
      <c r="C70" s="18">
        <f>VLOOKUP(F70,NUTS_Europa!$A$2:$C$81,3,FALSE)</f>
        <v>1063</v>
      </c>
      <c r="D70" s="18" t="str">
        <f>VLOOKUP(G70,NUTS_Europa!$A$2:$C$81,2,FALSE)</f>
        <v>ES61</v>
      </c>
      <c r="E70" s="18">
        <f>VLOOKUP(G70,NUTS_Europa!$A$2:$C$81,3,FALSE)</f>
        <v>297</v>
      </c>
      <c r="F70" s="18">
        <v>56</v>
      </c>
      <c r="G70" s="18">
        <v>57</v>
      </c>
      <c r="H70" s="18">
        <v>799007.65712045738</v>
      </c>
      <c r="I70" s="18">
        <v>4872163.3415509323</v>
      </c>
      <c r="J70" s="18">
        <v>176841.96369999999</v>
      </c>
      <c r="K70" s="18">
        <v>30.051282051282051</v>
      </c>
      <c r="L70" s="18">
        <v>9.5064997873142492</v>
      </c>
      <c r="M70" s="18">
        <v>4.3758981633775456</v>
      </c>
      <c r="N70" s="18">
        <v>930.08608807828614</v>
      </c>
    </row>
    <row r="71" spans="2:14" s="18" customFormat="1" x14ac:dyDescent="0.25">
      <c r="B71" s="18" t="str">
        <f>VLOOKUP(F71,NUTS_Europa!$A$2:$C$81,2,FALSE)</f>
        <v>ES52</v>
      </c>
      <c r="C71" s="18">
        <f>VLOOKUP(F71,NUTS_Europa!$A$2:$C$81,3,FALSE)</f>
        <v>1063</v>
      </c>
      <c r="D71" s="18" t="str">
        <f>VLOOKUP(G71,NUTS_Europa!$A$2:$C$81,2,FALSE)</f>
        <v>FRI3</v>
      </c>
      <c r="E71" s="18">
        <f>VLOOKUP(G71,NUTS_Europa!$A$2:$C$81,3,FALSE)</f>
        <v>282</v>
      </c>
      <c r="F71" s="18">
        <v>56</v>
      </c>
      <c r="G71" s="18">
        <v>65</v>
      </c>
      <c r="H71" s="18">
        <v>719967.35174892202</v>
      </c>
      <c r="I71" s="18">
        <v>5136266.737723141</v>
      </c>
      <c r="J71" s="18">
        <v>122072.6309</v>
      </c>
      <c r="K71" s="18">
        <v>75.384615384615387</v>
      </c>
      <c r="L71" s="18">
        <v>11.829139769076718</v>
      </c>
      <c r="M71" s="18">
        <v>4.3837784800141977</v>
      </c>
      <c r="N71" s="18">
        <v>788.36279227440002</v>
      </c>
    </row>
    <row r="72" spans="2:14" s="18" customFormat="1" x14ac:dyDescent="0.25">
      <c r="B72" s="18" t="str">
        <f>VLOOKUP(F72,NUTS_Europa!$A$2:$C$81,2,FALSE)</f>
        <v>FRD1</v>
      </c>
      <c r="C72" s="18">
        <f>VLOOKUP(F72,NUTS_Europa!$A$2:$C$81,3,FALSE)</f>
        <v>269</v>
      </c>
      <c r="D72" s="18" t="str">
        <f>VLOOKUP(G72,NUTS_Europa!$A$2:$C$81,2,FALSE)</f>
        <v>FRG0</v>
      </c>
      <c r="E72" s="18">
        <f>VLOOKUP(G72,NUTS_Europa!$A$2:$C$81,3,FALSE)</f>
        <v>283</v>
      </c>
      <c r="F72" s="18">
        <v>59</v>
      </c>
      <c r="G72" s="18">
        <v>62</v>
      </c>
      <c r="H72" s="18">
        <v>1088088.2415880586</v>
      </c>
      <c r="I72" s="18">
        <v>1014241.2386120046</v>
      </c>
      <c r="J72" s="18">
        <v>159445.52859999999</v>
      </c>
      <c r="K72" s="18">
        <v>23.743589743589745</v>
      </c>
      <c r="L72" s="18">
        <v>11.877661305439638</v>
      </c>
      <c r="M72" s="18">
        <v>12.574141286867667</v>
      </c>
      <c r="N72" s="18">
        <v>2188.5072270342998</v>
      </c>
    </row>
    <row r="73" spans="2:14" s="18" customFormat="1" x14ac:dyDescent="0.25">
      <c r="B73" s="18" t="str">
        <f>VLOOKUP(F73,NUTS_Europa!$A$2:$C$81,2,FALSE)</f>
        <v>FRD1</v>
      </c>
      <c r="C73" s="18">
        <f>VLOOKUP(F73,NUTS_Europa!$A$2:$C$81,3,FALSE)</f>
        <v>269</v>
      </c>
      <c r="D73" s="18" t="str">
        <f>VLOOKUP(G73,NUTS_Europa!$A$2:$C$81,2,FALSE)</f>
        <v>FRJ2</v>
      </c>
      <c r="E73" s="18">
        <f>VLOOKUP(G73,NUTS_Europa!$A$2:$C$81,3,FALSE)</f>
        <v>163</v>
      </c>
      <c r="F73" s="18">
        <v>59</v>
      </c>
      <c r="G73" s="18">
        <v>68</v>
      </c>
      <c r="H73" s="18">
        <v>2897753.1978606186</v>
      </c>
      <c r="I73" s="18">
        <v>1082263.5477756707</v>
      </c>
      <c r="J73" s="18">
        <v>145277.79319999999</v>
      </c>
      <c r="K73" s="18">
        <v>31.178974358974358</v>
      </c>
      <c r="L73" s="18">
        <v>11.956168265772801</v>
      </c>
      <c r="M73" s="18">
        <v>20.413410245368389</v>
      </c>
      <c r="N73" s="18">
        <v>3181.447948688477</v>
      </c>
    </row>
    <row r="74" spans="2:14" s="18" customFormat="1" x14ac:dyDescent="0.25">
      <c r="B74" s="18" t="str">
        <f>VLOOKUP(F74,NUTS_Europa!$A$2:$C$81,2,FALSE)</f>
        <v>FRJ1</v>
      </c>
      <c r="C74" s="18">
        <f>VLOOKUP(F74,NUTS_Europa!$A$2:$C$81,3,FALSE)</f>
        <v>1064</v>
      </c>
      <c r="D74" s="18" t="str">
        <f>VLOOKUP(G74,NUTS_Europa!$A$2:$C$81,2,FALSE)</f>
        <v>FRF2</v>
      </c>
      <c r="E74" s="18">
        <f>VLOOKUP(G74,NUTS_Europa!$A$2:$C$81,3,FALSE)</f>
        <v>235</v>
      </c>
      <c r="F74" s="18">
        <v>66</v>
      </c>
      <c r="G74" s="18">
        <v>67</v>
      </c>
      <c r="H74" s="18">
        <v>1629995.4429789949</v>
      </c>
      <c r="I74" s="18">
        <v>1235847.173839835</v>
      </c>
      <c r="J74" s="18">
        <v>176841.96369999999</v>
      </c>
      <c r="K74" s="18">
        <v>88.663589743589753</v>
      </c>
      <c r="L74" s="18">
        <v>8.887775356091062</v>
      </c>
      <c r="M74" s="18">
        <v>8.037657717643647</v>
      </c>
      <c r="N74" s="18">
        <v>1705.3756146141541</v>
      </c>
    </row>
    <row r="75" spans="2:14" s="18" customFormat="1" x14ac:dyDescent="0.25">
      <c r="B75" s="18" t="str">
        <f>VLOOKUP(F75,NUTS_Europa!$A$2:$C$81,2,FALSE)</f>
        <v>FRJ1</v>
      </c>
      <c r="C75" s="18">
        <f>VLOOKUP(F75,NUTS_Europa!$A$2:$C$81,3,FALSE)</f>
        <v>1064</v>
      </c>
      <c r="D75" s="18" t="str">
        <f>VLOOKUP(G75,NUTS_Europa!$A$2:$C$81,2,FALSE)</f>
        <v>PT17</v>
      </c>
      <c r="E75" s="18">
        <f>VLOOKUP(G75,NUTS_Europa!$A$2:$C$81,3,FALSE)</f>
        <v>297</v>
      </c>
      <c r="F75" s="18">
        <v>66</v>
      </c>
      <c r="G75" s="18">
        <v>79</v>
      </c>
      <c r="H75" s="18">
        <v>866464.35462415754</v>
      </c>
      <c r="I75" s="18">
        <v>918501.07687483355</v>
      </c>
      <c r="J75" s="18">
        <v>192445.7181</v>
      </c>
      <c r="K75" s="18">
        <v>23.743589743589745</v>
      </c>
      <c r="L75" s="18">
        <v>11.46204714160104</v>
      </c>
      <c r="M75" s="18">
        <v>4.3758981633775456</v>
      </c>
      <c r="N75" s="18">
        <v>930.08608807828614</v>
      </c>
    </row>
    <row r="76" spans="2:14" s="18" customFormat="1" x14ac:dyDescent="0.25">
      <c r="B76" s="18" t="str">
        <f>VLOOKUP(F76,NUTS_Europa!$A$2:$C$81,2,FALSE)</f>
        <v>NL12</v>
      </c>
      <c r="C76" s="18">
        <f>VLOOKUP(F76,NUTS_Europa!$A$2:$C$81,3,FALSE)</f>
        <v>250</v>
      </c>
      <c r="D76" s="18" t="str">
        <f>VLOOKUP(G76,NUTS_Europa!$A$2:$C$81,2,FALSE)</f>
        <v>PT11</v>
      </c>
      <c r="E76" s="18">
        <f>VLOOKUP(G76,NUTS_Europa!$A$2:$C$81,3,FALSE)</f>
        <v>288</v>
      </c>
      <c r="F76" s="18">
        <v>71</v>
      </c>
      <c r="G76" s="18">
        <v>76</v>
      </c>
      <c r="H76" s="18">
        <v>725957.51957966504</v>
      </c>
      <c r="I76" s="18">
        <v>1284603.8735103873</v>
      </c>
      <c r="J76" s="18">
        <v>142841.86170000001</v>
      </c>
      <c r="K76" s="18">
        <v>46.657435897435903</v>
      </c>
      <c r="L76" s="18">
        <v>13.21518106761809</v>
      </c>
      <c r="M76" s="18">
        <v>5.5077688808178644</v>
      </c>
      <c r="N76" s="18">
        <v>990.49714165063278</v>
      </c>
    </row>
    <row r="77" spans="2:14" s="18" customFormat="1" x14ac:dyDescent="0.25">
      <c r="B77" s="18" t="str">
        <f>VLOOKUP(F77,NUTS_Europa!$A$2:$C$81,2,FALSE)</f>
        <v>NL12</v>
      </c>
      <c r="C77" s="18">
        <f>VLOOKUP(F77,NUTS_Europa!$A$2:$C$81,3,FALSE)</f>
        <v>250</v>
      </c>
      <c r="D77" s="18" t="str">
        <f>VLOOKUP(G77,NUTS_Europa!$A$2:$C$81,2,FALSE)</f>
        <v>PT16</v>
      </c>
      <c r="E77" s="18">
        <f>VLOOKUP(G77,NUTS_Europa!$A$2:$C$81,3,FALSE)</f>
        <v>294</v>
      </c>
      <c r="F77" s="18">
        <v>71</v>
      </c>
      <c r="G77" s="18">
        <v>78</v>
      </c>
      <c r="H77" s="18">
        <v>2357647.8083903333</v>
      </c>
      <c r="I77" s="18">
        <v>1239736.8564193591</v>
      </c>
      <c r="J77" s="18">
        <v>135416.16140000001</v>
      </c>
      <c r="K77" s="18">
        <v>57.318461538461541</v>
      </c>
      <c r="L77" s="18">
        <v>10.141252008094785</v>
      </c>
      <c r="M77" s="18">
        <v>16.233878988948572</v>
      </c>
      <c r="N77" s="18">
        <v>2919.4418074543673</v>
      </c>
    </row>
    <row r="78" spans="2:14" s="18" customFormat="1" x14ac:dyDescent="0.25">
      <c r="B78" s="18" t="str">
        <f>VLOOKUP(F78,NUTS_Europa!$A$2:$C$81,2,FALSE)</f>
        <v>NL32</v>
      </c>
      <c r="C78" s="18">
        <f>VLOOKUP(F78,NUTS_Europa!$A$2:$C$81,3,FALSE)</f>
        <v>253</v>
      </c>
      <c r="D78" s="18" t="str">
        <f>VLOOKUP(G78,NUTS_Europa!$A$2:$C$81,2,FALSE)</f>
        <v>NL34</v>
      </c>
      <c r="E78" s="18">
        <f>VLOOKUP(G78,NUTS_Europa!$A$2:$C$81,3,FALSE)</f>
        <v>218</v>
      </c>
      <c r="F78" s="18">
        <v>72</v>
      </c>
      <c r="G78" s="18">
        <v>74</v>
      </c>
      <c r="H78" s="18">
        <v>2852953.9287069216</v>
      </c>
      <c r="I78" s="18">
        <v>994088.71043186018</v>
      </c>
      <c r="J78" s="18">
        <v>120125.8052</v>
      </c>
      <c r="K78" s="18">
        <v>9.1789743589743598</v>
      </c>
      <c r="L78" s="18">
        <v>9.0815884664031934</v>
      </c>
      <c r="M78" s="18">
        <v>29.469740580963805</v>
      </c>
      <c r="N78" s="18">
        <v>5603.586288415795</v>
      </c>
    </row>
    <row r="79" spans="2:14" s="18" customFormat="1" x14ac:dyDescent="0.25">
      <c r="B79" s="18" t="str">
        <f>VLOOKUP(F79,NUTS_Europa!$A$2:$C$81,2,FALSE)</f>
        <v>NL32</v>
      </c>
      <c r="C79" s="18">
        <f>VLOOKUP(F79,NUTS_Europa!$A$2:$C$81,3,FALSE)</f>
        <v>253</v>
      </c>
      <c r="D79" s="18" t="str">
        <f>VLOOKUP(G79,NUTS_Europa!$A$2:$C$81,2,FALSE)</f>
        <v>NL41</v>
      </c>
      <c r="E79" s="18">
        <f>VLOOKUP(G79,NUTS_Europa!$A$2:$C$81,3,FALSE)</f>
        <v>218</v>
      </c>
      <c r="F79" s="18">
        <v>72</v>
      </c>
      <c r="G79" s="18">
        <v>75</v>
      </c>
      <c r="H79" s="18">
        <v>2448290.9448889745</v>
      </c>
      <c r="I79" s="18">
        <v>994088.71043186018</v>
      </c>
      <c r="J79" s="18">
        <v>159445.52859999999</v>
      </c>
      <c r="K79" s="18">
        <v>9.1789743589743598</v>
      </c>
      <c r="L79" s="18">
        <v>9.0815884664031934</v>
      </c>
      <c r="M79" s="18">
        <v>29.469740580963805</v>
      </c>
      <c r="N79" s="18">
        <v>5603.586288415795</v>
      </c>
    </row>
    <row r="80" spans="2:14" s="18" customFormat="1" x14ac:dyDescent="0.25">
      <c r="B80" s="18" t="str">
        <f>VLOOKUP(F80,NUTS_Europa!$A$2:$C$81,2,FALSE)</f>
        <v>NL33</v>
      </c>
      <c r="C80" s="18">
        <f>VLOOKUP(F80,NUTS_Europa!$A$2:$C$81,3,FALSE)</f>
        <v>220</v>
      </c>
      <c r="D80" s="18" t="str">
        <f>VLOOKUP(G80,NUTS_Europa!$A$2:$C$81,2,FALSE)</f>
        <v>NL41</v>
      </c>
      <c r="E80" s="18">
        <f>VLOOKUP(G80,NUTS_Europa!$A$2:$C$81,3,FALSE)</f>
        <v>218</v>
      </c>
      <c r="F80" s="18">
        <v>73</v>
      </c>
      <c r="G80" s="18">
        <v>75</v>
      </c>
      <c r="H80" s="18">
        <v>2616438.3082035561</v>
      </c>
      <c r="I80" s="18">
        <v>926593.04056108952</v>
      </c>
      <c r="J80" s="18">
        <v>176841.96369999999</v>
      </c>
      <c r="K80" s="18">
        <v>6.4102564102564106</v>
      </c>
      <c r="L80" s="18">
        <v>7.0603000871587192</v>
      </c>
      <c r="M80" s="18">
        <v>26.295892563022125</v>
      </c>
      <c r="N80" s="18">
        <v>5603.586288415795</v>
      </c>
    </row>
    <row r="81" spans="2:14" s="18" customFormat="1" x14ac:dyDescent="0.25">
      <c r="B81" s="18" t="str">
        <f>VLOOKUP(F81,NUTS_Europa!$A$2:$C$81,2,FALSE)</f>
        <v>NL33</v>
      </c>
      <c r="C81" s="18">
        <f>VLOOKUP(F81,NUTS_Europa!$A$2:$C$81,3,FALSE)</f>
        <v>220</v>
      </c>
      <c r="D81" s="18" t="str">
        <f>VLOOKUP(G81,NUTS_Europa!$A$2:$C$81,2,FALSE)</f>
        <v>PT11</v>
      </c>
      <c r="E81" s="18">
        <f>VLOOKUP(G81,NUTS_Europa!$A$2:$C$81,3,FALSE)</f>
        <v>288</v>
      </c>
      <c r="F81" s="18">
        <v>73</v>
      </c>
      <c r="G81" s="18">
        <v>76</v>
      </c>
      <c r="H81" s="18">
        <v>651039.63749578281</v>
      </c>
      <c r="I81" s="18">
        <v>1089355.2272619468</v>
      </c>
      <c r="J81" s="18">
        <v>163171.4883</v>
      </c>
      <c r="K81" s="18">
        <v>43.113333333333337</v>
      </c>
      <c r="L81" s="18">
        <v>11.044578148540102</v>
      </c>
      <c r="M81" s="18">
        <v>4.9467554105151663</v>
      </c>
      <c r="N81" s="18">
        <v>990.49714165063278</v>
      </c>
    </row>
    <row r="82" spans="2:14" s="18" customFormat="1" x14ac:dyDescent="0.25">
      <c r="B82" s="18" t="str">
        <f>VLOOKUP(F82,NUTS_Europa!$A$2:$C$81,2,FALSE)</f>
        <v>PT15</v>
      </c>
      <c r="C82" s="18">
        <f>VLOOKUP(F82,NUTS_Europa!$A$2:$C$81,3,FALSE)</f>
        <v>61</v>
      </c>
      <c r="D82" s="18" t="str">
        <f>VLOOKUP(G82,NUTS_Europa!$A$2:$C$81,2,FALSE)</f>
        <v>PT16</v>
      </c>
      <c r="E82" s="18">
        <f>VLOOKUP(G82,NUTS_Europa!$A$2:$C$81,3,FALSE)</f>
        <v>294</v>
      </c>
      <c r="F82" s="18">
        <v>77</v>
      </c>
      <c r="G82" s="18">
        <v>78</v>
      </c>
      <c r="H82" s="18">
        <v>2450959.5808589491</v>
      </c>
      <c r="I82" s="18">
        <v>877374.61178904108</v>
      </c>
      <c r="J82" s="18">
        <v>127001.217</v>
      </c>
      <c r="K82" s="18">
        <v>15.779487179487178</v>
      </c>
      <c r="L82" s="18">
        <v>8.2678612444370359</v>
      </c>
      <c r="M82" s="18">
        <v>12.785285057217703</v>
      </c>
      <c r="N82" s="18">
        <v>2919.4418074543673</v>
      </c>
    </row>
    <row r="83" spans="2:14" s="18" customFormat="1" x14ac:dyDescent="0.25">
      <c r="B83" s="18" t="str">
        <f>VLOOKUP(F83,NUTS_Europa!$A$2:$C$81,2,FALSE)</f>
        <v>PT15</v>
      </c>
      <c r="C83" s="18">
        <f>VLOOKUP(F83,NUTS_Europa!$A$2:$C$81,3,FALSE)</f>
        <v>61</v>
      </c>
      <c r="D83" s="18" t="str">
        <f>VLOOKUP(G83,NUTS_Europa!$A$2:$C$81,2,FALSE)</f>
        <v>PT17</v>
      </c>
      <c r="E83" s="18">
        <f>VLOOKUP(G83,NUTS_Europa!$A$2:$C$81,3,FALSE)</f>
        <v>297</v>
      </c>
      <c r="F83" s="18">
        <v>77</v>
      </c>
      <c r="G83" s="18">
        <v>79</v>
      </c>
      <c r="H83" s="18">
        <v>792944.8464850866</v>
      </c>
      <c r="I83" s="18">
        <v>799776.95107052522</v>
      </c>
      <c r="J83" s="18">
        <v>113696.3812</v>
      </c>
      <c r="K83" s="18">
        <v>3.8461538461538463</v>
      </c>
      <c r="L83" s="18">
        <v>10.648451063245489</v>
      </c>
      <c r="M83" s="18">
        <v>4.0731812956402802</v>
      </c>
      <c r="N83" s="18">
        <v>930.08608807828614</v>
      </c>
    </row>
    <row r="84" spans="2:14" s="18" customFormat="1" x14ac:dyDescent="0.25"/>
    <row r="85" spans="2:14" s="18" customFormat="1" x14ac:dyDescent="0.25">
      <c r="B85" s="18" t="s">
        <v>145</v>
      </c>
    </row>
    <row r="86" spans="2:14" s="18" customFormat="1" x14ac:dyDescent="0.25">
      <c r="B86" s="18" t="s">
        <v>133</v>
      </c>
      <c r="C86" s="18" t="s">
        <v>134</v>
      </c>
      <c r="D86" s="18" t="s">
        <v>131</v>
      </c>
      <c r="E86" s="18" t="s">
        <v>135</v>
      </c>
      <c r="F86" s="18" t="s">
        <v>39</v>
      </c>
      <c r="G86" s="18" t="s">
        <v>40</v>
      </c>
      <c r="H86" s="18" t="s">
        <v>136</v>
      </c>
      <c r="I86" s="18" t="s">
        <v>132</v>
      </c>
      <c r="J86" s="18" t="s">
        <v>41</v>
      </c>
      <c r="K86" s="18" t="s">
        <v>42</v>
      </c>
      <c r="L86" s="18" t="s">
        <v>43</v>
      </c>
      <c r="M86" s="18" t="s">
        <v>44</v>
      </c>
      <c r="N86" s="18" t="s">
        <v>45</v>
      </c>
    </row>
    <row r="87" spans="2:14" s="18" customFormat="1" x14ac:dyDescent="0.25">
      <c r="B87" s="18" t="str">
        <f>VLOOKUP(F87,NUTS_Europa!$A$2:$C$81,2,FALSE)</f>
        <v>ES21</v>
      </c>
      <c r="C87" s="18">
        <f>VLOOKUP(F87,NUTS_Europa!$A$2:$C$81,3,FALSE)</f>
        <v>1063</v>
      </c>
      <c r="D87" s="18" t="str">
        <f>VLOOKUP(G87,NUTS_Europa!$A$2:$C$81,2,FALSE)</f>
        <v>FRH0</v>
      </c>
      <c r="E87" s="18">
        <f>VLOOKUP(G87,NUTS_Europa!$A$2:$C$81,3,FALSE)</f>
        <v>282</v>
      </c>
      <c r="F87" s="18">
        <v>54</v>
      </c>
      <c r="G87" s="18">
        <v>63</v>
      </c>
      <c r="H87" s="18">
        <v>826584.74741331965</v>
      </c>
      <c r="I87" s="18">
        <v>5136266.737723141</v>
      </c>
      <c r="J87" s="18">
        <v>141734.02660000001</v>
      </c>
      <c r="K87" s="18">
        <v>75.384615384615387</v>
      </c>
      <c r="L87" s="18">
        <v>11.829139769076718</v>
      </c>
      <c r="M87" s="18">
        <v>4.3837784800141977</v>
      </c>
      <c r="N87" s="18">
        <v>788.36279227440002</v>
      </c>
    </row>
    <row r="88" spans="2:14" s="18" customFormat="1" x14ac:dyDescent="0.25">
      <c r="B88" s="18" t="str">
        <f>VLOOKUP(G88,NUTS_Europa!$A$2:$C$81,2,FALSE)</f>
        <v>FRH0</v>
      </c>
      <c r="C88" s="18">
        <f>VLOOKUP(G88,NUTS_Europa!$A$2:$C$81,3,FALSE)</f>
        <v>282</v>
      </c>
      <c r="D88" s="18" t="str">
        <f>VLOOKUP(F88,NUTS_Europa!$A$2:$C$81,2,FALSE)</f>
        <v>ES51</v>
      </c>
      <c r="E88" s="18">
        <f>VLOOKUP(F88,NUTS_Europa!$A$2:$C$81,3,FALSE)</f>
        <v>1064</v>
      </c>
      <c r="F88" s="18">
        <v>55</v>
      </c>
      <c r="G88" s="18">
        <v>63</v>
      </c>
      <c r="H88" s="18">
        <v>558023.66189609119</v>
      </c>
      <c r="I88" s="18">
        <v>1154317.4379752418</v>
      </c>
      <c r="J88" s="18">
        <v>127001.217</v>
      </c>
      <c r="K88" s="18">
        <v>64.462512820512828</v>
      </c>
      <c r="L88" s="18">
        <v>13.784687123363511</v>
      </c>
      <c r="M88" s="18">
        <v>4.3837784800141977</v>
      </c>
      <c r="N88" s="18">
        <v>788.36279227440002</v>
      </c>
    </row>
    <row r="89" spans="2:14" s="18" customFormat="1" x14ac:dyDescent="0.25">
      <c r="B89" s="18" t="str">
        <f>VLOOKUP(F89,NUTS_Europa!$A$2:$C$81,2,FALSE)</f>
        <v>ES51</v>
      </c>
      <c r="C89" s="18">
        <f>VLOOKUP(F89,NUTS_Europa!$A$2:$C$81,3,FALSE)</f>
        <v>1064</v>
      </c>
      <c r="D89" s="18" t="str">
        <f>VLOOKUP(G89,NUTS_Europa!$A$2:$C$81,2,FALSE)</f>
        <v>ES61</v>
      </c>
      <c r="E89" s="18">
        <f>VLOOKUP(G89,NUTS_Europa!$A$2:$C$81,3,FALSE)</f>
        <v>297</v>
      </c>
      <c r="F89" s="18">
        <v>55</v>
      </c>
      <c r="G89" s="18">
        <v>57</v>
      </c>
      <c r="H89" s="18">
        <v>782201.34530252905</v>
      </c>
      <c r="I89" s="18">
        <v>918501.07687483355</v>
      </c>
      <c r="J89" s="18">
        <v>117061.7148</v>
      </c>
      <c r="K89" s="18">
        <v>23.743589743589745</v>
      </c>
      <c r="L89" s="18">
        <v>11.46204714160104</v>
      </c>
      <c r="M89" s="18">
        <v>4.3758981633775456</v>
      </c>
      <c r="N89" s="18">
        <v>930.08608807828614</v>
      </c>
    </row>
    <row r="90" spans="2:14" s="18" customFormat="1" x14ac:dyDescent="0.25">
      <c r="B90" s="18" t="str">
        <f>VLOOKUP(G90,NUTS_Europa!$A$2:$C$81,2,FALSE)</f>
        <v>ES61</v>
      </c>
      <c r="C90" s="18">
        <f>VLOOKUP(G90,NUTS_Europa!$A$2:$C$81,3,FALSE)</f>
        <v>297</v>
      </c>
      <c r="D90" s="18" t="str">
        <f>VLOOKUP(F90,NUTS_Europa!$A$2:$C$81,2,FALSE)</f>
        <v>ES52</v>
      </c>
      <c r="E90" s="18">
        <f>VLOOKUP(F90,NUTS_Europa!$A$2:$C$81,3,FALSE)</f>
        <v>1063</v>
      </c>
      <c r="F90" s="18">
        <v>56</v>
      </c>
      <c r="G90" s="18">
        <v>57</v>
      </c>
      <c r="H90" s="18">
        <v>799007.65712045738</v>
      </c>
      <c r="I90" s="18">
        <v>4872163.3415509323</v>
      </c>
      <c r="J90" s="18">
        <v>176841.96369999999</v>
      </c>
      <c r="K90" s="18">
        <v>30.051282051282051</v>
      </c>
      <c r="L90" s="18">
        <v>9.5064997873142492</v>
      </c>
      <c r="M90" s="18">
        <v>4.3758981633775456</v>
      </c>
      <c r="N90" s="18">
        <v>930.08608807828614</v>
      </c>
    </row>
    <row r="91" spans="2:14" s="18" customFormat="1" x14ac:dyDescent="0.25">
      <c r="B91" s="18" t="str">
        <f>VLOOKUP(F91,NUTS_Europa!$A$2:$C$81,2,FALSE)</f>
        <v>ES52</v>
      </c>
      <c r="C91" s="18">
        <f>VLOOKUP(F91,NUTS_Europa!$A$2:$C$81,3,FALSE)</f>
        <v>1063</v>
      </c>
      <c r="D91" s="18" t="str">
        <f>VLOOKUP(G91,NUTS_Europa!$A$2:$C$81,2,FALSE)</f>
        <v>FRI3</v>
      </c>
      <c r="E91" s="18">
        <f>VLOOKUP(G91,NUTS_Europa!$A$2:$C$81,3,FALSE)</f>
        <v>282</v>
      </c>
      <c r="F91" s="18">
        <v>56</v>
      </c>
      <c r="G91" s="18">
        <v>65</v>
      </c>
      <c r="H91" s="18">
        <v>719967.35174892202</v>
      </c>
      <c r="I91" s="18">
        <v>5136266.737723141</v>
      </c>
      <c r="J91" s="18">
        <v>122072.6309</v>
      </c>
      <c r="K91" s="18">
        <v>75.384615384615387</v>
      </c>
      <c r="L91" s="18">
        <v>11.829139769076718</v>
      </c>
      <c r="M91" s="18">
        <v>4.3837784800141977</v>
      </c>
      <c r="N91" s="18">
        <v>788.36279227440002</v>
      </c>
    </row>
    <row r="92" spans="2:14" s="18" customFormat="1" x14ac:dyDescent="0.25">
      <c r="B92" s="18" t="str">
        <f>VLOOKUP(G92,NUTS_Europa!$A$2:$C$81,2,FALSE)</f>
        <v>FRI3</v>
      </c>
      <c r="C92" s="18">
        <f>VLOOKUP(G92,NUTS_Europa!$A$2:$C$81,3,FALSE)</f>
        <v>282</v>
      </c>
      <c r="D92" s="18" t="str">
        <f>VLOOKUP(F92,NUTS_Europa!$A$2:$C$81,2,FALSE)</f>
        <v>ES21</v>
      </c>
      <c r="E92" s="18">
        <f>VLOOKUP(F92,NUTS_Europa!$A$2:$C$81,3,FALSE)</f>
        <v>1063</v>
      </c>
      <c r="F92" s="18">
        <v>54</v>
      </c>
      <c r="G92" s="18">
        <v>65</v>
      </c>
      <c r="H92" s="18">
        <v>972536.71623545606</v>
      </c>
      <c r="I92" s="18">
        <v>5136266.737723141</v>
      </c>
      <c r="J92" s="18">
        <v>117923.68180000001</v>
      </c>
      <c r="K92" s="18">
        <v>75.384615384615387</v>
      </c>
      <c r="L92" s="18">
        <v>11.829139769076718</v>
      </c>
      <c r="M92" s="18">
        <v>4.3837784800141977</v>
      </c>
      <c r="N92" s="18">
        <v>788.36279227440002</v>
      </c>
    </row>
    <row r="93" spans="2:14" s="18" customFormat="1" x14ac:dyDescent="0.25"/>
    <row r="94" spans="2:14" s="18" customFormat="1" x14ac:dyDescent="0.25">
      <c r="B94" s="18" t="s">
        <v>146</v>
      </c>
    </row>
    <row r="95" spans="2:14" s="18" customFormat="1" x14ac:dyDescent="0.25">
      <c r="B95" s="18" t="s">
        <v>133</v>
      </c>
      <c r="C95" s="18" t="s">
        <v>134</v>
      </c>
      <c r="D95" s="18" t="s">
        <v>131</v>
      </c>
      <c r="E95" s="18" t="s">
        <v>135</v>
      </c>
      <c r="F95" s="18" t="s">
        <v>39</v>
      </c>
      <c r="G95" s="18" t="s">
        <v>40</v>
      </c>
      <c r="H95" s="18" t="s">
        <v>136</v>
      </c>
      <c r="I95" s="18" t="s">
        <v>132</v>
      </c>
      <c r="J95" s="18" t="s">
        <v>41</v>
      </c>
      <c r="K95" s="18" t="s">
        <v>42</v>
      </c>
      <c r="L95" s="18" t="s">
        <v>43</v>
      </c>
      <c r="M95" s="18" t="s">
        <v>44</v>
      </c>
      <c r="N95" s="18" t="s">
        <v>45</v>
      </c>
    </row>
    <row r="96" spans="2:14" s="18" customFormat="1" x14ac:dyDescent="0.25">
      <c r="B96" s="18" t="str">
        <f>VLOOKUP(F96,NUTS_Europa!$A$2:$C$81,2,FALSE)</f>
        <v>BE23</v>
      </c>
      <c r="C96" s="18">
        <f>VLOOKUP(F96,NUTS_Europa!$A$2:$C$81,3,FALSE)</f>
        <v>253</v>
      </c>
      <c r="D96" s="18" t="str">
        <f>VLOOKUP(G96,NUTS_Europa!$A$2:$C$81,2,FALSE)</f>
        <v>ES13</v>
      </c>
      <c r="E96" s="18">
        <f>VLOOKUP(G96,NUTS_Europa!$A$2:$C$81,3,FALSE)</f>
        <v>163</v>
      </c>
      <c r="F96" s="18">
        <v>2</v>
      </c>
      <c r="G96" s="18">
        <v>13</v>
      </c>
      <c r="H96" s="18">
        <v>978688.47023785557</v>
      </c>
      <c r="I96" s="18">
        <v>1079955.5579800843</v>
      </c>
      <c r="J96" s="18">
        <v>117923.68180000001</v>
      </c>
      <c r="K96" s="18">
        <v>39.790256410256411</v>
      </c>
      <c r="L96" s="18">
        <v>13.027726249311266</v>
      </c>
      <c r="M96" s="18">
        <v>20.413410245368389</v>
      </c>
      <c r="N96" s="18">
        <v>3181.447948688477</v>
      </c>
    </row>
    <row r="97" spans="2:14" s="18" customFormat="1" x14ac:dyDescent="0.25">
      <c r="B97" s="18" t="str">
        <f>VLOOKUP(G97,NUTS_Europa!$A$2:$C$81,2,FALSE)</f>
        <v>ES13</v>
      </c>
      <c r="C97" s="18">
        <f>VLOOKUP(G97,NUTS_Europa!$A$2:$C$81,3,FALSE)</f>
        <v>163</v>
      </c>
      <c r="D97" s="18" t="str">
        <f>VLOOKUP(F97,NUTS_Europa!$A$2:$C$81,2,FALSE)</f>
        <v>DEF0</v>
      </c>
      <c r="E97" s="18">
        <f>VLOOKUP(F97,NUTS_Europa!$A$2:$C$81,3,FALSE)</f>
        <v>1069</v>
      </c>
      <c r="F97" s="18">
        <v>10</v>
      </c>
      <c r="G97" s="18">
        <v>13</v>
      </c>
      <c r="H97" s="18">
        <v>1113712.7552347034</v>
      </c>
      <c r="I97" s="18">
        <v>1129818.5478370539</v>
      </c>
      <c r="J97" s="18">
        <v>163171.4883</v>
      </c>
      <c r="K97" s="18">
        <v>53.746153846153845</v>
      </c>
      <c r="L97" s="18">
        <v>11.194880288696766</v>
      </c>
      <c r="M97" s="18">
        <v>17.690793108728432</v>
      </c>
      <c r="N97" s="18">
        <v>3181.447948688477</v>
      </c>
    </row>
    <row r="98" spans="2:14" s="18" customFormat="1" x14ac:dyDescent="0.25">
      <c r="B98" s="18" t="str">
        <f>VLOOKUP(F98,NUTS_Europa!$A$2:$C$81,2,FALSE)</f>
        <v>DEF0</v>
      </c>
      <c r="C98" s="18">
        <f>VLOOKUP(F98,NUTS_Europa!$A$2:$C$81,3,FALSE)</f>
        <v>1069</v>
      </c>
      <c r="D98" s="18" t="str">
        <f>VLOOKUP(G98,NUTS_Europa!$A$2:$C$81,2,FALSE)</f>
        <v>ES21</v>
      </c>
      <c r="E98" s="18">
        <f>VLOOKUP(G98,NUTS_Europa!$A$2:$C$81,3,FALSE)</f>
        <v>163</v>
      </c>
      <c r="F98" s="18">
        <v>10</v>
      </c>
      <c r="G98" s="18">
        <v>14</v>
      </c>
      <c r="H98" s="18">
        <v>926572.35141777061</v>
      </c>
      <c r="I98" s="18">
        <v>1129818.5478370539</v>
      </c>
      <c r="J98" s="18">
        <v>199058.85829999999</v>
      </c>
      <c r="K98" s="18">
        <v>53.746153846153845</v>
      </c>
      <c r="L98" s="18">
        <v>11.194880288696766</v>
      </c>
      <c r="M98" s="18">
        <v>17.690793108728432</v>
      </c>
      <c r="N98" s="18">
        <v>3181.447948688477</v>
      </c>
    </row>
    <row r="99" spans="2:14" s="18" customFormat="1" x14ac:dyDescent="0.25">
      <c r="B99" s="18" t="str">
        <f>VLOOKUP(G99,NUTS_Europa!$A$2:$C$81,2,FALSE)</f>
        <v>ES21</v>
      </c>
      <c r="C99" s="18">
        <f>VLOOKUP(G99,NUTS_Europa!$A$2:$C$81,3,FALSE)</f>
        <v>163</v>
      </c>
      <c r="D99" s="18" t="str">
        <f>VLOOKUP(F99,NUTS_Europa!$A$2:$C$81,2,FALSE)</f>
        <v>DE80</v>
      </c>
      <c r="E99" s="18">
        <f>VLOOKUP(F99,NUTS_Europa!$A$2:$C$81,3,FALSE)</f>
        <v>1069</v>
      </c>
      <c r="F99" s="18">
        <v>6</v>
      </c>
      <c r="G99" s="18">
        <v>14</v>
      </c>
      <c r="H99" s="18">
        <v>1511803.8374613491</v>
      </c>
      <c r="I99" s="18">
        <v>1129818.5478370539</v>
      </c>
      <c r="J99" s="18">
        <v>154854.3009</v>
      </c>
      <c r="K99" s="18">
        <v>53.746153846153845</v>
      </c>
      <c r="L99" s="18">
        <v>11.194880288696766</v>
      </c>
      <c r="M99" s="18">
        <v>17.690793108728432</v>
      </c>
      <c r="N99" s="18">
        <v>3181.447948688477</v>
      </c>
    </row>
    <row r="100" spans="2:14" s="18" customFormat="1" x14ac:dyDescent="0.25">
      <c r="B100" s="18" t="str">
        <f>VLOOKUP(F100,NUTS_Europa!$A$2:$C$81,2,FALSE)</f>
        <v>DE80</v>
      </c>
      <c r="C100" s="18">
        <f>VLOOKUP(F100,NUTS_Europa!$A$2:$C$81,3,FALSE)</f>
        <v>1069</v>
      </c>
      <c r="D100" s="18" t="str">
        <f>VLOOKUP(G100,NUTS_Europa!$A$2:$C$81,2,FALSE)</f>
        <v>ES11</v>
      </c>
      <c r="E100" s="18">
        <f>VLOOKUP(G100,NUTS_Europa!$A$2:$C$81,3,FALSE)</f>
        <v>288</v>
      </c>
      <c r="F100" s="18">
        <v>6</v>
      </c>
      <c r="G100" s="18">
        <v>11</v>
      </c>
      <c r="H100" s="18">
        <v>533376.17287063866</v>
      </c>
      <c r="I100" s="18">
        <v>1204620.3043476432</v>
      </c>
      <c r="J100" s="18">
        <v>142841.86170000001</v>
      </c>
      <c r="K100" s="18">
        <v>59.42307692307692</v>
      </c>
      <c r="L100" s="18">
        <v>11.233020567170076</v>
      </c>
      <c r="M100" s="18">
        <v>4.6601219806815228</v>
      </c>
      <c r="N100" s="18">
        <v>990.49714165063278</v>
      </c>
    </row>
    <row r="101" spans="2:14" s="18" customFormat="1" x14ac:dyDescent="0.25">
      <c r="B101" s="18" t="str">
        <f>VLOOKUP(G101,NUTS_Europa!$A$2:$C$81,2,FALSE)</f>
        <v>ES11</v>
      </c>
      <c r="C101" s="18">
        <f>VLOOKUP(G101,NUTS_Europa!$A$2:$C$81,3,FALSE)</f>
        <v>288</v>
      </c>
      <c r="D101" s="18" t="str">
        <f>VLOOKUP(F101,NUTS_Europa!$A$2:$C$81,2,FALSE)</f>
        <v>DEA1</v>
      </c>
      <c r="E101" s="18">
        <f>VLOOKUP(F101,NUTS_Europa!$A$2:$C$81,3,FALSE)</f>
        <v>253</v>
      </c>
      <c r="F101" s="18">
        <v>9</v>
      </c>
      <c r="G101" s="18">
        <v>11</v>
      </c>
      <c r="H101" s="18">
        <v>555392.49209422048</v>
      </c>
      <c r="I101" s="18">
        <v>1160671.4462003424</v>
      </c>
      <c r="J101" s="18">
        <v>142392.87169999999</v>
      </c>
      <c r="K101" s="18">
        <v>45.494871794871791</v>
      </c>
      <c r="L101" s="18">
        <v>13.065866527784578</v>
      </c>
      <c r="M101" s="18">
        <v>5.5077688808178644</v>
      </c>
      <c r="N101" s="18">
        <v>990.49714165063278</v>
      </c>
    </row>
    <row r="102" spans="2:14" s="18" customFormat="1" x14ac:dyDescent="0.25">
      <c r="B102" s="18" t="str">
        <f>VLOOKUP(F102,NUTS_Europa!$A$2:$C$81,2,FALSE)</f>
        <v>DEA1</v>
      </c>
      <c r="C102" s="18">
        <f>VLOOKUP(F102,NUTS_Europa!$A$2:$C$81,3,FALSE)</f>
        <v>253</v>
      </c>
      <c r="D102" s="18" t="str">
        <f>VLOOKUP(G102,NUTS_Europa!$A$2:$C$81,2,FALSE)</f>
        <v>FRI1</v>
      </c>
      <c r="E102" s="18">
        <f>VLOOKUP(G102,NUTS_Europa!$A$2:$C$81,3,FALSE)</f>
        <v>283</v>
      </c>
      <c r="F102" s="18">
        <v>9</v>
      </c>
      <c r="G102" s="18">
        <v>24</v>
      </c>
      <c r="H102" s="18">
        <v>1372154.5592539983</v>
      </c>
      <c r="I102" s="18">
        <v>1027121.1415832015</v>
      </c>
      <c r="J102" s="18">
        <v>118487.9544</v>
      </c>
      <c r="K102" s="18">
        <v>35.415384615384617</v>
      </c>
      <c r="L102" s="18">
        <v>12.949219288978103</v>
      </c>
      <c r="M102" s="18">
        <v>12.574141286867667</v>
      </c>
      <c r="N102" s="18">
        <v>2188.5072270342998</v>
      </c>
    </row>
    <row r="103" spans="2:14" s="18" customFormat="1" x14ac:dyDescent="0.25">
      <c r="B103" s="18" t="s">
        <v>97</v>
      </c>
      <c r="C103" s="18">
        <v>283</v>
      </c>
      <c r="D103" s="18" t="s">
        <v>91</v>
      </c>
      <c r="E103" s="18">
        <v>220</v>
      </c>
      <c r="F103" s="18">
        <v>21</v>
      </c>
      <c r="G103" s="18">
        <v>24</v>
      </c>
      <c r="H103" s="18">
        <v>998297.90968718054</v>
      </c>
      <c r="I103" s="18">
        <v>951314.90258474334</v>
      </c>
      <c r="J103" s="18">
        <v>123840.01519999999</v>
      </c>
      <c r="K103" s="18">
        <v>30.871282051282051</v>
      </c>
      <c r="L103" s="18">
        <v>10.927930909733629</v>
      </c>
      <c r="M103" s="18">
        <v>11.334579876145181</v>
      </c>
      <c r="N103" s="18">
        <v>2188.5072270342998</v>
      </c>
    </row>
    <row r="104" spans="2:14" s="18" customFormat="1" x14ac:dyDescent="0.25">
      <c r="B104" s="18" t="s">
        <v>91</v>
      </c>
      <c r="C104" s="18">
        <v>220</v>
      </c>
      <c r="D104" s="18" t="s">
        <v>95</v>
      </c>
      <c r="E104" s="18">
        <v>283</v>
      </c>
      <c r="F104" s="18">
        <v>21</v>
      </c>
      <c r="G104" s="18">
        <v>23</v>
      </c>
      <c r="H104" s="18">
        <v>1182202.5489893267</v>
      </c>
      <c r="I104" s="18">
        <v>951314.90258474334</v>
      </c>
      <c r="J104" s="18">
        <v>156784.57750000001</v>
      </c>
      <c r="K104" s="18">
        <v>30.871282051282051</v>
      </c>
      <c r="L104" s="18">
        <v>10.927930909733629</v>
      </c>
      <c r="M104" s="18">
        <v>11.334579876145181</v>
      </c>
      <c r="N104" s="18">
        <v>2188.5072270342998</v>
      </c>
    </row>
    <row r="105" spans="2:14" s="18" customFormat="1" x14ac:dyDescent="0.25">
      <c r="B105" s="18" t="s">
        <v>95</v>
      </c>
      <c r="C105" s="18">
        <v>283</v>
      </c>
      <c r="D105" s="18" t="s">
        <v>85</v>
      </c>
      <c r="E105" s="18">
        <v>1064</v>
      </c>
      <c r="F105" s="18">
        <v>18</v>
      </c>
      <c r="G105" s="18">
        <v>23</v>
      </c>
      <c r="H105" s="18">
        <v>1557805.803075575</v>
      </c>
      <c r="I105" s="18">
        <v>1171231.7756116157</v>
      </c>
      <c r="J105" s="18">
        <v>154854.3009</v>
      </c>
      <c r="K105" s="18">
        <v>72.85261538461539</v>
      </c>
      <c r="L105" s="18">
        <v>12.038739143509421</v>
      </c>
      <c r="M105" s="18">
        <v>10.701262215424643</v>
      </c>
      <c r="N105" s="18">
        <v>2188.5072270342998</v>
      </c>
    </row>
    <row r="106" spans="2:14" s="18" customFormat="1" x14ac:dyDescent="0.25">
      <c r="B106" s="18" t="s">
        <v>85</v>
      </c>
      <c r="C106" s="18">
        <v>1064</v>
      </c>
      <c r="D106" s="18" t="s">
        <v>93</v>
      </c>
      <c r="E106" s="18">
        <v>282</v>
      </c>
      <c r="F106" s="18">
        <v>18</v>
      </c>
      <c r="G106" s="18">
        <v>22</v>
      </c>
      <c r="H106" s="18">
        <v>495916.44112071395</v>
      </c>
      <c r="I106" s="18">
        <v>1154317.4379752418</v>
      </c>
      <c r="J106" s="18">
        <v>135416.16140000001</v>
      </c>
      <c r="K106" s="18">
        <v>64.462512820512828</v>
      </c>
      <c r="L106" s="18">
        <v>13.784687123363511</v>
      </c>
      <c r="M106" s="18">
        <v>4.3837784800141977</v>
      </c>
      <c r="N106" s="18">
        <v>788.36279227440002</v>
      </c>
    </row>
    <row r="107" spans="2:14" s="18" customFormat="1" x14ac:dyDescent="0.25">
      <c r="B107" s="18" t="str">
        <f>VLOOKUP(G107,NUTS_Europa!$A$2:$C$81,2,FALSE)</f>
        <v>FRG0</v>
      </c>
      <c r="C107" s="18">
        <f>VLOOKUP(G107,NUTS_Europa!$A$2:$C$81,3,FALSE)</f>
        <v>282</v>
      </c>
      <c r="D107" s="18" t="str">
        <f>VLOOKUP(F107,NUTS_Europa!$A$2:$C$81,2,FALSE)</f>
        <v>ES61</v>
      </c>
      <c r="E107" s="18">
        <f>VLOOKUP(F107,NUTS_Europa!$A$2:$C$81,3,FALSE)</f>
        <v>61</v>
      </c>
      <c r="F107" s="18">
        <v>17</v>
      </c>
      <c r="G107" s="18">
        <v>22</v>
      </c>
      <c r="H107" s="18">
        <v>517275.57872983319</v>
      </c>
      <c r="I107" s="18">
        <v>1081472.5091605415</v>
      </c>
      <c r="J107" s="18">
        <v>115262.5922</v>
      </c>
      <c r="K107" s="18">
        <v>53.940307692307691</v>
      </c>
      <c r="L107" s="18">
        <v>12.971091045007956</v>
      </c>
      <c r="M107" s="18">
        <v>4.1271885598155169</v>
      </c>
      <c r="N107" s="18">
        <v>788.36279227440002</v>
      </c>
    </row>
    <row r="108" spans="2:14" s="18" customFormat="1" x14ac:dyDescent="0.25">
      <c r="B108" s="18" t="str">
        <f>VLOOKUP(F108,NUTS_Europa!$A$2:$C$81,2,FALSE)</f>
        <v>ES61</v>
      </c>
      <c r="C108" s="18">
        <f>VLOOKUP(F108,NUTS_Europa!$A$2:$C$81,3,FALSE)</f>
        <v>61</v>
      </c>
      <c r="D108" s="18" t="str">
        <f>VLOOKUP(G108,NUTS_Europa!$A$2:$C$81,2,FALSE)</f>
        <v>FRI3</v>
      </c>
      <c r="E108" s="18">
        <f>VLOOKUP(G108,NUTS_Europa!$A$2:$C$81,3,FALSE)</f>
        <v>283</v>
      </c>
      <c r="F108" s="18">
        <v>17</v>
      </c>
      <c r="G108" s="18">
        <v>25</v>
      </c>
      <c r="H108" s="18">
        <v>1087308.7138750912</v>
      </c>
      <c r="I108" s="18">
        <v>1050678.581958482</v>
      </c>
      <c r="J108" s="18">
        <v>142392.87169999999</v>
      </c>
      <c r="K108" s="18">
        <v>52.611282051282053</v>
      </c>
      <c r="L108" s="18">
        <v>11.225143065153866</v>
      </c>
      <c r="M108" s="18">
        <v>9.9889646536397727</v>
      </c>
      <c r="N108" s="18">
        <v>2188.5072270342998</v>
      </c>
    </row>
    <row r="109" spans="2:14" s="18" customFormat="1" x14ac:dyDescent="0.25">
      <c r="B109" s="18" t="str">
        <f>VLOOKUP(G109,NUTS_Europa!$A$2:$C$81,2,FALSE)</f>
        <v>FRI3</v>
      </c>
      <c r="C109" s="18">
        <f>VLOOKUP(G109,NUTS_Europa!$A$2:$C$81,3,FALSE)</f>
        <v>283</v>
      </c>
      <c r="D109" s="18" t="str">
        <f>VLOOKUP(F109,NUTS_Europa!$A$2:$C$81,2,FALSE)</f>
        <v>ES51</v>
      </c>
      <c r="E109" s="18">
        <f>VLOOKUP(F109,NUTS_Europa!$A$2:$C$81,3,FALSE)</f>
        <v>1063</v>
      </c>
      <c r="F109" s="18">
        <v>15</v>
      </c>
      <c r="G109" s="18">
        <v>25</v>
      </c>
      <c r="H109" s="18">
        <v>614509.03458452434</v>
      </c>
      <c r="I109" s="18">
        <v>5126302.8707915954</v>
      </c>
      <c r="J109" s="18">
        <v>137713.6226</v>
      </c>
      <c r="K109" s="18">
        <v>79.166000000000011</v>
      </c>
      <c r="L109" s="18">
        <v>10.083191789222628</v>
      </c>
      <c r="M109" s="18">
        <v>10.701262215424643</v>
      </c>
      <c r="N109" s="18">
        <v>2188.5072270342998</v>
      </c>
    </row>
    <row r="110" spans="2:14" s="18" customFormat="1" x14ac:dyDescent="0.25">
      <c r="B110" s="18" t="str">
        <f>VLOOKUP(F110,NUTS_Europa!$A$2:$C$81,2,FALSE)</f>
        <v>ES51</v>
      </c>
      <c r="C110" s="18">
        <f>VLOOKUP(F110,NUTS_Europa!$A$2:$C$81,3,FALSE)</f>
        <v>1063</v>
      </c>
      <c r="D110" s="18" t="str">
        <f>VLOOKUP(G110,NUTS_Europa!$A$2:$C$81,2,FALSE)</f>
        <v>PT17</v>
      </c>
      <c r="E110" s="18">
        <f>VLOOKUP(G110,NUTS_Europa!$A$2:$C$81,3,FALSE)</f>
        <v>294</v>
      </c>
      <c r="F110" s="18">
        <v>15</v>
      </c>
      <c r="G110" s="18">
        <v>39</v>
      </c>
      <c r="H110" s="18">
        <v>609720.38429460954</v>
      </c>
      <c r="I110" s="18">
        <v>4942084.7304145107</v>
      </c>
      <c r="J110" s="18">
        <v>119215.969</v>
      </c>
      <c r="K110" s="18">
        <v>41.743589743589745</v>
      </c>
      <c r="L110" s="18">
        <v>7.1259099685057974</v>
      </c>
      <c r="M110" s="18">
        <v>13.735481271118516</v>
      </c>
      <c r="N110" s="18">
        <v>2919.4418074543673</v>
      </c>
    </row>
    <row r="111" spans="2:14" s="18" customFormat="1" x14ac:dyDescent="0.25">
      <c r="B111" s="18" t="str">
        <f>VLOOKUP(G111,NUTS_Europa!$A$2:$C$81,2,FALSE)</f>
        <v>PT17</v>
      </c>
      <c r="C111" s="18">
        <f>VLOOKUP(G111,NUTS_Europa!$A$2:$C$81,3,FALSE)</f>
        <v>294</v>
      </c>
      <c r="D111" s="18" t="str">
        <f>VLOOKUP(F111,NUTS_Europa!$A$2:$C$81,2,FALSE)</f>
        <v>FRJ1</v>
      </c>
      <c r="E111" s="18">
        <f>VLOOKUP(F111,NUTS_Europa!$A$2:$C$81,3,FALSE)</f>
        <v>1063</v>
      </c>
      <c r="F111" s="18">
        <v>26</v>
      </c>
      <c r="G111" s="18">
        <v>39</v>
      </c>
      <c r="H111" s="18">
        <v>1540811.2452298738</v>
      </c>
      <c r="I111" s="18">
        <v>4942084.7304145107</v>
      </c>
      <c r="J111" s="18">
        <v>137713.6226</v>
      </c>
      <c r="K111" s="18">
        <v>41.743589743589745</v>
      </c>
      <c r="L111" s="18">
        <v>7.1259099685057974</v>
      </c>
      <c r="M111" s="18">
        <v>13.735481271118516</v>
      </c>
      <c r="N111" s="18">
        <v>2919.4418074543673</v>
      </c>
    </row>
    <row r="112" spans="2:14" s="18" customFormat="1" x14ac:dyDescent="0.25">
      <c r="B112" s="18" t="str">
        <f>VLOOKUP(F112,NUTS_Europa!$A$2:$C$81,2,FALSE)</f>
        <v>FRJ1</v>
      </c>
      <c r="C112" s="18">
        <f>VLOOKUP(F112,NUTS_Europa!$A$2:$C$81,3,FALSE)</f>
        <v>1063</v>
      </c>
      <c r="D112" s="18" t="str">
        <f>VLOOKUP(G112,NUTS_Europa!$A$2:$C$81,2,FALSE)</f>
        <v>FRJ2</v>
      </c>
      <c r="E112" s="18">
        <f>VLOOKUP(G112,NUTS_Europa!$A$2:$C$81,3,FALSE)</f>
        <v>283</v>
      </c>
      <c r="F112" s="18">
        <v>26</v>
      </c>
      <c r="G112" s="18">
        <v>28</v>
      </c>
      <c r="H112" s="18">
        <v>2233444.5624412308</v>
      </c>
      <c r="I112" s="18">
        <v>5126302.8707915954</v>
      </c>
      <c r="J112" s="18">
        <v>142841.86170000001</v>
      </c>
      <c r="K112" s="18">
        <v>79.166000000000011</v>
      </c>
      <c r="L112" s="18">
        <v>10.083191789222628</v>
      </c>
      <c r="M112" s="18">
        <v>10.701262215424643</v>
      </c>
      <c r="N112" s="18">
        <v>2188.5072270342998</v>
      </c>
    </row>
    <row r="113" spans="2:14" s="18" customFormat="1" x14ac:dyDescent="0.25">
      <c r="B113" s="18" t="str">
        <f>VLOOKUP(G113,NUTS_Europa!$A$2:$C$81,2,FALSE)</f>
        <v>FRJ2</v>
      </c>
      <c r="C113" s="18">
        <f>VLOOKUP(G113,NUTS_Europa!$A$2:$C$81,3,FALSE)</f>
        <v>283</v>
      </c>
      <c r="D113" s="18" t="str">
        <f>VLOOKUP(F113,NUTS_Europa!$A$2:$C$81,2,FALSE)</f>
        <v>FRF2</v>
      </c>
      <c r="E113" s="18">
        <f>VLOOKUP(F113,NUTS_Europa!$A$2:$C$81,3,FALSE)</f>
        <v>269</v>
      </c>
      <c r="F113" s="18">
        <v>27</v>
      </c>
      <c r="G113" s="18">
        <v>28</v>
      </c>
      <c r="H113" s="18">
        <v>1817959.7788184518</v>
      </c>
      <c r="I113" s="18">
        <v>1014241.2386120046</v>
      </c>
      <c r="J113" s="18">
        <v>176841.96369999999</v>
      </c>
      <c r="K113" s="18">
        <v>23.743589743589745</v>
      </c>
      <c r="L113" s="18">
        <v>11.877661305439638</v>
      </c>
      <c r="M113" s="18">
        <v>12.574141286867667</v>
      </c>
      <c r="N113" s="18">
        <v>2188.5072270342998</v>
      </c>
    </row>
    <row r="114" spans="2:14" s="18" customFormat="1" x14ac:dyDescent="0.25">
      <c r="B114" s="18" t="str">
        <f>VLOOKUP(F114,NUTS_Europa!$A$2:$C$81,2,FALSE)</f>
        <v>FRF2</v>
      </c>
      <c r="C114" s="18">
        <f>VLOOKUP(F114,NUTS_Europa!$A$2:$C$81,3,FALSE)</f>
        <v>269</v>
      </c>
      <c r="D114" s="18" t="str">
        <f>VLOOKUP(G114,NUTS_Europa!$A$2:$C$81,2,FALSE)</f>
        <v>PT16</v>
      </c>
      <c r="E114" s="18">
        <f>VLOOKUP(G114,NUTS_Europa!$A$2:$C$81,3,FALSE)</f>
        <v>111</v>
      </c>
      <c r="F114" s="18">
        <v>27</v>
      </c>
      <c r="G114" s="18">
        <v>38</v>
      </c>
      <c r="H114" s="18">
        <v>1492509.3353029997</v>
      </c>
      <c r="I114" s="18">
        <v>1105547.2465311554</v>
      </c>
      <c r="J114" s="18">
        <v>120437.3524</v>
      </c>
      <c r="K114" s="18">
        <v>40.87025641025641</v>
      </c>
      <c r="L114" s="18">
        <v>7.4393835423453254</v>
      </c>
      <c r="M114" s="18">
        <v>17.804899533207415</v>
      </c>
      <c r="N114" s="18">
        <v>3201.9684334321328</v>
      </c>
    </row>
    <row r="115" spans="2:14" s="18" customFormat="1" x14ac:dyDescent="0.25">
      <c r="B115" s="18" t="s">
        <v>125</v>
      </c>
      <c r="C115" s="18">
        <v>111</v>
      </c>
      <c r="D115" s="18" t="s">
        <v>117</v>
      </c>
      <c r="E115" s="18">
        <v>250</v>
      </c>
      <c r="F115" s="18">
        <v>34</v>
      </c>
      <c r="G115" s="18">
        <v>38</v>
      </c>
      <c r="H115" s="18">
        <v>1294675.8817097705</v>
      </c>
      <c r="I115" s="18">
        <v>1187293.6584205269</v>
      </c>
      <c r="J115" s="18">
        <v>199058.85829999999</v>
      </c>
      <c r="K115" s="18">
        <v>49.426666666666669</v>
      </c>
      <c r="L115" s="18">
        <v>8.660256065717304</v>
      </c>
      <c r="M115" s="18">
        <v>17.804899533207415</v>
      </c>
      <c r="N115" s="18">
        <v>3201.9684334321328</v>
      </c>
    </row>
    <row r="116" spans="2:14" s="18" customFormat="1" x14ac:dyDescent="0.25">
      <c r="B116" s="18" t="s">
        <v>117</v>
      </c>
      <c r="C116" s="18">
        <v>250</v>
      </c>
      <c r="D116" s="18" t="s">
        <v>121</v>
      </c>
      <c r="E116" s="18">
        <v>111</v>
      </c>
      <c r="F116" s="18">
        <v>34</v>
      </c>
      <c r="G116" s="18">
        <v>36</v>
      </c>
      <c r="H116" s="18">
        <v>1399780.4955371802</v>
      </c>
      <c r="I116" s="18">
        <v>1187293.6584205269</v>
      </c>
      <c r="J116" s="18">
        <v>176841.96369999999</v>
      </c>
      <c r="K116" s="18">
        <v>49.426666666666669</v>
      </c>
      <c r="L116" s="18">
        <v>8.660256065717304</v>
      </c>
      <c r="M116" s="18">
        <v>17.804899533207415</v>
      </c>
      <c r="N116" s="18">
        <v>3201.9684334321328</v>
      </c>
    </row>
    <row r="117" spans="2:14" s="18" customFormat="1" x14ac:dyDescent="0.25">
      <c r="B117" s="18" t="s">
        <v>121</v>
      </c>
      <c r="C117" s="18">
        <v>111</v>
      </c>
      <c r="D117" s="18" t="s">
        <v>107</v>
      </c>
      <c r="E117" s="18">
        <v>269</v>
      </c>
      <c r="F117" s="18">
        <v>29</v>
      </c>
      <c r="G117" s="18">
        <v>36</v>
      </c>
      <c r="H117" s="18">
        <v>1614430.6873427951</v>
      </c>
      <c r="I117" s="18">
        <v>1105547.2465311554</v>
      </c>
      <c r="J117" s="18">
        <v>114346.8514</v>
      </c>
      <c r="K117" s="18">
        <v>40.87025641025641</v>
      </c>
      <c r="L117" s="18">
        <v>7.4393835423453254</v>
      </c>
      <c r="M117" s="18">
        <v>17.804899533207415</v>
      </c>
      <c r="N117" s="18">
        <v>3201.9684334321328</v>
      </c>
    </row>
    <row r="118" spans="2:14" s="18" customFormat="1" x14ac:dyDescent="0.25">
      <c r="B118" s="18" t="s">
        <v>107</v>
      </c>
      <c r="C118" s="18">
        <v>269</v>
      </c>
      <c r="D118" s="18" t="s">
        <v>93</v>
      </c>
      <c r="E118" s="18">
        <v>283</v>
      </c>
      <c r="F118" s="18">
        <v>29</v>
      </c>
      <c r="G118" s="18">
        <v>62</v>
      </c>
      <c r="H118" s="18">
        <v>1317969.0407157417</v>
      </c>
      <c r="I118" s="18">
        <v>1014241.2386120046</v>
      </c>
      <c r="J118" s="18">
        <v>118487.9544</v>
      </c>
      <c r="K118" s="18">
        <v>23.743589743589745</v>
      </c>
      <c r="L118" s="18">
        <v>11.877661305439638</v>
      </c>
      <c r="M118" s="18">
        <v>12.574141286867667</v>
      </c>
      <c r="N118" s="18">
        <v>2188.5072270342998</v>
      </c>
    </row>
    <row r="119" spans="2:14" s="18" customFormat="1" x14ac:dyDescent="0.25">
      <c r="B119" s="18" t="str">
        <f>VLOOKUP(G119,NUTS_Europa!$A$2:$C$81,2,FALSE)</f>
        <v>FRG0</v>
      </c>
      <c r="C119" s="18">
        <f>VLOOKUP(G119,NUTS_Europa!$A$2:$C$81,3,FALSE)</f>
        <v>283</v>
      </c>
      <c r="D119" s="18" t="str">
        <f>VLOOKUP(F119,NUTS_Europa!$A$2:$C$81,2,FALSE)</f>
        <v>FRD1</v>
      </c>
      <c r="E119" s="18">
        <f>VLOOKUP(F119,NUTS_Europa!$A$2:$C$81,3,FALSE)</f>
        <v>269</v>
      </c>
      <c r="F119" s="18">
        <v>59</v>
      </c>
      <c r="G119" s="18">
        <v>62</v>
      </c>
      <c r="H119" s="18">
        <v>1088088.2415880586</v>
      </c>
      <c r="I119" s="18">
        <v>1014241.2386120046</v>
      </c>
      <c r="J119" s="18">
        <v>159445.52859999999</v>
      </c>
      <c r="K119" s="18">
        <v>23.743589743589745</v>
      </c>
      <c r="L119" s="18">
        <v>11.877661305439638</v>
      </c>
      <c r="M119" s="18">
        <v>12.574141286867667</v>
      </c>
      <c r="N119" s="18">
        <v>2188.5072270342998</v>
      </c>
    </row>
    <row r="120" spans="2:14" s="18" customFormat="1" x14ac:dyDescent="0.25">
      <c r="B120" s="18" t="str">
        <f>VLOOKUP(F120,NUTS_Europa!$A$2:$C$81,2,FALSE)</f>
        <v>FRD1</v>
      </c>
      <c r="C120" s="18">
        <f>VLOOKUP(F120,NUTS_Europa!$A$2:$C$81,3,FALSE)</f>
        <v>269</v>
      </c>
      <c r="D120" s="18" t="str">
        <f>VLOOKUP(G120,NUTS_Europa!$A$2:$C$81,2,FALSE)</f>
        <v>FRJ2</v>
      </c>
      <c r="E120" s="18">
        <f>VLOOKUP(G120,NUTS_Europa!$A$2:$C$81,3,FALSE)</f>
        <v>163</v>
      </c>
      <c r="F120" s="18">
        <v>59</v>
      </c>
      <c r="G120" s="18">
        <v>68</v>
      </c>
      <c r="H120" s="18">
        <v>2897753.1978606186</v>
      </c>
      <c r="I120" s="18">
        <v>1082263.5477756707</v>
      </c>
      <c r="J120" s="18">
        <v>145277.79319999999</v>
      </c>
      <c r="K120" s="18">
        <v>31.178974358974358</v>
      </c>
      <c r="L120" s="18">
        <v>11.956168265772801</v>
      </c>
      <c r="M120" s="18">
        <v>20.413410245368389</v>
      </c>
      <c r="N120" s="18">
        <v>3181.447948688477</v>
      </c>
    </row>
    <row r="121" spans="2:14" s="18" customFormat="1" x14ac:dyDescent="0.25">
      <c r="B121" s="18" t="s">
        <v>105</v>
      </c>
      <c r="C121" s="18">
        <v>163</v>
      </c>
      <c r="D121" s="18" t="s">
        <v>57</v>
      </c>
      <c r="E121" s="18">
        <v>1069</v>
      </c>
      <c r="F121" s="18">
        <v>44</v>
      </c>
      <c r="G121" s="18">
        <v>68</v>
      </c>
      <c r="H121" s="18">
        <v>2810090.388941322</v>
      </c>
      <c r="I121" s="18">
        <v>1129818.5478370539</v>
      </c>
      <c r="J121" s="18">
        <v>122072.6309</v>
      </c>
      <c r="K121" s="18">
        <v>53.746153846153845</v>
      </c>
      <c r="L121" s="18">
        <v>11.194880288696766</v>
      </c>
      <c r="M121" s="18">
        <v>17.690793108728432</v>
      </c>
      <c r="N121" s="18">
        <v>3181.447948688477</v>
      </c>
    </row>
    <row r="122" spans="2:14" s="18" customFormat="1" x14ac:dyDescent="0.25">
      <c r="B122" s="18" t="s">
        <v>57</v>
      </c>
      <c r="C122" s="18">
        <v>1069</v>
      </c>
      <c r="D122" s="18" t="s">
        <v>73</v>
      </c>
      <c r="E122" s="18">
        <v>163</v>
      </c>
      <c r="F122" s="18">
        <v>44</v>
      </c>
      <c r="G122" s="18">
        <v>52</v>
      </c>
      <c r="H122" s="18">
        <v>1753248.3763144456</v>
      </c>
      <c r="I122" s="18">
        <v>1129818.5478370539</v>
      </c>
      <c r="J122" s="18">
        <v>120125.8052</v>
      </c>
      <c r="K122" s="18">
        <v>53.746153846153845</v>
      </c>
      <c r="L122" s="18">
        <v>11.194880288696766</v>
      </c>
      <c r="M122" s="18">
        <v>17.690793108728432</v>
      </c>
      <c r="N122" s="18">
        <v>3181.447948688477</v>
      </c>
    </row>
    <row r="123" spans="2:14" s="18" customFormat="1" x14ac:dyDescent="0.25">
      <c r="B123" s="18" t="s">
        <v>73</v>
      </c>
      <c r="C123" s="18">
        <v>163</v>
      </c>
      <c r="D123" s="18" t="s">
        <v>65</v>
      </c>
      <c r="E123" s="18">
        <v>1069</v>
      </c>
      <c r="F123" s="18">
        <v>48</v>
      </c>
      <c r="G123" s="18">
        <v>52</v>
      </c>
      <c r="H123" s="18">
        <v>1953755.9518325883</v>
      </c>
      <c r="I123" s="18">
        <v>1129818.5478370539</v>
      </c>
      <c r="J123" s="18">
        <v>123614.25509999999</v>
      </c>
      <c r="K123" s="18">
        <v>53.746153846153845</v>
      </c>
      <c r="L123" s="18">
        <v>11.194880288696766</v>
      </c>
      <c r="M123" s="18">
        <v>17.690793108728432</v>
      </c>
      <c r="N123" s="18">
        <v>3181.447948688477</v>
      </c>
    </row>
    <row r="124" spans="2:14" s="18" customFormat="1" x14ac:dyDescent="0.25">
      <c r="B124" s="18" t="s">
        <v>65</v>
      </c>
      <c r="C124" s="18">
        <v>1069</v>
      </c>
      <c r="D124" s="18" t="s">
        <v>91</v>
      </c>
      <c r="E124" s="18">
        <v>235</v>
      </c>
      <c r="F124" s="18">
        <v>48</v>
      </c>
      <c r="G124" s="18">
        <v>61</v>
      </c>
      <c r="H124" s="18">
        <v>640350.16946736223</v>
      </c>
      <c r="I124" s="18">
        <v>921835.89041378081</v>
      </c>
      <c r="J124" s="18">
        <v>507158.32770000002</v>
      </c>
      <c r="K124" s="18">
        <v>20.905641025641028</v>
      </c>
      <c r="L124" s="18">
        <v>7.9654095409452443</v>
      </c>
      <c r="M124" s="18">
        <v>8.037657717643647</v>
      </c>
      <c r="N124" s="18">
        <v>1705.3756146141541</v>
      </c>
    </row>
    <row r="125" spans="2:14" s="18" customFormat="1" x14ac:dyDescent="0.25">
      <c r="B125" s="18" t="str">
        <f>VLOOKUP(G125,NUTS_Europa!$A$2:$C$81,2,FALSE)</f>
        <v>FRE1</v>
      </c>
      <c r="C125" s="18">
        <f>VLOOKUP(G125,NUTS_Europa!$A$2:$C$81,3,FALSE)</f>
        <v>235</v>
      </c>
      <c r="D125" s="18" t="str">
        <f>VLOOKUP(F125,NUTS_Europa!$A$2:$C$81,2,FALSE)</f>
        <v>BE21</v>
      </c>
      <c r="E125" s="18">
        <f>VLOOKUP(F125,NUTS_Europa!$A$2:$C$81,3,FALSE)</f>
        <v>250</v>
      </c>
      <c r="F125" s="18">
        <v>41</v>
      </c>
      <c r="G125" s="18">
        <v>61</v>
      </c>
      <c r="H125" s="18">
        <v>614150.40781066241</v>
      </c>
      <c r="I125" s="18">
        <v>968210.55215529201</v>
      </c>
      <c r="J125" s="18">
        <v>142392.87169999999</v>
      </c>
      <c r="K125" s="18">
        <v>7.2307692307692308</v>
      </c>
      <c r="L125" s="18">
        <v>9.9475700413932575</v>
      </c>
      <c r="M125" s="18">
        <v>9.4970827805840834</v>
      </c>
      <c r="N125" s="18">
        <v>1705.3756146141541</v>
      </c>
    </row>
    <row r="126" spans="2:14" s="18" customFormat="1" x14ac:dyDescent="0.25">
      <c r="B126" s="18" t="str">
        <f>VLOOKUP(F126,NUTS_Europa!$A$2:$C$81,2,FALSE)</f>
        <v>BE21</v>
      </c>
      <c r="C126" s="18">
        <f>VLOOKUP(F126,NUTS_Europa!$A$2:$C$81,3,FALSE)</f>
        <v>250</v>
      </c>
      <c r="D126" s="18" t="str">
        <f>VLOOKUP(G126,NUTS_Europa!$A$2:$C$81,2,FALSE)</f>
        <v>FRF2</v>
      </c>
      <c r="E126" s="18">
        <f>VLOOKUP(G126,NUTS_Europa!$A$2:$C$81,3,FALSE)</f>
        <v>235</v>
      </c>
      <c r="F126" s="18">
        <v>41</v>
      </c>
      <c r="G126" s="18">
        <v>67</v>
      </c>
      <c r="H126" s="18">
        <v>1170357.300216577</v>
      </c>
      <c r="I126" s="18">
        <v>968210.55215529201</v>
      </c>
      <c r="J126" s="18">
        <v>156784.57750000001</v>
      </c>
      <c r="K126" s="18">
        <v>7.2307692307692308</v>
      </c>
      <c r="L126" s="18">
        <v>9.9475700413932575</v>
      </c>
      <c r="M126" s="18">
        <v>9.4970827805840834</v>
      </c>
      <c r="N126" s="18">
        <v>1705.3756146141541</v>
      </c>
    </row>
    <row r="127" spans="2:14" s="18" customFormat="1" x14ac:dyDescent="0.25">
      <c r="B127" s="18" t="str">
        <f>VLOOKUP(G127,NUTS_Europa!$A$2:$C$81,2,FALSE)</f>
        <v>FRF2</v>
      </c>
      <c r="C127" s="18">
        <f>VLOOKUP(G127,NUTS_Europa!$A$2:$C$81,3,FALSE)</f>
        <v>235</v>
      </c>
      <c r="D127" s="18" t="str">
        <f>VLOOKUP(F127,NUTS_Europa!$A$2:$C$81,2,FALSE)</f>
        <v>FRJ1</v>
      </c>
      <c r="E127" s="18">
        <f>VLOOKUP(F127,NUTS_Europa!$A$2:$C$81,3,FALSE)</f>
        <v>1064</v>
      </c>
      <c r="F127" s="18">
        <v>66</v>
      </c>
      <c r="G127" s="18">
        <v>67</v>
      </c>
      <c r="H127" s="18">
        <v>1629995.4429789949</v>
      </c>
      <c r="I127" s="18">
        <v>1235847.173839835</v>
      </c>
      <c r="J127" s="18">
        <v>176841.96369999999</v>
      </c>
      <c r="K127" s="18">
        <v>88.663589743589753</v>
      </c>
      <c r="L127" s="18">
        <v>8.887775356091062</v>
      </c>
      <c r="M127" s="18">
        <v>8.037657717643647</v>
      </c>
      <c r="N127" s="18">
        <v>1705.3756146141541</v>
      </c>
    </row>
    <row r="128" spans="2:14" s="18" customFormat="1" x14ac:dyDescent="0.25">
      <c r="B128" s="18" t="str">
        <f>VLOOKUP(F128,NUTS_Europa!$A$2:$C$81,2,FALSE)</f>
        <v>FRJ1</v>
      </c>
      <c r="C128" s="18">
        <f>VLOOKUP(F128,NUTS_Europa!$A$2:$C$81,3,FALSE)</f>
        <v>1064</v>
      </c>
      <c r="D128" s="18" t="str">
        <f>VLOOKUP(G128,NUTS_Europa!$A$2:$C$81,2,FALSE)</f>
        <v>PT17</v>
      </c>
      <c r="E128" s="18">
        <f>VLOOKUP(G128,NUTS_Europa!$A$2:$C$81,3,FALSE)</f>
        <v>297</v>
      </c>
      <c r="F128" s="18">
        <v>66</v>
      </c>
      <c r="G128" s="18">
        <v>79</v>
      </c>
      <c r="H128" s="18">
        <v>866464.35462415754</v>
      </c>
      <c r="I128" s="18">
        <v>918501.07687483355</v>
      </c>
      <c r="J128" s="18">
        <v>192445.7181</v>
      </c>
      <c r="K128" s="18">
        <v>23.743589743589745</v>
      </c>
      <c r="L128" s="18">
        <v>11.46204714160104</v>
      </c>
      <c r="M128" s="18">
        <v>4.3758981633775456</v>
      </c>
      <c r="N128" s="18">
        <v>930.08608807828614</v>
      </c>
    </row>
    <row r="129" spans="2:14" s="18" customFormat="1" x14ac:dyDescent="0.25">
      <c r="B129" s="18" t="str">
        <f>VLOOKUP(G129,NUTS_Europa!$A$2:$C$81,2,FALSE)</f>
        <v>PT17</v>
      </c>
      <c r="C129" s="18">
        <f>VLOOKUP(G129,NUTS_Europa!$A$2:$C$81,3,FALSE)</f>
        <v>297</v>
      </c>
      <c r="D129" s="18" t="str">
        <f>VLOOKUP(F129,NUTS_Europa!$A$2:$C$81,2,FALSE)</f>
        <v>PT15</v>
      </c>
      <c r="E129" s="18">
        <f>VLOOKUP(F129,NUTS_Europa!$A$2:$C$81,3,FALSE)</f>
        <v>61</v>
      </c>
      <c r="F129" s="18">
        <v>77</v>
      </c>
      <c r="G129" s="18">
        <v>79</v>
      </c>
      <c r="H129" s="18">
        <v>792944.8464850866</v>
      </c>
      <c r="I129" s="18">
        <v>799776.95107052522</v>
      </c>
      <c r="J129" s="18">
        <v>113696.3812</v>
      </c>
      <c r="K129" s="18">
        <v>3.8461538461538463</v>
      </c>
      <c r="L129" s="18">
        <v>10.648451063245489</v>
      </c>
      <c r="M129" s="18">
        <v>4.0731812956402802</v>
      </c>
      <c r="N129" s="18">
        <v>930.08608807828614</v>
      </c>
    </row>
    <row r="130" spans="2:14" s="18" customFormat="1" x14ac:dyDescent="0.25">
      <c r="B130" s="18" t="str">
        <f>VLOOKUP(F130,NUTS_Europa!$A$2:$C$81,2,FALSE)</f>
        <v>PT15</v>
      </c>
      <c r="C130" s="18">
        <f>VLOOKUP(F130,NUTS_Europa!$A$2:$C$81,3,FALSE)</f>
        <v>61</v>
      </c>
      <c r="D130" s="18" t="str">
        <f>VLOOKUP(G130,NUTS_Europa!$A$2:$C$81,2,FALSE)</f>
        <v>PT16</v>
      </c>
      <c r="E130" s="18">
        <f>VLOOKUP(G130,NUTS_Europa!$A$2:$C$81,3,FALSE)</f>
        <v>294</v>
      </c>
      <c r="F130" s="18">
        <v>77</v>
      </c>
      <c r="G130" s="18">
        <v>78</v>
      </c>
      <c r="H130" s="18">
        <v>2450959.5808589491</v>
      </c>
      <c r="I130" s="18">
        <v>877374.61178904108</v>
      </c>
      <c r="J130" s="18">
        <v>127001.217</v>
      </c>
      <c r="K130" s="18">
        <v>15.779487179487178</v>
      </c>
      <c r="L130" s="18">
        <v>8.2678612444370359</v>
      </c>
      <c r="M130" s="18">
        <v>12.785285057217703</v>
      </c>
      <c r="N130" s="18">
        <v>2919.4418074543673</v>
      </c>
    </row>
    <row r="131" spans="2:14" s="18" customFormat="1" x14ac:dyDescent="0.25">
      <c r="B131" s="18" t="str">
        <f>VLOOKUP(G131,NUTS_Europa!$A$2:$C$81,2,FALSE)</f>
        <v>PT16</v>
      </c>
      <c r="C131" s="18">
        <f>VLOOKUP(G131,NUTS_Europa!$A$2:$C$81,3,FALSE)</f>
        <v>294</v>
      </c>
      <c r="D131" s="18" t="str">
        <f>VLOOKUP(F131,NUTS_Europa!$A$2:$C$81,2,FALSE)</f>
        <v>NL12</v>
      </c>
      <c r="E131" s="18">
        <f>VLOOKUP(F131,NUTS_Europa!$A$2:$C$81,3,FALSE)</f>
        <v>250</v>
      </c>
      <c r="F131" s="18">
        <v>71</v>
      </c>
      <c r="G131" s="18">
        <v>78</v>
      </c>
      <c r="H131" s="18">
        <v>2357647.8083903333</v>
      </c>
      <c r="I131" s="18">
        <v>1239736.8564193591</v>
      </c>
      <c r="J131" s="18">
        <v>135416.16140000001</v>
      </c>
      <c r="K131" s="18">
        <v>57.318461538461541</v>
      </c>
      <c r="L131" s="18">
        <v>10.141252008094785</v>
      </c>
      <c r="M131" s="18">
        <v>16.233878988948572</v>
      </c>
      <c r="N131" s="18">
        <v>2919.4418074543673</v>
      </c>
    </row>
    <row r="132" spans="2:14" s="18" customFormat="1" x14ac:dyDescent="0.25">
      <c r="B132" s="18" t="str">
        <f>VLOOKUP(F132,NUTS_Europa!$A$2:$C$81,2,FALSE)</f>
        <v>NL12</v>
      </c>
      <c r="C132" s="18">
        <f>VLOOKUP(F132,NUTS_Europa!$A$2:$C$81,3,FALSE)</f>
        <v>250</v>
      </c>
      <c r="D132" s="18" t="str">
        <f>VLOOKUP(G132,NUTS_Europa!$A$2:$C$81,2,FALSE)</f>
        <v>PT11</v>
      </c>
      <c r="E132" s="18">
        <f>VLOOKUP(G132,NUTS_Europa!$A$2:$C$81,3,FALSE)</f>
        <v>288</v>
      </c>
      <c r="F132" s="18">
        <v>71</v>
      </c>
      <c r="G132" s="18">
        <v>76</v>
      </c>
      <c r="H132" s="18">
        <v>725957.51957966504</v>
      </c>
      <c r="I132" s="18">
        <v>1284603.8735103873</v>
      </c>
      <c r="J132" s="18">
        <v>142841.86170000001</v>
      </c>
      <c r="K132" s="18">
        <v>46.657435897435903</v>
      </c>
      <c r="L132" s="18">
        <v>13.21518106761809</v>
      </c>
      <c r="M132" s="18">
        <v>5.5077688808178644</v>
      </c>
      <c r="N132" s="18">
        <v>990.49714165063278</v>
      </c>
    </row>
    <row r="133" spans="2:14" s="18" customFormat="1" x14ac:dyDescent="0.25">
      <c r="B133" s="18" t="str">
        <f>VLOOKUP(G133,NUTS_Europa!$A$2:$C$81,2,FALSE)</f>
        <v>PT11</v>
      </c>
      <c r="C133" s="18">
        <f>VLOOKUP(G133,NUTS_Europa!$A$2:$C$81,3,FALSE)</f>
        <v>288</v>
      </c>
      <c r="D133" s="18" t="str">
        <f>VLOOKUP(F133,NUTS_Europa!$A$2:$C$81,2,FALSE)</f>
        <v>NL33</v>
      </c>
      <c r="E133" s="18">
        <f>VLOOKUP(F133,NUTS_Europa!$A$2:$C$81,3,FALSE)</f>
        <v>220</v>
      </c>
      <c r="F133" s="18">
        <v>73</v>
      </c>
      <c r="G133" s="18">
        <v>76</v>
      </c>
      <c r="H133" s="18">
        <v>651039.63749578281</v>
      </c>
      <c r="I133" s="18">
        <v>1089355.2272619468</v>
      </c>
      <c r="J133" s="18">
        <v>163171.4883</v>
      </c>
      <c r="K133" s="18">
        <v>43.113333333333337</v>
      </c>
      <c r="L133" s="18">
        <v>11.044578148540102</v>
      </c>
      <c r="M133" s="18">
        <v>4.9467554105151663</v>
      </c>
      <c r="N133" s="18">
        <v>990.49714165063278</v>
      </c>
    </row>
    <row r="134" spans="2:14" s="18" customFormat="1" x14ac:dyDescent="0.25">
      <c r="B134" s="18" t="str">
        <f>VLOOKUP(F134,NUTS_Europa!$A$2:$C$81,2,FALSE)</f>
        <v>NL33</v>
      </c>
      <c r="C134" s="18">
        <f>VLOOKUP(F134,NUTS_Europa!$A$2:$C$81,3,FALSE)</f>
        <v>220</v>
      </c>
      <c r="D134" s="18" t="str">
        <f>VLOOKUP(G134,NUTS_Europa!$A$2:$C$81,2,FALSE)</f>
        <v>NL41</v>
      </c>
      <c r="E134" s="18">
        <f>VLOOKUP(G134,NUTS_Europa!$A$2:$C$81,3,FALSE)</f>
        <v>218</v>
      </c>
      <c r="F134" s="18">
        <v>73</v>
      </c>
      <c r="G134" s="18">
        <v>75</v>
      </c>
      <c r="H134" s="18">
        <v>2616438.3082035561</v>
      </c>
      <c r="I134" s="18">
        <v>926593.04056108952</v>
      </c>
      <c r="J134" s="18">
        <v>176841.96369999999</v>
      </c>
      <c r="K134" s="18">
        <v>6.4102564102564106</v>
      </c>
      <c r="L134" s="18">
        <v>7.0603000871587192</v>
      </c>
      <c r="M134" s="18">
        <v>26.295892563022125</v>
      </c>
      <c r="N134" s="18">
        <v>5603.586288415795</v>
      </c>
    </row>
    <row r="135" spans="2:14" s="18" customFormat="1" x14ac:dyDescent="0.25">
      <c r="B135" s="18" t="str">
        <f>VLOOKUP(G135,NUTS_Europa!$A$2:$C$81,2,FALSE)</f>
        <v>NL41</v>
      </c>
      <c r="C135" s="18">
        <f>VLOOKUP(G135,NUTS_Europa!$A$2:$C$81,3,FALSE)</f>
        <v>218</v>
      </c>
      <c r="D135" s="18" t="str">
        <f>VLOOKUP(F135,NUTS_Europa!$A$2:$C$81,2,FALSE)</f>
        <v>NL32</v>
      </c>
      <c r="E135" s="18">
        <f>VLOOKUP(F135,NUTS_Europa!$A$2:$C$81,3,FALSE)</f>
        <v>253</v>
      </c>
      <c r="F135" s="18">
        <v>72</v>
      </c>
      <c r="G135" s="18">
        <v>75</v>
      </c>
      <c r="H135" s="18">
        <v>2448290.9448889745</v>
      </c>
      <c r="I135" s="18">
        <v>994088.71043186018</v>
      </c>
      <c r="J135" s="18">
        <v>159445.52859999999</v>
      </c>
      <c r="K135" s="18">
        <v>9.1789743589743598</v>
      </c>
      <c r="L135" s="18">
        <v>9.0815884664031934</v>
      </c>
      <c r="M135" s="18">
        <v>29.469740580963805</v>
      </c>
      <c r="N135" s="18">
        <v>5603.586288415795</v>
      </c>
    </row>
    <row r="136" spans="2:14" s="18" customFormat="1" x14ac:dyDescent="0.25">
      <c r="B136" s="18" t="str">
        <f>VLOOKUP(F136,NUTS_Europa!$A$2:$C$81,2,FALSE)</f>
        <v>NL32</v>
      </c>
      <c r="C136" s="18">
        <f>VLOOKUP(F136,NUTS_Europa!$A$2:$C$81,3,FALSE)</f>
        <v>253</v>
      </c>
      <c r="D136" s="18" t="str">
        <f>VLOOKUP(G136,NUTS_Europa!$A$2:$C$81,2,FALSE)</f>
        <v>NL34</v>
      </c>
      <c r="E136" s="18">
        <f>VLOOKUP(G136,NUTS_Europa!$A$2:$C$81,3,FALSE)</f>
        <v>218</v>
      </c>
      <c r="F136" s="18">
        <v>72</v>
      </c>
      <c r="G136" s="18">
        <v>74</v>
      </c>
      <c r="H136" s="18">
        <v>2852953.9287069216</v>
      </c>
      <c r="I136" s="18">
        <v>994088.71043186018</v>
      </c>
      <c r="J136" s="18">
        <v>120125.8052</v>
      </c>
      <c r="K136" s="18">
        <v>9.1789743589743598</v>
      </c>
      <c r="L136" s="18">
        <v>9.0815884664031934</v>
      </c>
      <c r="M136" s="18">
        <v>29.469740580963805</v>
      </c>
      <c r="N136" s="18">
        <v>5603.586288415795</v>
      </c>
    </row>
    <row r="137" spans="2:14" s="18" customFormat="1" x14ac:dyDescent="0.25">
      <c r="B137" s="18" t="str">
        <f>VLOOKUP(G137,NUTS_Europa!$A$2:$C$81,2,FALSE)</f>
        <v>NL34</v>
      </c>
      <c r="C137" s="18">
        <f>VLOOKUP(G137,NUTS_Europa!$A$2:$C$81,3,FALSE)</f>
        <v>218</v>
      </c>
      <c r="D137" s="18" t="str">
        <f>VLOOKUP(F137,NUTS_Europa!$A$2:$C$81,2,FALSE)</f>
        <v>BE23</v>
      </c>
      <c r="E137" s="18">
        <f>VLOOKUP(F137,NUTS_Europa!$A$2:$C$81,3,FALSE)</f>
        <v>220</v>
      </c>
      <c r="F137" s="18">
        <v>42</v>
      </c>
      <c r="G137" s="18">
        <v>74</v>
      </c>
      <c r="H137" s="18">
        <v>2010915.3342359739</v>
      </c>
      <c r="I137" s="18">
        <v>926593.04056108952</v>
      </c>
      <c r="J137" s="18">
        <v>144185.261</v>
      </c>
      <c r="K137" s="18">
        <v>6.4102564102564106</v>
      </c>
      <c r="L137" s="18">
        <v>7.0603000871587192</v>
      </c>
      <c r="M137" s="18">
        <v>26.295892563022125</v>
      </c>
      <c r="N137" s="18">
        <v>5603.586288415795</v>
      </c>
    </row>
    <row r="138" spans="2:14" s="18" customFormat="1" x14ac:dyDescent="0.25">
      <c r="B138" s="18" t="str">
        <f>VLOOKUP(F138,NUTS_Europa!$A$2:$C$81,2,FALSE)</f>
        <v>BE23</v>
      </c>
      <c r="C138" s="18">
        <f>VLOOKUP(F138,NUTS_Europa!$A$2:$C$81,3,FALSE)</f>
        <v>220</v>
      </c>
      <c r="D138" s="18" t="str">
        <f>VLOOKUP(G138,NUTS_Europa!$A$2:$C$81,2,FALSE)</f>
        <v>NL11</v>
      </c>
      <c r="E138" s="18">
        <f>VLOOKUP(G138,NUTS_Europa!$A$2:$C$81,3,FALSE)</f>
        <v>218</v>
      </c>
      <c r="F138" s="18">
        <v>42</v>
      </c>
      <c r="G138" s="18">
        <v>70</v>
      </c>
      <c r="H138" s="18">
        <v>1996200.3166425943</v>
      </c>
      <c r="I138" s="18">
        <v>926593.04056108952</v>
      </c>
      <c r="J138" s="18">
        <v>117061.7148</v>
      </c>
      <c r="K138" s="18">
        <v>6.4102564102564106</v>
      </c>
      <c r="L138" s="18">
        <v>7.0603000871587192</v>
      </c>
      <c r="M138" s="18">
        <v>26.295892563022125</v>
      </c>
      <c r="N138" s="18">
        <v>5603.586288415795</v>
      </c>
    </row>
    <row r="139" spans="2:14" s="18" customFormat="1" x14ac:dyDescent="0.25">
      <c r="B139" s="18" t="str">
        <f>VLOOKUP(G139,NUTS_Europa!$A$2:$C$81,2,FALSE)</f>
        <v>NL11</v>
      </c>
      <c r="C139" s="18">
        <f>VLOOKUP(G139,NUTS_Europa!$A$2:$C$81,3,FALSE)</f>
        <v>218</v>
      </c>
      <c r="D139" s="18" t="str">
        <f>VLOOKUP(F139,NUTS_Europa!$A$2:$C$81,2,FALSE)</f>
        <v>BE25</v>
      </c>
      <c r="E139" s="18">
        <f>VLOOKUP(F139,NUTS_Europa!$A$2:$C$81,3,FALSE)</f>
        <v>220</v>
      </c>
      <c r="F139" s="18">
        <v>43</v>
      </c>
      <c r="G139" s="18">
        <v>70</v>
      </c>
      <c r="H139" s="18">
        <v>1784304.0632979239</v>
      </c>
      <c r="I139" s="18">
        <v>926593.04056108952</v>
      </c>
      <c r="J139" s="18">
        <v>156784.57750000001</v>
      </c>
      <c r="K139" s="18">
        <v>6.4102564102564106</v>
      </c>
      <c r="L139" s="18">
        <v>7.0603000871587192</v>
      </c>
      <c r="M139" s="18">
        <v>26.295892563022125</v>
      </c>
      <c r="N139" s="18">
        <v>5603.586288415795</v>
      </c>
    </row>
    <row r="140" spans="2:14" s="18" customFormat="1" x14ac:dyDescent="0.25">
      <c r="B140" s="18" t="str">
        <f>VLOOKUP(F140,NUTS_Europa!$A$2:$C$81,2,FALSE)</f>
        <v>BE25</v>
      </c>
      <c r="C140" s="18">
        <f>VLOOKUP(F140,NUTS_Europa!$A$2:$C$81,3,FALSE)</f>
        <v>220</v>
      </c>
      <c r="D140" s="18" t="str">
        <f>VLOOKUP(G140,NUTS_Europa!$A$2:$C$81,2,FALSE)</f>
        <v>PT18</v>
      </c>
      <c r="E140" s="18">
        <f>VLOOKUP(G140,NUTS_Europa!$A$2:$C$81,3,FALSE)</f>
        <v>61</v>
      </c>
      <c r="F140" s="18">
        <v>43</v>
      </c>
      <c r="G140" s="18">
        <v>80</v>
      </c>
      <c r="H140" s="18">
        <v>12861602.216021819</v>
      </c>
      <c r="I140" s="18">
        <v>1129750.5767442812</v>
      </c>
      <c r="J140" s="18">
        <v>117768.50930000001</v>
      </c>
      <c r="K140" s="18">
        <v>69.418974358974367</v>
      </c>
      <c r="L140" s="18">
        <v>8.8881060640586931</v>
      </c>
      <c r="M140" s="18">
        <v>89.250269886026416</v>
      </c>
      <c r="N140" s="18">
        <v>19116.55296491554</v>
      </c>
    </row>
    <row r="141" spans="2:14" s="18" customFormat="1" x14ac:dyDescent="0.25">
      <c r="B141" s="18" t="str">
        <f>VLOOKUP(G141,NUTS_Europa!$A$2:$C$81,2,FALSE)</f>
        <v>PT18</v>
      </c>
      <c r="C141" s="18">
        <f>VLOOKUP(G141,NUTS_Europa!$A$2:$C$81,3,FALSE)</f>
        <v>61</v>
      </c>
      <c r="D141" s="18" t="str">
        <f>VLOOKUP(F141,NUTS_Europa!$A$2:$C$81,2,FALSE)</f>
        <v>DE60</v>
      </c>
      <c r="E141" s="18">
        <f>VLOOKUP(F141,NUTS_Europa!$A$2:$C$81,3,FALSE)</f>
        <v>1069</v>
      </c>
      <c r="F141" s="18">
        <v>5</v>
      </c>
      <c r="G141" s="18">
        <v>80</v>
      </c>
      <c r="H141" s="18">
        <v>11943705.85628104</v>
      </c>
      <c r="I141" s="18">
        <v>1245638.315139805</v>
      </c>
      <c r="J141" s="18">
        <v>118487.9544</v>
      </c>
      <c r="K141" s="18">
        <v>85.783589743589744</v>
      </c>
      <c r="L141" s="18">
        <v>9.0765484826886684</v>
      </c>
      <c r="M141" s="18">
        <v>83.718256806413748</v>
      </c>
      <c r="N141" s="18">
        <v>19116.55296491554</v>
      </c>
    </row>
    <row r="142" spans="2:14" s="18" customFormat="1" x14ac:dyDescent="0.25">
      <c r="B142" s="18" t="str">
        <f>VLOOKUP(F142,NUTS_Europa!$A$2:$C$81,2,FALSE)</f>
        <v>DE60</v>
      </c>
      <c r="C142" s="18">
        <f>VLOOKUP(F142,NUTS_Europa!$A$2:$C$81,3,FALSE)</f>
        <v>1069</v>
      </c>
      <c r="D142" s="18" t="str">
        <f>VLOOKUP(G142,NUTS_Europa!$A$2:$C$81,2,FALSE)</f>
        <v>ES52</v>
      </c>
      <c r="E142" s="18">
        <f>VLOOKUP(G142,NUTS_Europa!$A$2:$C$81,3,FALSE)</f>
        <v>1064</v>
      </c>
      <c r="F142" s="18">
        <v>5</v>
      </c>
      <c r="G142" s="18">
        <v>16</v>
      </c>
      <c r="H142" s="18">
        <v>1488176.5999937491</v>
      </c>
      <c r="I142" s="18">
        <v>1349079.4873940379</v>
      </c>
      <c r="J142" s="18">
        <v>141512.31529999999</v>
      </c>
      <c r="K142" s="18">
        <v>102.61384615384615</v>
      </c>
      <c r="L142" s="18">
        <v>9.890144561044222</v>
      </c>
      <c r="M142" s="18">
        <v>55.325420613868154</v>
      </c>
      <c r="N142" s="18">
        <v>11759.278234738651</v>
      </c>
    </row>
    <row r="143" spans="2:14" s="18" customFormat="1" x14ac:dyDescent="0.25">
      <c r="B143" s="18" t="str">
        <f>VLOOKUP(G143,NUTS_Europa!$A$2:$C$81,2,FALSE)</f>
        <v>ES52</v>
      </c>
      <c r="C143" s="18">
        <f>VLOOKUP(G143,NUTS_Europa!$A$2:$C$81,3,FALSE)</f>
        <v>1064</v>
      </c>
      <c r="D143" s="18" t="str">
        <f>VLOOKUP(F143,NUTS_Europa!$A$2:$C$81,2,FALSE)</f>
        <v>BE21</v>
      </c>
      <c r="E143" s="18">
        <f>VLOOKUP(F143,NUTS_Europa!$A$2:$C$81,3,FALSE)</f>
        <v>253</v>
      </c>
      <c r="F143" s="18">
        <v>1</v>
      </c>
      <c r="G143" s="18">
        <v>16</v>
      </c>
      <c r="H143" s="18">
        <v>1834966.7632164985</v>
      </c>
      <c r="I143" s="18">
        <v>1305191.2099524643</v>
      </c>
      <c r="J143" s="18">
        <v>163171.4883</v>
      </c>
      <c r="K143" s="18">
        <v>89.897435897435898</v>
      </c>
      <c r="L143" s="18">
        <v>11.722990521658723</v>
      </c>
      <c r="M143" s="18">
        <v>65.388766911774752</v>
      </c>
      <c r="N143" s="18">
        <v>11759.278234738651</v>
      </c>
    </row>
    <row r="144" spans="2:14" s="18" customFormat="1" x14ac:dyDescent="0.25">
      <c r="B144" s="18" t="str">
        <f>VLOOKUP(F144,NUTS_Europa!$A$2:$C$81,2,FALSE)</f>
        <v>BE21</v>
      </c>
      <c r="C144" s="18">
        <f>VLOOKUP(F144,NUTS_Europa!$A$2:$C$81,3,FALSE)</f>
        <v>253</v>
      </c>
      <c r="D144" s="18" t="str">
        <f>VLOOKUP(G144,NUTS_Europa!$A$2:$C$81,2,FALSE)</f>
        <v>BE25</v>
      </c>
      <c r="E144" s="18">
        <f>VLOOKUP(G144,NUTS_Europa!$A$2:$C$81,3,FALSE)</f>
        <v>235</v>
      </c>
      <c r="F144" s="18">
        <v>1</v>
      </c>
      <c r="G144" s="18">
        <v>3</v>
      </c>
      <c r="H144" s="19">
        <v>321056.31281630637</v>
      </c>
      <c r="I144" s="19">
        <v>869154.60085482302</v>
      </c>
      <c r="J144" s="18">
        <v>135416.16140000001</v>
      </c>
      <c r="K144" s="18">
        <v>6.4512820512820515</v>
      </c>
      <c r="L144" s="18">
        <v>9.7982555015597441</v>
      </c>
      <c r="M144" s="18">
        <v>9.4970827805840834</v>
      </c>
      <c r="N144" s="18">
        <v>1705.3756146141541</v>
      </c>
    </row>
    <row r="145" spans="2:14" s="18" customFormat="1" x14ac:dyDescent="0.25">
      <c r="B145" s="18" t="str">
        <f>VLOOKUP(G145,NUTS_Europa!$A$2:$C$81,2,FALSE)</f>
        <v>BE25</v>
      </c>
      <c r="C145" s="18">
        <f>VLOOKUP(G145,NUTS_Europa!$A$2:$C$81,3,FALSE)</f>
        <v>235</v>
      </c>
      <c r="D145" s="18" t="str">
        <f>VLOOKUP(F145,NUTS_Europa!$A$2:$C$81,2,FALSE)</f>
        <v>BE23</v>
      </c>
      <c r="E145" s="18">
        <f>VLOOKUP(F145,NUTS_Europa!$A$2:$C$81,3,FALSE)</f>
        <v>253</v>
      </c>
      <c r="F145" s="18">
        <v>2</v>
      </c>
      <c r="G145" s="18">
        <v>3</v>
      </c>
      <c r="H145" s="18">
        <v>397187.69100391143</v>
      </c>
      <c r="I145" s="18">
        <v>869154.60085482302</v>
      </c>
      <c r="J145" s="18">
        <v>135416.16140000001</v>
      </c>
      <c r="K145" s="18">
        <v>6.4512820512820515</v>
      </c>
      <c r="L145" s="18">
        <v>9.7982555015597441</v>
      </c>
      <c r="M145" s="18">
        <v>9.4970827805840834</v>
      </c>
      <c r="N145" s="18">
        <v>1705.3756146141541</v>
      </c>
    </row>
    <row r="146" spans="2:14" s="18" customFormat="1" x14ac:dyDescent="0.25"/>
    <row r="147" spans="2:14" s="18" customFormat="1" x14ac:dyDescent="0.25"/>
    <row r="148" spans="2:14" s="18" customFormat="1" x14ac:dyDescent="0.25"/>
  </sheetData>
  <autoFilter ref="B3:I8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A810-778D-4391-9670-5DB46D15BDEA}">
  <dimension ref="B1:N83"/>
  <sheetViews>
    <sheetView topLeftCell="A43" workbookViewId="0">
      <selection activeCell="M94" sqref="M94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J1" t="s">
        <v>139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321056.31281630637</v>
      </c>
      <c r="I4" s="16">
        <v>807773.48312740994</v>
      </c>
      <c r="J4">
        <v>135416.16140000001</v>
      </c>
      <c r="K4">
        <v>5.8785046728971961</v>
      </c>
      <c r="L4">
        <v>10.497834284942982</v>
      </c>
      <c r="M4">
        <v>10.22762760985978</v>
      </c>
      <c r="N4">
        <v>1705.3756146141541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ES52</v>
      </c>
      <c r="E5">
        <f>VLOOKUP(G5,[1]NUTS_Europa!$A$2:$C$81,3,FALSE)</f>
        <v>1064</v>
      </c>
      <c r="F5">
        <v>1</v>
      </c>
      <c r="G5">
        <v>16</v>
      </c>
      <c r="H5">
        <v>1723756.6563548925</v>
      </c>
      <c r="I5">
        <v>1183338.5066647986</v>
      </c>
      <c r="J5">
        <v>163171.4883</v>
      </c>
      <c r="K5">
        <v>81.9158878504673</v>
      </c>
      <c r="L5">
        <v>12.687274507708878</v>
      </c>
      <c r="M5">
        <v>66.150873752238326</v>
      </c>
      <c r="N5">
        <v>11046.594705360551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397187.69100391143</v>
      </c>
      <c r="I6">
        <v>807773.48312740994</v>
      </c>
      <c r="J6">
        <v>135416.16140000001</v>
      </c>
      <c r="K6">
        <v>5.8785046728971961</v>
      </c>
      <c r="L6">
        <v>10.497834284942982</v>
      </c>
      <c r="M6">
        <v>10.22762760985978</v>
      </c>
      <c r="N6">
        <v>1705.3756146141541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ES13</v>
      </c>
      <c r="E7">
        <f>VLOOKUP(G7,[1]NUTS_Europa!$A$2:$C$81,3,FALSE)</f>
        <v>163</v>
      </c>
      <c r="F7">
        <v>2</v>
      </c>
      <c r="G7">
        <v>13</v>
      </c>
      <c r="H7">
        <v>919374.0177302995</v>
      </c>
      <c r="I7">
        <v>977004.21768748295</v>
      </c>
      <c r="J7">
        <v>117923.68180000001</v>
      </c>
      <c r="K7">
        <v>36.257476635514017</v>
      </c>
      <c r="L7">
        <v>9.6434553774264451</v>
      </c>
      <c r="M7">
        <v>20.651328784955858</v>
      </c>
      <c r="N7">
        <v>2988.6329222563354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55467.590309330815</v>
      </c>
      <c r="I8">
        <v>7961876.0679340316</v>
      </c>
      <c r="J8">
        <v>114346.8514</v>
      </c>
      <c r="K8">
        <v>47.006542056074771</v>
      </c>
      <c r="L8">
        <v>13.772989436837488</v>
      </c>
      <c r="M8">
        <v>9.3475034828960524E-2</v>
      </c>
      <c r="N8">
        <v>15.609481269928793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FRD1</v>
      </c>
      <c r="E9">
        <f>VLOOKUP(G9,[1]NUTS_Europa!$A$2:$C$81,3,FALSE)</f>
        <v>268</v>
      </c>
      <c r="F9">
        <v>4</v>
      </c>
      <c r="G9">
        <v>19</v>
      </c>
      <c r="H9">
        <v>398125.93373963161</v>
      </c>
      <c r="I9">
        <v>7396135.3371829037</v>
      </c>
      <c r="J9">
        <v>163171.4883</v>
      </c>
      <c r="K9">
        <v>27.240186915887854</v>
      </c>
      <c r="L9">
        <v>12.676996927679575</v>
      </c>
      <c r="M9">
        <v>0.69223195718786545</v>
      </c>
      <c r="N9">
        <v>100.17889108407871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ES52</v>
      </c>
      <c r="E10">
        <f>VLOOKUP(G10,[1]NUTS_Europa!$A$2:$C$81,3,FALSE)</f>
        <v>1064</v>
      </c>
      <c r="F10">
        <v>5</v>
      </c>
      <c r="G10">
        <v>16</v>
      </c>
      <c r="H10">
        <v>1397984.0787820066</v>
      </c>
      <c r="I10">
        <v>1216205.7790860208</v>
      </c>
      <c r="J10">
        <v>141512.31529999999</v>
      </c>
      <c r="K10">
        <v>93.503271028037389</v>
      </c>
      <c r="L10">
        <v>11.323762445306997</v>
      </c>
      <c r="M10">
        <v>55.970239035941205</v>
      </c>
      <c r="N10">
        <v>11046.594705360551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PT18</v>
      </c>
      <c r="E11">
        <f>VLOOKUP(G11,[1]NUTS_Europa!$A$2:$C$81,3,FALSE)</f>
        <v>61</v>
      </c>
      <c r="F11">
        <v>5</v>
      </c>
      <c r="G11">
        <v>80</v>
      </c>
      <c r="H11">
        <v>11219844.896407036</v>
      </c>
      <c r="I11">
        <v>1112889.6638640573</v>
      </c>
      <c r="J11">
        <v>118487.9544</v>
      </c>
      <c r="K11">
        <v>78.167289719626169</v>
      </c>
      <c r="L11">
        <v>7.1809453032302422</v>
      </c>
      <c r="M11">
        <v>84.69399407362927</v>
      </c>
      <c r="N11">
        <v>17957.973999125879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501050.34440102906</v>
      </c>
      <c r="I12">
        <v>1069641.0483652428</v>
      </c>
      <c r="J12">
        <v>142841.86170000001</v>
      </c>
      <c r="K12">
        <v>54.147196261682247</v>
      </c>
      <c r="L12">
        <v>8.7012379638889641</v>
      </c>
      <c r="M12">
        <v>4.7144357584605041</v>
      </c>
      <c r="N12">
        <v>930.46701220500688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ES21</v>
      </c>
      <c r="E13">
        <f>VLOOKUP(G13,[1]NUTS_Europa!$A$2:$C$81,3,FALSE)</f>
        <v>163</v>
      </c>
      <c r="F13">
        <v>6</v>
      </c>
      <c r="G13">
        <v>14</v>
      </c>
      <c r="H13">
        <v>1420179.3628253611</v>
      </c>
      <c r="I13">
        <v>1016082.6377313857</v>
      </c>
      <c r="J13">
        <v>154854.3009</v>
      </c>
      <c r="K13">
        <v>48.97429906542056</v>
      </c>
      <c r="L13">
        <v>8.2799433150245623</v>
      </c>
      <c r="M13">
        <v>17.89697951315479</v>
      </c>
      <c r="N13">
        <v>2988.6329222563354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1496708.2829023229</v>
      </c>
      <c r="I14">
        <v>924543.31094146252</v>
      </c>
      <c r="J14">
        <v>163171.4883</v>
      </c>
      <c r="K14">
        <v>12.615420560747665</v>
      </c>
      <c r="L14">
        <v>7.0605262062714393</v>
      </c>
      <c r="M14">
        <v>26.57233138505028</v>
      </c>
      <c r="N14">
        <v>5603.586288415795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630729.49753191718</v>
      </c>
      <c r="I15">
        <v>924543.31094146252</v>
      </c>
      <c r="J15">
        <v>199058.85829999999</v>
      </c>
      <c r="K15">
        <v>12.615420560747665</v>
      </c>
      <c r="L15">
        <v>7.0605262062714393</v>
      </c>
      <c r="M15">
        <v>26.57233138505028</v>
      </c>
      <c r="N15">
        <v>5603.586288415795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55750.424744253163</v>
      </c>
      <c r="I16">
        <v>7961876.0679340316</v>
      </c>
      <c r="J16">
        <v>117061.7148</v>
      </c>
      <c r="K16">
        <v>47.006542056074771</v>
      </c>
      <c r="L16">
        <v>13.772989436837488</v>
      </c>
      <c r="M16">
        <v>9.3475034828960524E-2</v>
      </c>
      <c r="N16">
        <v>15.609481269928793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FRD1</v>
      </c>
      <c r="E17">
        <f>VLOOKUP(G17,[1]NUTS_Europa!$A$2:$C$81,3,FALSE)</f>
        <v>268</v>
      </c>
      <c r="F17">
        <v>8</v>
      </c>
      <c r="G17">
        <v>19</v>
      </c>
      <c r="H17">
        <v>399941.11513874045</v>
      </c>
      <c r="I17">
        <v>7396135.3371829037</v>
      </c>
      <c r="J17">
        <v>113696.3812</v>
      </c>
      <c r="K17">
        <v>27.240186915887854</v>
      </c>
      <c r="L17">
        <v>12.676996927679575</v>
      </c>
      <c r="M17">
        <v>0.69223195718786545</v>
      </c>
      <c r="N17">
        <v>100.17889108407871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521732.34125523444</v>
      </c>
      <c r="I18">
        <v>1034779.995404603</v>
      </c>
      <c r="J18">
        <v>142392.87169999999</v>
      </c>
      <c r="K18">
        <v>41.455607476635514</v>
      </c>
      <c r="L18">
        <v>10.064750026290845</v>
      </c>
      <c r="M18">
        <v>5.5719619934211062</v>
      </c>
      <c r="N18">
        <v>930.46701220500688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FRI3</v>
      </c>
      <c r="E19">
        <f>VLOOKUP(G19,[1]NUTS_Europa!$A$2:$C$81,3,FALSE)</f>
        <v>283</v>
      </c>
      <c r="F19">
        <v>9</v>
      </c>
      <c r="G19">
        <v>25</v>
      </c>
      <c r="H19">
        <v>1025896.6055679257</v>
      </c>
      <c r="I19">
        <v>917806.98229681712</v>
      </c>
      <c r="J19">
        <v>127001.217</v>
      </c>
      <c r="K19">
        <v>32.271028037383182</v>
      </c>
      <c r="L19">
        <v>8.4855440856664508</v>
      </c>
      <c r="M19">
        <v>13.541382924319025</v>
      </c>
      <c r="N19">
        <v>2188.5072270342998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ES13</v>
      </c>
      <c r="E20">
        <f>VLOOKUP(G20,[1]NUTS_Europa!$A$2:$C$81,3,FALSE)</f>
        <v>163</v>
      </c>
      <c r="F20">
        <v>10</v>
      </c>
      <c r="G20">
        <v>13</v>
      </c>
      <c r="H20">
        <v>1046215.0127596402</v>
      </c>
      <c r="I20">
        <v>1016082.6377313857</v>
      </c>
      <c r="J20">
        <v>163171.4883</v>
      </c>
      <c r="K20">
        <v>48.97429906542056</v>
      </c>
      <c r="L20">
        <v>8.2799433150245623</v>
      </c>
      <c r="M20">
        <v>17.89697951315479</v>
      </c>
      <c r="N20">
        <v>2988.6329222563354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ES21</v>
      </c>
      <c r="E21">
        <f>VLOOKUP(G21,[1]NUTS_Europa!$A$2:$C$81,3,FALSE)</f>
        <v>163</v>
      </c>
      <c r="F21">
        <v>10</v>
      </c>
      <c r="G21">
        <v>14</v>
      </c>
      <c r="H21">
        <v>870416.45155350945</v>
      </c>
      <c r="I21">
        <v>1016082.6377313857</v>
      </c>
      <c r="J21">
        <v>199058.85829999999</v>
      </c>
      <c r="K21">
        <v>48.97429906542056</v>
      </c>
      <c r="L21">
        <v>8.2799433150245623</v>
      </c>
      <c r="M21">
        <v>17.89697951315479</v>
      </c>
      <c r="N21">
        <v>2988.6329222563354</v>
      </c>
    </row>
    <row r="22" spans="2:14" x14ac:dyDescent="0.25">
      <c r="B22" t="str">
        <f>VLOOKUP(F22,[1]NUTS_Europa!$A$2:$C$81,2,FALSE)</f>
        <v>ES51</v>
      </c>
      <c r="C22">
        <f>VLOOKUP(F22,[1]NUTS_Europa!$A$2:$C$81,3,FALSE)</f>
        <v>1063</v>
      </c>
      <c r="D22" t="str">
        <f>VLOOKUP(G22,[1]NUTS_Europa!$A$2:$C$81,2,FALSE)</f>
        <v>FRH0</v>
      </c>
      <c r="E22">
        <f>VLOOKUP(G22,[1]NUTS_Europa!$A$2:$C$81,3,FALSE)</f>
        <v>283</v>
      </c>
      <c r="F22">
        <v>15</v>
      </c>
      <c r="G22">
        <v>23</v>
      </c>
      <c r="H22">
        <v>1144671.627572743</v>
      </c>
      <c r="I22">
        <v>4702379.2653853158</v>
      </c>
      <c r="J22">
        <v>141512.31529999999</v>
      </c>
      <c r="K22">
        <v>72.137242990654215</v>
      </c>
      <c r="L22">
        <v>6.5742622464092113</v>
      </c>
      <c r="M22">
        <v>11.524436231995772</v>
      </c>
      <c r="N22">
        <v>2188.5072270342998</v>
      </c>
    </row>
    <row r="23" spans="2:14" x14ac:dyDescent="0.25">
      <c r="B23" t="str">
        <f>VLOOKUP(F23,[1]NUTS_Europa!$A$2:$C$81,2,FALSE)</f>
        <v>ES51</v>
      </c>
      <c r="C23">
        <f>VLOOKUP(F23,[1]NUTS_Europa!$A$2:$C$81,3,FALSE)</f>
        <v>1063</v>
      </c>
      <c r="D23" t="str">
        <f>VLOOKUP(G23,[1]NUTS_Europa!$A$2:$C$81,2,FALSE)</f>
        <v>PT17</v>
      </c>
      <c r="E23">
        <f>VLOOKUP(G23,[1]NUTS_Europa!$A$2:$C$81,3,FALSE)</f>
        <v>294</v>
      </c>
      <c r="F23">
        <v>15</v>
      </c>
      <c r="G23">
        <v>39</v>
      </c>
      <c r="H23">
        <v>590051.98479204439</v>
      </c>
      <c r="I23">
        <v>4587422.7623639638</v>
      </c>
      <c r="J23">
        <v>119215.969</v>
      </c>
      <c r="K23">
        <v>38.037383177570099</v>
      </c>
      <c r="L23">
        <v>10.410339113619372</v>
      </c>
      <c r="M23">
        <v>14.314893632208241</v>
      </c>
      <c r="N23">
        <v>2825.2662652344138</v>
      </c>
    </row>
    <row r="24" spans="2:14" x14ac:dyDescent="0.25">
      <c r="B24" t="str">
        <f>VLOOKUP(F24,[1]NUTS_Europa!$A$2:$C$81,2,FALSE)</f>
        <v>ES61</v>
      </c>
      <c r="C24">
        <f>VLOOKUP(F24,[1]NUTS_Europa!$A$2:$C$81,3,FALSE)</f>
        <v>61</v>
      </c>
      <c r="D24" t="str">
        <f>VLOOKUP(G24,[1]NUTS_Europa!$A$2:$C$81,2,FALSE)</f>
        <v>FRG0</v>
      </c>
      <c r="E24">
        <f>VLOOKUP(G24,[1]NUTS_Europa!$A$2:$C$81,3,FALSE)</f>
        <v>282</v>
      </c>
      <c r="F24">
        <v>17</v>
      </c>
      <c r="G24">
        <v>22</v>
      </c>
      <c r="H24">
        <v>517275.57872983319</v>
      </c>
      <c r="I24">
        <v>967945.16733646905</v>
      </c>
      <c r="J24">
        <v>115262.5922</v>
      </c>
      <c r="K24">
        <v>49.15121495327103</v>
      </c>
      <c r="L24">
        <v>8.887845877946809</v>
      </c>
      <c r="M24">
        <v>4.444664602878249</v>
      </c>
      <c r="N24">
        <v>788.36279227440002</v>
      </c>
    </row>
    <row r="25" spans="2:14" x14ac:dyDescent="0.25">
      <c r="B25" t="str">
        <f>VLOOKUP(F25,[1]NUTS_Europa!$A$2:$C$81,2,FALSE)</f>
        <v>ES61</v>
      </c>
      <c r="C25">
        <f>VLOOKUP(F25,[1]NUTS_Europa!$A$2:$C$81,3,FALSE)</f>
        <v>61</v>
      </c>
      <c r="D25" t="str">
        <f>VLOOKUP(G25,[1]NUTS_Europa!$A$2:$C$81,2,FALSE)</f>
        <v>FRI1</v>
      </c>
      <c r="E25">
        <f>VLOOKUP(G25,[1]NUTS_Europa!$A$2:$C$81,3,FALSE)</f>
        <v>283</v>
      </c>
      <c r="F25">
        <v>17</v>
      </c>
      <c r="G25">
        <v>24</v>
      </c>
      <c r="H25">
        <v>1433566.6675611634</v>
      </c>
      <c r="I25">
        <v>931767.55593169993</v>
      </c>
      <c r="J25">
        <v>163029.68049999999</v>
      </c>
      <c r="K25">
        <v>47.940186915887857</v>
      </c>
      <c r="L25">
        <v>5.0377378738256766</v>
      </c>
      <c r="M25">
        <v>10.757346550073603</v>
      </c>
      <c r="N25">
        <v>2188.5072270342998</v>
      </c>
    </row>
    <row r="26" spans="2:14" x14ac:dyDescent="0.25">
      <c r="B26" t="str">
        <f>VLOOKUP(F26,[1]NUTS_Europa!$A$2:$C$81,2,FALSE)</f>
        <v>ES62</v>
      </c>
      <c r="C26">
        <f>VLOOKUP(F26,[1]NUTS_Europa!$A$2:$C$81,3,FALSE)</f>
        <v>1064</v>
      </c>
      <c r="D26" t="str">
        <f>VLOOKUP(G26,[1]NUTS_Europa!$A$2:$C$81,2,FALSE)</f>
        <v>FRG0</v>
      </c>
      <c r="E26">
        <f>VLOOKUP(G26,[1]NUTS_Europa!$A$2:$C$81,3,FALSE)</f>
        <v>282</v>
      </c>
      <c r="F26">
        <v>18</v>
      </c>
      <c r="G26">
        <v>22</v>
      </c>
      <c r="H26">
        <v>495916.44112071395</v>
      </c>
      <c r="I26">
        <v>1045592.1546900081</v>
      </c>
      <c r="J26">
        <v>135416.16140000001</v>
      </c>
      <c r="K26">
        <v>58.739205607476642</v>
      </c>
      <c r="L26">
        <v>13.030663020023564</v>
      </c>
      <c r="M26">
        <v>4.7209922092460594</v>
      </c>
      <c r="N26">
        <v>788.36279227440002</v>
      </c>
    </row>
    <row r="27" spans="2:14" x14ac:dyDescent="0.25">
      <c r="B27" t="str">
        <f>VLOOKUP(F27,[1]NUTS_Europa!$A$2:$C$81,2,FALSE)</f>
        <v>ES62</v>
      </c>
      <c r="C27">
        <f>VLOOKUP(F27,[1]NUTS_Europa!$A$2:$C$81,3,FALSE)</f>
        <v>1064</v>
      </c>
      <c r="D27" t="str">
        <f>VLOOKUP(G27,[1]NUTS_Europa!$A$2:$C$81,2,FALSE)</f>
        <v>FRH0</v>
      </c>
      <c r="E27">
        <f>VLOOKUP(G27,[1]NUTS_Europa!$A$2:$C$81,3,FALSE)</f>
        <v>283</v>
      </c>
      <c r="F27">
        <v>18</v>
      </c>
      <c r="G27">
        <v>23</v>
      </c>
      <c r="H27">
        <v>1557805.803075575</v>
      </c>
      <c r="I27">
        <v>1048735.6457457093</v>
      </c>
      <c r="J27">
        <v>154854.3009</v>
      </c>
      <c r="K27">
        <v>66.384392523364482</v>
      </c>
      <c r="L27">
        <v>9.1805550159024314</v>
      </c>
      <c r="M27">
        <v>11.524436231995772</v>
      </c>
      <c r="N27">
        <v>2188.5072270342998</v>
      </c>
    </row>
    <row r="28" spans="2:14" x14ac:dyDescent="0.25">
      <c r="B28" t="str">
        <f>VLOOKUP(F28,[1]NUTS_Europa!$A$2:$C$81,2,FALSE)</f>
        <v>FRD2</v>
      </c>
      <c r="C28">
        <f>VLOOKUP(F28,[1]NUTS_Europa!$A$2:$C$81,3,FALSE)</f>
        <v>269</v>
      </c>
      <c r="D28" t="str">
        <f>VLOOKUP(G28,[1]NUTS_Europa!$A$2:$C$81,2,FALSE)</f>
        <v>NL12</v>
      </c>
      <c r="E28">
        <f>VLOOKUP(G28,[1]NUTS_Europa!$A$2:$C$81,3,FALSE)</f>
        <v>218</v>
      </c>
      <c r="F28">
        <v>20</v>
      </c>
      <c r="G28">
        <v>31</v>
      </c>
      <c r="H28">
        <v>1713366.9804182129</v>
      </c>
      <c r="I28">
        <v>994810.00432942086</v>
      </c>
      <c r="J28">
        <v>163171.4883</v>
      </c>
      <c r="K28">
        <v>12.850467289719626</v>
      </c>
      <c r="L28">
        <v>8.7130321018094499</v>
      </c>
      <c r="M28">
        <v>31.736643702576409</v>
      </c>
      <c r="N28">
        <v>5603.586288415795</v>
      </c>
    </row>
    <row r="29" spans="2:14" x14ac:dyDescent="0.25">
      <c r="B29" t="str">
        <f>VLOOKUP(F29,[1]NUTS_Europa!$A$2:$C$81,2,FALSE)</f>
        <v>FRD2</v>
      </c>
      <c r="C29">
        <f>VLOOKUP(F29,[1]NUTS_Europa!$A$2:$C$81,3,FALSE)</f>
        <v>269</v>
      </c>
      <c r="D29" t="str">
        <f>VLOOKUP(G29,[1]NUTS_Europa!$A$2:$C$81,2,FALSE)</f>
        <v>NL32</v>
      </c>
      <c r="E29">
        <f>VLOOKUP(G29,[1]NUTS_Europa!$A$2:$C$81,3,FALSE)</f>
        <v>218</v>
      </c>
      <c r="F29">
        <v>20</v>
      </c>
      <c r="G29">
        <v>32</v>
      </c>
      <c r="H29">
        <v>847388.19504780706</v>
      </c>
      <c r="I29">
        <v>994810.00432942086</v>
      </c>
      <c r="J29">
        <v>199058.85829999999</v>
      </c>
      <c r="K29">
        <v>12.850467289719626</v>
      </c>
      <c r="L29">
        <v>8.7130321018094499</v>
      </c>
      <c r="M29">
        <v>31.736643702576409</v>
      </c>
      <c r="N29">
        <v>5603.586288415795</v>
      </c>
    </row>
    <row r="30" spans="2:14" x14ac:dyDescent="0.25">
      <c r="B30" t="str">
        <f>VLOOKUP(F30,[1]NUTS_Europa!$A$2:$C$81,2,FALSE)</f>
        <v>FRE1</v>
      </c>
      <c r="C30">
        <f>VLOOKUP(F30,[1]NUTS_Europa!$A$2:$C$81,3,FALSE)</f>
        <v>220</v>
      </c>
      <c r="D30" t="str">
        <f>VLOOKUP(G30,[1]NUTS_Europa!$A$2:$C$81,2,FALSE)</f>
        <v>FRI1</v>
      </c>
      <c r="E30">
        <f>VLOOKUP(G30,[1]NUTS_Europa!$A$2:$C$81,3,FALSE)</f>
        <v>283</v>
      </c>
      <c r="F30">
        <v>21</v>
      </c>
      <c r="G30">
        <v>24</v>
      </c>
      <c r="H30">
        <v>998297.90968718054</v>
      </c>
      <c r="I30">
        <v>845344.38762432965</v>
      </c>
      <c r="J30">
        <v>123840.01519999999</v>
      </c>
      <c r="K30">
        <v>28.130373831775703</v>
      </c>
      <c r="L30">
        <v>4.9067701879949901</v>
      </c>
      <c r="M30">
        <v>12.206470635848657</v>
      </c>
      <c r="N30">
        <v>2188.5072270342998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FRI3</v>
      </c>
      <c r="E31">
        <f>VLOOKUP(G31,[1]NUTS_Europa!$A$2:$C$81,3,FALSE)</f>
        <v>283</v>
      </c>
      <c r="F31">
        <v>21</v>
      </c>
      <c r="G31">
        <v>25</v>
      </c>
      <c r="H31">
        <v>652039.95600110828</v>
      </c>
      <c r="I31">
        <v>845344.38762432965</v>
      </c>
      <c r="J31">
        <v>117061.7148</v>
      </c>
      <c r="K31">
        <v>28.130373831775703</v>
      </c>
      <c r="L31">
        <v>4.9067701879949901</v>
      </c>
      <c r="M31">
        <v>12.206470635848657</v>
      </c>
      <c r="N31">
        <v>2188.5072270342998</v>
      </c>
    </row>
    <row r="32" spans="2:14" x14ac:dyDescent="0.25">
      <c r="B32" t="str">
        <f>VLOOKUP(F32,[1]NUTS_Europa!$A$2:$C$81,2,FALSE)</f>
        <v>FRJ1</v>
      </c>
      <c r="C32">
        <f>VLOOKUP(F32,[1]NUTS_Europa!$A$2:$C$81,3,FALSE)</f>
        <v>1063</v>
      </c>
      <c r="D32" t="str">
        <f>VLOOKUP(G32,[1]NUTS_Europa!$A$2:$C$81,2,FALSE)</f>
        <v>FRJ2</v>
      </c>
      <c r="E32">
        <f>VLOOKUP(G32,[1]NUTS_Europa!$A$2:$C$81,3,FALSE)</f>
        <v>283</v>
      </c>
      <c r="F32">
        <v>26</v>
      </c>
      <c r="G32">
        <v>28</v>
      </c>
      <c r="H32">
        <v>2233444.5624412308</v>
      </c>
      <c r="I32">
        <v>4702379.2653853158</v>
      </c>
      <c r="J32">
        <v>142841.86170000001</v>
      </c>
      <c r="K32">
        <v>72.137242990654215</v>
      </c>
      <c r="L32">
        <v>6.5742622464092113</v>
      </c>
      <c r="M32">
        <v>11.524436231995772</v>
      </c>
      <c r="N32">
        <v>2188.5072270342998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ES62</v>
      </c>
      <c r="E33">
        <f>VLOOKUP(G33,[1]NUTS_Europa!$A$2:$C$81,3,FALSE)</f>
        <v>462</v>
      </c>
      <c r="F33">
        <v>26</v>
      </c>
      <c r="G33">
        <v>58</v>
      </c>
      <c r="H33">
        <v>1017313.7824352258</v>
      </c>
      <c r="I33">
        <v>4515580.6959115844</v>
      </c>
      <c r="J33">
        <v>114203.5226</v>
      </c>
      <c r="K33">
        <v>21.495327102803738</v>
      </c>
      <c r="L33">
        <v>10.557841368635147</v>
      </c>
      <c r="M33">
        <v>4.7863816789723508</v>
      </c>
      <c r="N33">
        <v>944.66665541339307</v>
      </c>
    </row>
    <row r="34" spans="2:14" x14ac:dyDescent="0.25">
      <c r="B34" t="str">
        <f>VLOOKUP(F34,[1]NUTS_Europa!$A$2:$C$81,2,FALSE)</f>
        <v>FRF2</v>
      </c>
      <c r="C34">
        <f>VLOOKUP(F34,[1]NUTS_Europa!$A$2:$C$81,3,FALSE)</f>
        <v>269</v>
      </c>
      <c r="D34" t="str">
        <f>VLOOKUP(G34,[1]NUTS_Europa!$A$2:$C$81,2,FALSE)</f>
        <v>FRJ2</v>
      </c>
      <c r="E34">
        <f>VLOOKUP(G34,[1]NUTS_Europa!$A$2:$C$81,3,FALSE)</f>
        <v>283</v>
      </c>
      <c r="F34">
        <v>27</v>
      </c>
      <c r="G34">
        <v>28</v>
      </c>
      <c r="H34">
        <v>1817959.7788184518</v>
      </c>
      <c r="I34">
        <v>918931.76913931186</v>
      </c>
      <c r="J34">
        <v>176841.96369999999</v>
      </c>
      <c r="K34">
        <v>21.635514018691591</v>
      </c>
      <c r="L34">
        <v>8.7745379188025794</v>
      </c>
      <c r="M34">
        <v>13.541382924319025</v>
      </c>
      <c r="N34">
        <v>2188.5072270342998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PT16</v>
      </c>
      <c r="E35">
        <f>VLOOKUP(G35,[1]NUTS_Europa!$A$2:$C$81,3,FALSE)</f>
        <v>111</v>
      </c>
      <c r="F35">
        <v>27</v>
      </c>
      <c r="G35">
        <v>38</v>
      </c>
      <c r="H35">
        <v>1448612.0018836816</v>
      </c>
      <c r="I35">
        <v>1019807.2439852306</v>
      </c>
      <c r="J35">
        <v>120437.3524</v>
      </c>
      <c r="K35">
        <v>37.24158878504673</v>
      </c>
      <c r="L35">
        <v>10.686156859136048</v>
      </c>
      <c r="M35">
        <v>18.610551095435579</v>
      </c>
      <c r="N35">
        <v>3107.7928912121797</v>
      </c>
    </row>
    <row r="36" spans="2:14" x14ac:dyDescent="0.25">
      <c r="B36" t="str">
        <f>VLOOKUP(F36,[1]NUTS_Europa!$A$2:$C$81,2,FALSE)</f>
        <v>FRI2</v>
      </c>
      <c r="C36">
        <f>VLOOKUP(F36,[1]NUTS_Europa!$A$2:$C$81,3,FALSE)</f>
        <v>269</v>
      </c>
      <c r="D36" t="str">
        <f>VLOOKUP(G36,[1]NUTS_Europa!$A$2:$C$81,2,FALSE)</f>
        <v>PT11</v>
      </c>
      <c r="E36">
        <f>VLOOKUP(G36,[1]NUTS_Europa!$A$2:$C$81,3,FALSE)</f>
        <v>111</v>
      </c>
      <c r="F36">
        <v>29</v>
      </c>
      <c r="G36">
        <v>36</v>
      </c>
      <c r="H36">
        <v>1566947.4318023678</v>
      </c>
      <c r="I36">
        <v>1019807.2439852306</v>
      </c>
      <c r="J36">
        <v>114346.8514</v>
      </c>
      <c r="K36">
        <v>37.24158878504673</v>
      </c>
      <c r="L36">
        <v>10.686156859136048</v>
      </c>
      <c r="M36">
        <v>18.610551095435579</v>
      </c>
      <c r="N36">
        <v>3107.7928912121797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PT17</v>
      </c>
      <c r="E37">
        <f>VLOOKUP(G37,[1]NUTS_Europa!$A$2:$C$81,3,FALSE)</f>
        <v>294</v>
      </c>
      <c r="F37">
        <v>29</v>
      </c>
      <c r="G37">
        <v>39</v>
      </c>
      <c r="H37">
        <v>970839.91057016817</v>
      </c>
      <c r="I37">
        <v>1054383.5451946743</v>
      </c>
      <c r="J37">
        <v>137713.6226</v>
      </c>
      <c r="K37">
        <v>44.104672897196266</v>
      </c>
      <c r="L37">
        <v>12.610614786012741</v>
      </c>
      <c r="M37">
        <v>16.918682817002978</v>
      </c>
      <c r="N37">
        <v>2825.2662652344138</v>
      </c>
    </row>
    <row r="38" spans="2:14" x14ac:dyDescent="0.25">
      <c r="B38" t="str">
        <f>VLOOKUP(F38,[1]NUTS_Europa!$A$2:$C$81,2,FALSE)</f>
        <v>NL11</v>
      </c>
      <c r="C38">
        <f>VLOOKUP(F38,[1]NUTS_Europa!$A$2:$C$81,3,FALSE)</f>
        <v>245</v>
      </c>
      <c r="D38" t="str">
        <f>VLOOKUP(G38,[1]NUTS_Europa!$A$2:$C$81,2,FALSE)</f>
        <v>FRD2</v>
      </c>
      <c r="E38">
        <f>VLOOKUP(G38,[1]NUTS_Europa!$A$2:$C$81,3,FALSE)</f>
        <v>271</v>
      </c>
      <c r="F38">
        <v>30</v>
      </c>
      <c r="G38">
        <v>60</v>
      </c>
      <c r="H38">
        <v>1276510.4089742289</v>
      </c>
      <c r="I38">
        <v>8011830.0005242079</v>
      </c>
      <c r="J38">
        <v>199597.76430000001</v>
      </c>
      <c r="K38">
        <v>130.70093457943926</v>
      </c>
      <c r="L38">
        <v>13.097408305264583</v>
      </c>
      <c r="M38">
        <v>2.3185963288372817</v>
      </c>
      <c r="N38">
        <v>335.54418671759998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FRI2</v>
      </c>
      <c r="E39">
        <f>VLOOKUP(G39,[1]NUTS_Europa!$A$2:$C$81,3,FALSE)</f>
        <v>275</v>
      </c>
      <c r="F39">
        <v>30</v>
      </c>
      <c r="G39">
        <v>69</v>
      </c>
      <c r="H39">
        <v>815145.42489186395</v>
      </c>
      <c r="I39">
        <v>9420506.9389170837</v>
      </c>
      <c r="J39">
        <v>145277.79319999999</v>
      </c>
      <c r="K39">
        <v>55.607476635514026</v>
      </c>
      <c r="L39">
        <v>16.592501800626863</v>
      </c>
      <c r="M39">
        <v>1.3844639143757309</v>
      </c>
      <c r="N39">
        <v>200.35778216815743</v>
      </c>
    </row>
    <row r="40" spans="2:14" x14ac:dyDescent="0.25">
      <c r="B40" t="str">
        <f>VLOOKUP(F40,[1]NUTS_Europa!$A$2:$C$81,2,FALSE)</f>
        <v>NL33</v>
      </c>
      <c r="C40">
        <f>VLOOKUP(F40,[1]NUTS_Europa!$A$2:$C$81,3,FALSE)</f>
        <v>250</v>
      </c>
      <c r="D40" t="str">
        <f>VLOOKUP(G40,[1]NUTS_Europa!$A$2:$C$81,2,FALSE)</f>
        <v>PT15</v>
      </c>
      <c r="E40">
        <f>VLOOKUP(G40,[1]NUTS_Europa!$A$2:$C$81,3,FALSE)</f>
        <v>1065</v>
      </c>
      <c r="F40">
        <v>33</v>
      </c>
      <c r="G40">
        <v>37</v>
      </c>
      <c r="H40">
        <v>3019110.9053097661</v>
      </c>
      <c r="I40">
        <v>1224914.6110081256</v>
      </c>
      <c r="J40">
        <v>114346.8514</v>
      </c>
      <c r="K40">
        <v>54.47476635514019</v>
      </c>
      <c r="L40">
        <v>14.530965512194779</v>
      </c>
      <c r="M40">
        <v>46.6589669618863</v>
      </c>
      <c r="N40">
        <v>7791.6234232858615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PT18</v>
      </c>
      <c r="E41">
        <f>VLOOKUP(G41,[1]NUTS_Europa!$A$2:$C$81,3,FALSE)</f>
        <v>1065</v>
      </c>
      <c r="F41">
        <v>33</v>
      </c>
      <c r="G41">
        <v>40</v>
      </c>
      <c r="H41">
        <v>2466669.2213519523</v>
      </c>
      <c r="I41">
        <v>1224914.6110081256</v>
      </c>
      <c r="J41">
        <v>137713.6226</v>
      </c>
      <c r="K41">
        <v>54.47476635514019</v>
      </c>
      <c r="L41">
        <v>14.530965512194779</v>
      </c>
      <c r="M41">
        <v>46.6589669618863</v>
      </c>
      <c r="N41">
        <v>7791.6234232858615</v>
      </c>
    </row>
    <row r="42" spans="2:14" x14ac:dyDescent="0.25">
      <c r="B42" t="str">
        <f>VLOOKUP(F42,[1]NUTS_Europa!$A$2:$C$81,2,FALSE)</f>
        <v>NL34</v>
      </c>
      <c r="C42">
        <f>VLOOKUP(F42,[1]NUTS_Europa!$A$2:$C$81,3,FALSE)</f>
        <v>250</v>
      </c>
      <c r="D42" t="str">
        <f>VLOOKUP(G42,[1]NUTS_Europa!$A$2:$C$81,2,FALSE)</f>
        <v>PT11</v>
      </c>
      <c r="E42">
        <f>VLOOKUP(G42,[1]NUTS_Europa!$A$2:$C$81,3,FALSE)</f>
        <v>111</v>
      </c>
      <c r="F42">
        <v>34</v>
      </c>
      <c r="G42">
        <v>36</v>
      </c>
      <c r="H42">
        <v>1358610.4809362469</v>
      </c>
      <c r="I42">
        <v>1125348.9853001237</v>
      </c>
      <c r="J42">
        <v>176841.96369999999</v>
      </c>
      <c r="K42">
        <v>45.038317757009352</v>
      </c>
      <c r="L42">
        <v>12.702511430610617</v>
      </c>
      <c r="M42">
        <v>18.610551095435579</v>
      </c>
      <c r="N42">
        <v>3107.7928912121797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PT16</v>
      </c>
      <c r="E43">
        <f>VLOOKUP(G43,[1]NUTS_Europa!$A$2:$C$81,3,FALSE)</f>
        <v>111</v>
      </c>
      <c r="F43">
        <v>34</v>
      </c>
      <c r="G43">
        <v>38</v>
      </c>
      <c r="H43">
        <v>1256597.179282207</v>
      </c>
      <c r="I43">
        <v>1125348.9853001237</v>
      </c>
      <c r="J43">
        <v>199058.85829999999</v>
      </c>
      <c r="K43">
        <v>45.038317757009352</v>
      </c>
      <c r="L43">
        <v>12.702511430610617</v>
      </c>
      <c r="M43">
        <v>18.610551095435579</v>
      </c>
      <c r="N43">
        <v>3107.7928912121797</v>
      </c>
    </row>
    <row r="44" spans="2:14" x14ac:dyDescent="0.25">
      <c r="B44" t="str">
        <f>VLOOKUP(F44,[1]NUTS_Europa!$A$2:$C$81,2,FALSE)</f>
        <v>NL41</v>
      </c>
      <c r="C44">
        <f>VLOOKUP(F44,[1]NUTS_Europa!$A$2:$C$81,3,FALSE)</f>
        <v>253</v>
      </c>
      <c r="D44" t="str">
        <f>VLOOKUP(G44,[1]NUTS_Europa!$A$2:$C$81,2,FALSE)</f>
        <v>PT15</v>
      </c>
      <c r="E44">
        <f>VLOOKUP(G44,[1]NUTS_Europa!$A$2:$C$81,3,FALSE)</f>
        <v>1065</v>
      </c>
      <c r="F44">
        <v>35</v>
      </c>
      <c r="G44">
        <v>37</v>
      </c>
      <c r="H44">
        <v>3114753.602424487</v>
      </c>
      <c r="I44">
        <v>1088282.9132130737</v>
      </c>
      <c r="J44">
        <v>142392.87169999999</v>
      </c>
      <c r="K44">
        <v>54.475093457943935</v>
      </c>
      <c r="L44">
        <v>12.225617107584084</v>
      </c>
      <c r="M44">
        <v>46.6589669618863</v>
      </c>
      <c r="N44">
        <v>7791.6234232858615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PT18</v>
      </c>
      <c r="E45">
        <f>VLOOKUP(G45,[1]NUTS_Europa!$A$2:$C$81,3,FALSE)</f>
        <v>1065</v>
      </c>
      <c r="F45">
        <v>35</v>
      </c>
      <c r="G45">
        <v>40</v>
      </c>
      <c r="H45">
        <v>2562311.9184666732</v>
      </c>
      <c r="I45">
        <v>1088282.9132130737</v>
      </c>
      <c r="J45">
        <v>120437.3524</v>
      </c>
      <c r="K45">
        <v>54.475093457943935</v>
      </c>
      <c r="L45">
        <v>12.225617107584084</v>
      </c>
      <c r="M45">
        <v>46.6589669618863</v>
      </c>
      <c r="N45">
        <v>7791.6234232858615</v>
      </c>
    </row>
    <row r="46" spans="2:14" x14ac:dyDescent="0.25">
      <c r="B46" t="str">
        <f>VLOOKUP(F46,[1]NUTS_Europa!$A$2:$C$81,2,FALSE)</f>
        <v>BE21</v>
      </c>
      <c r="C46">
        <f>VLOOKUP(F46,[1]NUTS_Europa!$A$2:$C$81,3,FALSE)</f>
        <v>250</v>
      </c>
      <c r="D46" t="str">
        <f>VLOOKUP(G46,[1]NUTS_Europa!$A$2:$C$81,2,FALSE)</f>
        <v>FRE1</v>
      </c>
      <c r="E46">
        <f>VLOOKUP(G46,[1]NUTS_Europa!$A$2:$C$81,3,FALSE)</f>
        <v>235</v>
      </c>
      <c r="F46">
        <v>41</v>
      </c>
      <c r="G46">
        <v>61</v>
      </c>
      <c r="H46">
        <v>614150.40781066241</v>
      </c>
      <c r="I46">
        <v>931111.63837918243</v>
      </c>
      <c r="J46">
        <v>142392.87169999999</v>
      </c>
      <c r="K46">
        <v>6.5887850467289724</v>
      </c>
      <c r="L46">
        <v>12.80318268955368</v>
      </c>
      <c r="M46">
        <v>10.22762760985978</v>
      </c>
      <c r="N46">
        <v>1705.3756146141541</v>
      </c>
    </row>
    <row r="47" spans="2:14" x14ac:dyDescent="0.25">
      <c r="B47" t="str">
        <f>VLOOKUP(F47,[1]NUTS_Europa!$A$2:$C$81,2,FALSE)</f>
        <v>BE21</v>
      </c>
      <c r="C47">
        <f>VLOOKUP(F47,[1]NUTS_Europa!$A$2:$C$81,3,FALSE)</f>
        <v>250</v>
      </c>
      <c r="D47" t="str">
        <f>VLOOKUP(G47,[1]NUTS_Europa!$A$2:$C$81,2,FALSE)</f>
        <v>FRG0</v>
      </c>
      <c r="E47">
        <f>VLOOKUP(G47,[1]NUTS_Europa!$A$2:$C$81,3,FALSE)</f>
        <v>283</v>
      </c>
      <c r="F47">
        <v>41</v>
      </c>
      <c r="G47">
        <v>62</v>
      </c>
      <c r="H47">
        <v>1134008.196820436</v>
      </c>
      <c r="I47">
        <v>1041649.5498494646</v>
      </c>
      <c r="J47">
        <v>122072.6309</v>
      </c>
      <c r="K47">
        <v>36.028037383177569</v>
      </c>
      <c r="L47">
        <v>10.790892490277148</v>
      </c>
      <c r="M47">
        <v>13.541382924319025</v>
      </c>
      <c r="N47">
        <v>2188.5072270342998</v>
      </c>
    </row>
    <row r="48" spans="2:14" x14ac:dyDescent="0.25">
      <c r="B48" t="str">
        <f>VLOOKUP(F48,[1]NUTS_Europa!$A$2:$C$81,2,FALSE)</f>
        <v>BE23</v>
      </c>
      <c r="C48">
        <f>VLOOKUP(F48,[1]NUTS_Europa!$A$2:$C$81,3,FALSE)</f>
        <v>220</v>
      </c>
      <c r="D48" t="str">
        <f>VLOOKUP(G48,[1]NUTS_Europa!$A$2:$C$81,2,FALSE)</f>
        <v>ES12</v>
      </c>
      <c r="E48">
        <f>VLOOKUP(G48,[1]NUTS_Europa!$A$2:$C$81,3,FALSE)</f>
        <v>163</v>
      </c>
      <c r="F48">
        <v>42</v>
      </c>
      <c r="G48">
        <v>52</v>
      </c>
      <c r="H48">
        <v>1504808.0322777752</v>
      </c>
      <c r="I48">
        <v>914062.69143665966</v>
      </c>
      <c r="J48">
        <v>137713.6226</v>
      </c>
      <c r="K48">
        <v>34.112149532710283</v>
      </c>
      <c r="L48">
        <v>6.0646814797549844</v>
      </c>
      <c r="M48">
        <v>18.828368017742196</v>
      </c>
      <c r="N48">
        <v>2988.6329222563354</v>
      </c>
    </row>
    <row r="49" spans="2:14" x14ac:dyDescent="0.25">
      <c r="B49" t="str">
        <f>VLOOKUP(F49,[1]NUTS_Europa!$A$2:$C$81,2,FALSE)</f>
        <v>BE23</v>
      </c>
      <c r="C49">
        <f>VLOOKUP(F49,[1]NUTS_Europa!$A$2:$C$81,3,FALSE)</f>
        <v>220</v>
      </c>
      <c r="D49" t="str">
        <f>VLOOKUP(G49,[1]NUTS_Europa!$A$2:$C$81,2,FALSE)</f>
        <v>NL11</v>
      </c>
      <c r="E49">
        <f>VLOOKUP(G49,[1]NUTS_Europa!$A$2:$C$81,3,FALSE)</f>
        <v>218</v>
      </c>
      <c r="F49">
        <v>42</v>
      </c>
      <c r="G49">
        <v>70</v>
      </c>
      <c r="H49">
        <v>1996200.3166425943</v>
      </c>
      <c r="I49">
        <v>859145.84361797012</v>
      </c>
      <c r="J49">
        <v>117061.7148</v>
      </c>
      <c r="K49">
        <v>5.8411214953271031</v>
      </c>
      <c r="L49">
        <v>4.8452643710018606</v>
      </c>
      <c r="M49">
        <v>28.31865352940844</v>
      </c>
      <c r="N49">
        <v>5603.586288415795</v>
      </c>
    </row>
    <row r="50" spans="2:14" x14ac:dyDescent="0.25">
      <c r="B50" t="str">
        <f>VLOOKUP(F50,[1]NUTS_Europa!$A$2:$C$81,2,FALSE)</f>
        <v>BE25</v>
      </c>
      <c r="C50">
        <f>VLOOKUP(F50,[1]NUTS_Europa!$A$2:$C$81,3,FALSE)</f>
        <v>220</v>
      </c>
      <c r="D50" t="str">
        <f>VLOOKUP(G50,[1]NUTS_Europa!$A$2:$C$81,2,FALSE)</f>
        <v>NL11</v>
      </c>
      <c r="E50">
        <f>VLOOKUP(G50,[1]NUTS_Europa!$A$2:$C$81,3,FALSE)</f>
        <v>218</v>
      </c>
      <c r="F50">
        <v>43</v>
      </c>
      <c r="G50">
        <v>70</v>
      </c>
      <c r="H50">
        <v>1784304.0632979239</v>
      </c>
      <c r="I50">
        <v>859145.84361797012</v>
      </c>
      <c r="J50">
        <v>156784.57750000001</v>
      </c>
      <c r="K50">
        <v>5.8411214953271031</v>
      </c>
      <c r="L50">
        <v>4.8452643710018606</v>
      </c>
      <c r="M50">
        <v>28.31865352940844</v>
      </c>
      <c r="N50">
        <v>5603.586288415795</v>
      </c>
    </row>
    <row r="51" spans="2:14" x14ac:dyDescent="0.25">
      <c r="B51" t="str">
        <f>VLOOKUP(F51,[1]NUTS_Europa!$A$2:$C$81,2,FALSE)</f>
        <v>BE25</v>
      </c>
      <c r="C51">
        <f>VLOOKUP(F51,[1]NUTS_Europa!$A$2:$C$81,3,FALSE)</f>
        <v>220</v>
      </c>
      <c r="D51" t="str">
        <f>VLOOKUP(G51,[1]NUTS_Europa!$A$2:$C$81,2,FALSE)</f>
        <v>PT18</v>
      </c>
      <c r="E51">
        <f>VLOOKUP(G51,[1]NUTS_Europa!$A$2:$C$81,3,FALSE)</f>
        <v>61</v>
      </c>
      <c r="F51">
        <v>43</v>
      </c>
      <c r="G51">
        <v>80</v>
      </c>
      <c r="H51">
        <v>12082111.173824798</v>
      </c>
      <c r="I51">
        <v>1010217.2592955474</v>
      </c>
      <c r="J51">
        <v>117768.50930000001</v>
      </c>
      <c r="K51">
        <v>63.255607476635518</v>
      </c>
      <c r="L51">
        <v>4.9656834679606625</v>
      </c>
      <c r="M51">
        <v>90.290482830715533</v>
      </c>
      <c r="N51">
        <v>17957.973999125879</v>
      </c>
    </row>
    <row r="52" spans="2:14" x14ac:dyDescent="0.25">
      <c r="B52" t="str">
        <f>VLOOKUP(F52,[1]NUTS_Europa!$A$2:$C$81,2,FALSE)</f>
        <v>DE50</v>
      </c>
      <c r="C52">
        <f>VLOOKUP(F52,[1]NUTS_Europa!$A$2:$C$81,3,FALSE)</f>
        <v>1069</v>
      </c>
      <c r="D52" t="str">
        <f>VLOOKUP(G52,[1]NUTS_Europa!$A$2:$C$81,2,FALSE)</f>
        <v>ES12</v>
      </c>
      <c r="E52">
        <f>VLOOKUP(G52,[1]NUTS_Europa!$A$2:$C$81,3,FALSE)</f>
        <v>163</v>
      </c>
      <c r="F52">
        <v>44</v>
      </c>
      <c r="G52">
        <v>52</v>
      </c>
      <c r="H52">
        <v>1646990.8993814855</v>
      </c>
      <c r="I52">
        <v>1016082.6377313857</v>
      </c>
      <c r="J52">
        <v>120125.8052</v>
      </c>
      <c r="K52">
        <v>48.97429906542056</v>
      </c>
      <c r="L52">
        <v>8.2799433150245623</v>
      </c>
      <c r="M52">
        <v>17.89697951315479</v>
      </c>
      <c r="N52">
        <v>2988.6329222563354</v>
      </c>
    </row>
    <row r="53" spans="2:14" x14ac:dyDescent="0.25">
      <c r="B53" t="str">
        <f>VLOOKUP(F53,[1]NUTS_Europa!$A$2:$C$81,2,FALSE)</f>
        <v>DE50</v>
      </c>
      <c r="C53">
        <f>VLOOKUP(F53,[1]NUTS_Europa!$A$2:$C$81,3,FALSE)</f>
        <v>1069</v>
      </c>
      <c r="D53" t="str">
        <f>VLOOKUP(G53,[1]NUTS_Europa!$A$2:$C$81,2,FALSE)</f>
        <v>FRJ2</v>
      </c>
      <c r="E53">
        <f>VLOOKUP(G53,[1]NUTS_Europa!$A$2:$C$81,3,FALSE)</f>
        <v>163</v>
      </c>
      <c r="F53">
        <v>44</v>
      </c>
      <c r="G53">
        <v>68</v>
      </c>
      <c r="H53">
        <v>2639781.8811928951</v>
      </c>
      <c r="I53">
        <v>1016082.6377313857</v>
      </c>
      <c r="J53">
        <v>122072.6309</v>
      </c>
      <c r="K53">
        <v>48.97429906542056</v>
      </c>
      <c r="L53">
        <v>8.2799433150245623</v>
      </c>
      <c r="M53">
        <v>17.89697951315479</v>
      </c>
      <c r="N53">
        <v>2988.6329222563354</v>
      </c>
    </row>
    <row r="54" spans="2:14" x14ac:dyDescent="0.25">
      <c r="B54" t="str">
        <f>VLOOKUP(F54,[1]NUTS_Europa!$A$2:$C$81,2,FALSE)</f>
        <v>DE60</v>
      </c>
      <c r="C54">
        <f>VLOOKUP(F54,[1]NUTS_Europa!$A$2:$C$81,3,FALSE)</f>
        <v>245</v>
      </c>
      <c r="D54" t="str">
        <f>VLOOKUP(G54,[1]NUTS_Europa!$A$2:$C$81,2,FALSE)</f>
        <v>ES61</v>
      </c>
      <c r="E54">
        <f>VLOOKUP(G54,[1]NUTS_Europa!$A$2:$C$81,3,FALSE)</f>
        <v>297</v>
      </c>
      <c r="F54">
        <v>45</v>
      </c>
      <c r="G54">
        <v>57</v>
      </c>
      <c r="H54">
        <v>3177849.4133333457</v>
      </c>
      <c r="I54">
        <v>6753449.0487704342</v>
      </c>
      <c r="J54">
        <v>159445.52859999999</v>
      </c>
      <c r="K54">
        <v>73.020093457943929</v>
      </c>
      <c r="L54">
        <v>11.203208959248524</v>
      </c>
      <c r="M54">
        <v>5.2321244699875926</v>
      </c>
      <c r="N54">
        <v>873.71723440004666</v>
      </c>
    </row>
    <row r="55" spans="2:14" x14ac:dyDescent="0.25">
      <c r="B55" t="str">
        <f>VLOOKUP(F55,[1]NUTS_Europa!$A$2:$C$81,2,FALSE)</f>
        <v>DE60</v>
      </c>
      <c r="C55">
        <f>VLOOKUP(F55,[1]NUTS_Europa!$A$2:$C$81,3,FALSE)</f>
        <v>245</v>
      </c>
      <c r="D55" t="str">
        <f>VLOOKUP(G55,[1]NUTS_Europa!$A$2:$C$81,2,FALSE)</f>
        <v>PT17</v>
      </c>
      <c r="E55">
        <f>VLOOKUP(G55,[1]NUTS_Europa!$A$2:$C$81,3,FALSE)</f>
        <v>297</v>
      </c>
      <c r="F55">
        <v>45</v>
      </c>
      <c r="G55">
        <v>79</v>
      </c>
      <c r="H55">
        <v>3259299.9550758209</v>
      </c>
      <c r="I55">
        <v>6753449.0487704342</v>
      </c>
      <c r="J55">
        <v>117061.7148</v>
      </c>
      <c r="K55">
        <v>73.020093457943929</v>
      </c>
      <c r="L55">
        <v>11.203208959248524</v>
      </c>
      <c r="M55">
        <v>5.2321244699875926</v>
      </c>
      <c r="N55">
        <v>873.71723440004666</v>
      </c>
    </row>
    <row r="56" spans="2:14" x14ac:dyDescent="0.25">
      <c r="B56" t="str">
        <f>VLOOKUP(F56,[1]NUTS_Europa!$A$2:$C$81,2,FALSE)</f>
        <v>DE80</v>
      </c>
      <c r="C56">
        <f>VLOOKUP(F56,[1]NUTS_Europa!$A$2:$C$81,3,FALSE)</f>
        <v>245</v>
      </c>
      <c r="D56" t="str">
        <f>VLOOKUP(G56,[1]NUTS_Europa!$A$2:$C$81,2,FALSE)</f>
        <v>ES11</v>
      </c>
      <c r="E56">
        <f>VLOOKUP(G56,[1]NUTS_Europa!$A$2:$C$81,3,FALSE)</f>
        <v>285</v>
      </c>
      <c r="F56">
        <v>46</v>
      </c>
      <c r="G56">
        <v>51</v>
      </c>
      <c r="H56">
        <v>59259.211357202868</v>
      </c>
      <c r="I56">
        <v>7961876.0679340316</v>
      </c>
      <c r="J56">
        <v>127001.217</v>
      </c>
      <c r="K56">
        <v>47.006542056074771</v>
      </c>
      <c r="L56">
        <v>13.772989436837488</v>
      </c>
      <c r="M56">
        <v>9.3475034828960524E-2</v>
      </c>
      <c r="N56">
        <v>15.609481269928793</v>
      </c>
    </row>
    <row r="57" spans="2:14" x14ac:dyDescent="0.25">
      <c r="B57" t="str">
        <f>VLOOKUP(F57,[1]NUTS_Europa!$A$2:$C$81,2,FALSE)</f>
        <v>DE80</v>
      </c>
      <c r="C57">
        <f>VLOOKUP(F57,[1]NUTS_Europa!$A$2:$C$81,3,FALSE)</f>
        <v>245</v>
      </c>
      <c r="D57" t="str">
        <f>VLOOKUP(G57,[1]NUTS_Europa!$A$2:$C$81,2,FALSE)</f>
        <v>ES13</v>
      </c>
      <c r="E57">
        <f>VLOOKUP(G57,[1]NUTS_Europa!$A$2:$C$81,3,FALSE)</f>
        <v>285</v>
      </c>
      <c r="F57">
        <v>46</v>
      </c>
      <c r="G57">
        <v>53</v>
      </c>
      <c r="H57">
        <v>66002.148247742894</v>
      </c>
      <c r="I57">
        <v>7961876.0679340316</v>
      </c>
      <c r="J57">
        <v>117768.50930000001</v>
      </c>
      <c r="K57">
        <v>47.006542056074771</v>
      </c>
      <c r="L57">
        <v>13.772989436837488</v>
      </c>
      <c r="M57">
        <v>9.3475034828960524E-2</v>
      </c>
      <c r="N57">
        <v>15.609481269928793</v>
      </c>
    </row>
    <row r="58" spans="2:14" x14ac:dyDescent="0.25">
      <c r="B58" t="str">
        <f>VLOOKUP(F58,[1]NUTS_Europa!$A$2:$C$81,2,FALSE)</f>
        <v>DE93</v>
      </c>
      <c r="C58">
        <f>VLOOKUP(F58,[1]NUTS_Europa!$A$2:$C$81,3,FALSE)</f>
        <v>245</v>
      </c>
      <c r="D58" t="str">
        <f>VLOOKUP(G58,[1]NUTS_Europa!$A$2:$C$81,2,FALSE)</f>
        <v>FRD2</v>
      </c>
      <c r="E58">
        <f>VLOOKUP(G58,[1]NUTS_Europa!$A$2:$C$81,3,FALSE)</f>
        <v>271</v>
      </c>
      <c r="F58">
        <v>47</v>
      </c>
      <c r="G58">
        <v>60</v>
      </c>
      <c r="H58">
        <v>1280034.9651115106</v>
      </c>
      <c r="I58">
        <v>8011830.0005242079</v>
      </c>
      <c r="J58">
        <v>126450.71709999999</v>
      </c>
      <c r="K58">
        <v>130.70093457943926</v>
      </c>
      <c r="L58">
        <v>13.097408305264583</v>
      </c>
      <c r="M58">
        <v>2.3185963288372817</v>
      </c>
      <c r="N58">
        <v>335.54418671759998</v>
      </c>
    </row>
    <row r="59" spans="2:14" x14ac:dyDescent="0.25">
      <c r="B59" t="str">
        <f>VLOOKUP(F59,[1]NUTS_Europa!$A$2:$C$81,2,FALSE)</f>
        <v>DE93</v>
      </c>
      <c r="C59">
        <f>VLOOKUP(F59,[1]NUTS_Europa!$A$2:$C$81,3,FALSE)</f>
        <v>245</v>
      </c>
      <c r="D59" t="str">
        <f>VLOOKUP(G59,[1]NUTS_Europa!$A$2:$C$81,2,FALSE)</f>
        <v>FRI1</v>
      </c>
      <c r="E59">
        <f>VLOOKUP(G59,[1]NUTS_Europa!$A$2:$C$81,3,FALSE)</f>
        <v>275</v>
      </c>
      <c r="F59">
        <v>47</v>
      </c>
      <c r="G59">
        <v>64</v>
      </c>
      <c r="H59">
        <v>851975.19241001469</v>
      </c>
      <c r="I59">
        <v>9420506.9389170837</v>
      </c>
      <c r="J59">
        <v>154854.3009</v>
      </c>
      <c r="K59">
        <v>55.607476635514026</v>
      </c>
      <c r="L59">
        <v>16.592501800626863</v>
      </c>
      <c r="M59">
        <v>1.3844639143757309</v>
      </c>
      <c r="N59">
        <v>200.35778216815743</v>
      </c>
    </row>
    <row r="60" spans="2:14" x14ac:dyDescent="0.25">
      <c r="B60" t="str">
        <f>VLOOKUP(F60,[1]NUTS_Europa!$A$2:$C$81,2,FALSE)</f>
        <v>DE94</v>
      </c>
      <c r="C60">
        <f>VLOOKUP(F60,[1]NUTS_Europa!$A$2:$C$81,3,FALSE)</f>
        <v>1069</v>
      </c>
      <c r="D60" t="str">
        <f>VLOOKUP(G60,[1]NUTS_Europa!$A$2:$C$81,2,FALSE)</f>
        <v>FRE1</v>
      </c>
      <c r="E60">
        <f>VLOOKUP(G60,[1]NUTS_Europa!$A$2:$C$81,3,FALSE)</f>
        <v>235</v>
      </c>
      <c r="F60">
        <v>48</v>
      </c>
      <c r="G60">
        <v>61</v>
      </c>
      <c r="H60">
        <v>640350.16946736223</v>
      </c>
      <c r="I60">
        <v>848265.4234825907</v>
      </c>
      <c r="J60">
        <v>507158.32770000002</v>
      </c>
      <c r="K60">
        <v>19.049532710280378</v>
      </c>
      <c r="L60">
        <v>9.1343222225410994</v>
      </c>
      <c r="M60">
        <v>8.6559390805393122</v>
      </c>
      <c r="N60">
        <v>1705.3756146141541</v>
      </c>
    </row>
    <row r="61" spans="2:14" x14ac:dyDescent="0.25">
      <c r="B61" t="str">
        <f>VLOOKUP(F61,[1]NUTS_Europa!$A$2:$C$81,2,FALSE)</f>
        <v>DE94</v>
      </c>
      <c r="C61">
        <f>VLOOKUP(F61,[1]NUTS_Europa!$A$2:$C$81,3,FALSE)</f>
        <v>1069</v>
      </c>
      <c r="D61" t="str">
        <f>VLOOKUP(G61,[1]NUTS_Europa!$A$2:$C$81,2,FALSE)</f>
        <v>FRF2</v>
      </c>
      <c r="E61">
        <f>VLOOKUP(G61,[1]NUTS_Europa!$A$2:$C$81,3,FALSE)</f>
        <v>235</v>
      </c>
      <c r="F61">
        <v>48</v>
      </c>
      <c r="G61">
        <v>67</v>
      </c>
      <c r="H61">
        <v>1196557.061873277</v>
      </c>
      <c r="I61">
        <v>848265.4234825907</v>
      </c>
      <c r="J61">
        <v>126450.71709999999</v>
      </c>
      <c r="K61">
        <v>19.049532710280378</v>
      </c>
      <c r="L61">
        <v>9.1343222225410994</v>
      </c>
      <c r="M61">
        <v>8.6559390805393122</v>
      </c>
      <c r="N61">
        <v>1705.3756146141541</v>
      </c>
    </row>
    <row r="62" spans="2:14" x14ac:dyDescent="0.25">
      <c r="B62" t="str">
        <f>VLOOKUP(F62,[1]NUTS_Europa!$A$2:$C$81,2,FALSE)</f>
        <v>DEA1</v>
      </c>
      <c r="C62">
        <f>VLOOKUP(F62,[1]NUTS_Europa!$A$2:$C$81,3,FALSE)</f>
        <v>245</v>
      </c>
      <c r="D62" t="str">
        <f>VLOOKUP(G62,[1]NUTS_Europa!$A$2:$C$81,2,FALSE)</f>
        <v>ES11</v>
      </c>
      <c r="E62">
        <f>VLOOKUP(G62,[1]NUTS_Europa!$A$2:$C$81,3,FALSE)</f>
        <v>285</v>
      </c>
      <c r="F62">
        <v>49</v>
      </c>
      <c r="G62">
        <v>51</v>
      </c>
      <c r="H62">
        <v>58049.991671665302</v>
      </c>
      <c r="I62">
        <v>7961876.0679340316</v>
      </c>
      <c r="J62">
        <v>176841.96369999999</v>
      </c>
      <c r="K62">
        <v>47.006542056074771</v>
      </c>
      <c r="L62">
        <v>13.772989436837488</v>
      </c>
      <c r="M62">
        <v>9.3475034828960524E-2</v>
      </c>
      <c r="N62">
        <v>15.609481269928793</v>
      </c>
    </row>
    <row r="63" spans="2:14" x14ac:dyDescent="0.25">
      <c r="B63" t="str">
        <f>VLOOKUP(F63,[1]NUTS_Europa!$A$2:$C$81,2,FALSE)</f>
        <v>DEA1</v>
      </c>
      <c r="C63">
        <f>VLOOKUP(F63,[1]NUTS_Europa!$A$2:$C$81,3,FALSE)</f>
        <v>245</v>
      </c>
      <c r="D63" t="str">
        <f>VLOOKUP(G63,[1]NUTS_Europa!$A$2:$C$81,2,FALSE)</f>
        <v>ES13</v>
      </c>
      <c r="E63">
        <f>VLOOKUP(G63,[1]NUTS_Europa!$A$2:$C$81,3,FALSE)</f>
        <v>285</v>
      </c>
      <c r="F63">
        <v>49</v>
      </c>
      <c r="G63">
        <v>53</v>
      </c>
      <c r="H63">
        <v>64792.928562205328</v>
      </c>
      <c r="I63">
        <v>7961876.0679340316</v>
      </c>
      <c r="J63">
        <v>199058.85829999999</v>
      </c>
      <c r="K63">
        <v>47.006542056074771</v>
      </c>
      <c r="L63">
        <v>13.772989436837488</v>
      </c>
      <c r="M63">
        <v>9.3475034828960524E-2</v>
      </c>
      <c r="N63">
        <v>15.609481269928793</v>
      </c>
    </row>
    <row r="64" spans="2:14" x14ac:dyDescent="0.25">
      <c r="B64" t="str">
        <f>VLOOKUP(F64,[1]NUTS_Europa!$A$2:$C$81,2,FALSE)</f>
        <v>DEF0</v>
      </c>
      <c r="C64">
        <f>VLOOKUP(F64,[1]NUTS_Europa!$A$2:$C$81,3,FALSE)</f>
        <v>245</v>
      </c>
      <c r="D64" t="str">
        <f>VLOOKUP(G64,[1]NUTS_Europa!$A$2:$C$81,2,FALSE)</f>
        <v>ES61</v>
      </c>
      <c r="E64">
        <f>VLOOKUP(G64,[1]NUTS_Europa!$A$2:$C$81,3,FALSE)</f>
        <v>297</v>
      </c>
      <c r="F64">
        <v>50</v>
      </c>
      <c r="G64">
        <v>57</v>
      </c>
      <c r="H64">
        <v>3133108.974911422</v>
      </c>
      <c r="I64">
        <v>6753449.0487704342</v>
      </c>
      <c r="J64">
        <v>137713.6226</v>
      </c>
      <c r="K64">
        <v>73.020093457943929</v>
      </c>
      <c r="L64">
        <v>11.203208959248524</v>
      </c>
      <c r="M64">
        <v>5.2321244699875926</v>
      </c>
      <c r="N64">
        <v>873.71723440004666</v>
      </c>
    </row>
    <row r="65" spans="2:14" x14ac:dyDescent="0.25">
      <c r="B65" t="str">
        <f>VLOOKUP(F65,[1]NUTS_Europa!$A$2:$C$81,2,FALSE)</f>
        <v>DEF0</v>
      </c>
      <c r="C65">
        <f>VLOOKUP(F65,[1]NUTS_Europa!$A$2:$C$81,3,FALSE)</f>
        <v>245</v>
      </c>
      <c r="D65" t="str">
        <f>VLOOKUP(G65,[1]NUTS_Europa!$A$2:$C$81,2,FALSE)</f>
        <v>PT11</v>
      </c>
      <c r="E65">
        <f>VLOOKUP(G65,[1]NUTS_Europa!$A$2:$C$81,3,FALSE)</f>
        <v>288</v>
      </c>
      <c r="F65">
        <v>50</v>
      </c>
      <c r="G65">
        <v>76</v>
      </c>
      <c r="H65">
        <v>3341776.868413826</v>
      </c>
      <c r="I65">
        <v>6824972.1826552572</v>
      </c>
      <c r="J65">
        <v>114203.5226</v>
      </c>
      <c r="K65">
        <v>51.901869158878512</v>
      </c>
      <c r="L65">
        <v>11.37986799171178</v>
      </c>
      <c r="M65">
        <v>5.5719619934211062</v>
      </c>
      <c r="N65">
        <v>930.46701220500688</v>
      </c>
    </row>
    <row r="66" spans="2:14" x14ac:dyDescent="0.25">
      <c r="B66" t="str">
        <f>VLOOKUP(F66,[1]NUTS_Europa!$A$2:$C$81,2,FALSE)</f>
        <v>ES21</v>
      </c>
      <c r="C66">
        <f>VLOOKUP(F66,[1]NUTS_Europa!$A$2:$C$81,3,FALSE)</f>
        <v>1063</v>
      </c>
      <c r="D66" t="str">
        <f>VLOOKUP(G66,[1]NUTS_Europa!$A$2:$C$81,2,FALSE)</f>
        <v>FRH0</v>
      </c>
      <c r="E66">
        <f>VLOOKUP(G66,[1]NUTS_Europa!$A$2:$C$81,3,FALSE)</f>
        <v>282</v>
      </c>
      <c r="F66">
        <v>54</v>
      </c>
      <c r="G66">
        <v>63</v>
      </c>
      <c r="H66">
        <v>826584.74741331965</v>
      </c>
      <c r="I66">
        <v>4727224.1924187904</v>
      </c>
      <c r="J66">
        <v>141734.02660000001</v>
      </c>
      <c r="K66">
        <v>68.691588785046733</v>
      </c>
      <c r="L66">
        <v>10.424370250530343</v>
      </c>
      <c r="M66">
        <v>4.7209922092460594</v>
      </c>
      <c r="N66">
        <v>788.36279227440002</v>
      </c>
    </row>
    <row r="67" spans="2:14" x14ac:dyDescent="0.25">
      <c r="B67" t="str">
        <f>VLOOKUP(F67,[1]NUTS_Europa!$A$2:$C$81,2,FALSE)</f>
        <v>ES21</v>
      </c>
      <c r="C67">
        <f>VLOOKUP(F67,[1]NUTS_Europa!$A$2:$C$81,3,FALSE)</f>
        <v>1063</v>
      </c>
      <c r="D67" t="str">
        <f>VLOOKUP(G67,[1]NUTS_Europa!$A$2:$C$81,2,FALSE)</f>
        <v>FRI1</v>
      </c>
      <c r="E67">
        <f>VLOOKUP(G67,[1]NUTS_Europa!$A$2:$C$81,3,FALSE)</f>
        <v>275</v>
      </c>
      <c r="F67">
        <v>54</v>
      </c>
      <c r="G67">
        <v>64</v>
      </c>
      <c r="H67">
        <v>262674.03263170057</v>
      </c>
      <c r="I67">
        <v>4748573.1278098971</v>
      </c>
      <c r="J67">
        <v>137713.6226</v>
      </c>
      <c r="K67">
        <v>74.112149532710291</v>
      </c>
      <c r="L67">
        <v>13.366101995948689</v>
      </c>
      <c r="M67">
        <v>1.1998124948906286</v>
      </c>
      <c r="N67">
        <v>200.35778216815743</v>
      </c>
    </row>
    <row r="68" spans="2:14" x14ac:dyDescent="0.25">
      <c r="B68" t="str">
        <f>VLOOKUP(F68,[1]NUTS_Europa!$A$2:$C$81,2,FALSE)</f>
        <v>ES51</v>
      </c>
      <c r="C68">
        <f>VLOOKUP(F68,[1]NUTS_Europa!$A$2:$C$81,3,FALSE)</f>
        <v>1064</v>
      </c>
      <c r="D68" t="str">
        <f>VLOOKUP(G68,[1]NUTS_Europa!$A$2:$C$81,2,FALSE)</f>
        <v>FRH0</v>
      </c>
      <c r="E68">
        <f>VLOOKUP(G68,[1]NUTS_Europa!$A$2:$C$81,3,FALSE)</f>
        <v>282</v>
      </c>
      <c r="F68">
        <v>55</v>
      </c>
      <c r="G68">
        <v>63</v>
      </c>
      <c r="H68">
        <v>558023.66189609119</v>
      </c>
      <c r="I68">
        <v>1045592.1546900081</v>
      </c>
      <c r="J68">
        <v>127001.217</v>
      </c>
      <c r="K68">
        <v>58.739205607476642</v>
      </c>
      <c r="L68">
        <v>13.030663020023564</v>
      </c>
      <c r="M68">
        <v>4.7209922092460594</v>
      </c>
      <c r="N68">
        <v>788.36279227440002</v>
      </c>
    </row>
    <row r="69" spans="2:14" x14ac:dyDescent="0.25">
      <c r="B69" t="str">
        <f>VLOOKUP(F69,[1]NUTS_Europa!$A$2:$C$81,2,FALSE)</f>
        <v>ES51</v>
      </c>
      <c r="C69">
        <f>VLOOKUP(F69,[1]NUTS_Europa!$A$2:$C$81,3,FALSE)</f>
        <v>1064</v>
      </c>
      <c r="D69" t="str">
        <f>VLOOKUP(G69,[1]NUTS_Europa!$A$2:$C$81,2,FALSE)</f>
        <v>FRI3</v>
      </c>
      <c r="E69">
        <f>VLOOKUP(G69,[1]NUTS_Europa!$A$2:$C$81,3,FALSE)</f>
        <v>282</v>
      </c>
      <c r="F69">
        <v>55</v>
      </c>
      <c r="G69">
        <v>65</v>
      </c>
      <c r="H69">
        <v>703975.63071822771</v>
      </c>
      <c r="I69">
        <v>1045592.1546900081</v>
      </c>
      <c r="J69">
        <v>117768.50930000001</v>
      </c>
      <c r="K69">
        <v>58.739205607476642</v>
      </c>
      <c r="L69">
        <v>13.030663020023564</v>
      </c>
      <c r="M69">
        <v>4.7209922092460594</v>
      </c>
      <c r="N69">
        <v>788.36279227440002</v>
      </c>
    </row>
    <row r="70" spans="2:14" x14ac:dyDescent="0.25">
      <c r="B70" t="str">
        <f>VLOOKUP(F70,[1]NUTS_Europa!$A$2:$C$81,2,FALSE)</f>
        <v>ES52</v>
      </c>
      <c r="C70">
        <f>VLOOKUP(F70,[1]NUTS_Europa!$A$2:$C$81,3,FALSE)</f>
        <v>1063</v>
      </c>
      <c r="D70" t="str">
        <f>VLOOKUP(G70,[1]NUTS_Europa!$A$2:$C$81,2,FALSE)</f>
        <v>ES62</v>
      </c>
      <c r="E70">
        <f>VLOOKUP(G70,[1]NUTS_Europa!$A$2:$C$81,3,FALSE)</f>
        <v>462</v>
      </c>
      <c r="F70">
        <v>56</v>
      </c>
      <c r="G70">
        <v>58</v>
      </c>
      <c r="H70">
        <v>1037159.3395321504</v>
      </c>
      <c r="I70">
        <v>4515580.6959115844</v>
      </c>
      <c r="J70">
        <v>163171.4883</v>
      </c>
      <c r="K70">
        <v>21.495327102803738</v>
      </c>
      <c r="L70">
        <v>10.557841368635147</v>
      </c>
      <c r="M70">
        <v>4.7863816789723508</v>
      </c>
      <c r="N70">
        <v>944.66665541339307</v>
      </c>
    </row>
    <row r="71" spans="2:14" x14ac:dyDescent="0.25">
      <c r="B71" t="str">
        <f>VLOOKUP(F71,[1]NUTS_Europa!$A$2:$C$81,2,FALSE)</f>
        <v>ES52</v>
      </c>
      <c r="C71">
        <f>VLOOKUP(F71,[1]NUTS_Europa!$A$2:$C$81,3,FALSE)</f>
        <v>1063</v>
      </c>
      <c r="D71" t="str">
        <f>VLOOKUP(G71,[1]NUTS_Europa!$A$2:$C$81,2,FALSE)</f>
        <v>FRI3</v>
      </c>
      <c r="E71">
        <f>VLOOKUP(G71,[1]NUTS_Europa!$A$2:$C$81,3,FALSE)</f>
        <v>282</v>
      </c>
      <c r="F71">
        <v>56</v>
      </c>
      <c r="G71">
        <v>65</v>
      </c>
      <c r="H71">
        <v>719967.35174892202</v>
      </c>
      <c r="I71">
        <v>4727224.1924187904</v>
      </c>
      <c r="J71">
        <v>122072.6309</v>
      </c>
      <c r="K71">
        <v>68.691588785046733</v>
      </c>
      <c r="L71">
        <v>10.424370250530343</v>
      </c>
      <c r="M71">
        <v>4.7209922092460594</v>
      </c>
      <c r="N71">
        <v>788.36279227440002</v>
      </c>
    </row>
    <row r="72" spans="2:14" x14ac:dyDescent="0.25">
      <c r="B72" t="str">
        <f>VLOOKUP(F72,[1]NUTS_Europa!$A$2:$C$81,2,FALSE)</f>
        <v>FRD1</v>
      </c>
      <c r="C72">
        <f>VLOOKUP(F72,[1]NUTS_Europa!$A$2:$C$81,3,FALSE)</f>
        <v>269</v>
      </c>
      <c r="D72" t="str">
        <f>VLOOKUP(G72,[1]NUTS_Europa!$A$2:$C$81,2,FALSE)</f>
        <v>FRG0</v>
      </c>
      <c r="E72">
        <f>VLOOKUP(G72,[1]NUTS_Europa!$A$2:$C$81,3,FALSE)</f>
        <v>283</v>
      </c>
      <c r="F72">
        <v>59</v>
      </c>
      <c r="G72">
        <v>62</v>
      </c>
      <c r="H72">
        <v>1088088.2415880586</v>
      </c>
      <c r="I72">
        <v>918931.76913931186</v>
      </c>
      <c r="J72">
        <v>159445.52859999999</v>
      </c>
      <c r="K72">
        <v>21.635514018691591</v>
      </c>
      <c r="L72">
        <v>8.7745379188025794</v>
      </c>
      <c r="M72">
        <v>13.541382924319025</v>
      </c>
      <c r="N72">
        <v>2188.5072270342998</v>
      </c>
    </row>
    <row r="73" spans="2:14" x14ac:dyDescent="0.25">
      <c r="B73" t="str">
        <f>VLOOKUP(F73,[1]NUTS_Europa!$A$2:$C$81,2,FALSE)</f>
        <v>FRD1</v>
      </c>
      <c r="C73">
        <f>VLOOKUP(F73,[1]NUTS_Europa!$A$2:$C$81,3,FALSE)</f>
        <v>269</v>
      </c>
      <c r="D73" t="str">
        <f>VLOOKUP(G73,[1]NUTS_Europa!$A$2:$C$81,2,FALSE)</f>
        <v>FRJ2</v>
      </c>
      <c r="E73">
        <f>VLOOKUP(G73,[1]NUTS_Europa!$A$2:$C$81,3,FALSE)</f>
        <v>163</v>
      </c>
      <c r="F73">
        <v>59</v>
      </c>
      <c r="G73">
        <v>68</v>
      </c>
      <c r="H73">
        <v>2722131.7926229029</v>
      </c>
      <c r="I73">
        <v>990448.98543897131</v>
      </c>
      <c r="J73">
        <v>145277.79319999999</v>
      </c>
      <c r="K73">
        <v>28.410747663551405</v>
      </c>
      <c r="L73">
        <v>9.9324492105625737</v>
      </c>
      <c r="M73">
        <v>20.651328784955858</v>
      </c>
      <c r="N73">
        <v>2988.6329222563354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FRF2</v>
      </c>
      <c r="E74">
        <f>VLOOKUP(G74,[1]NUTS_Europa!$A$2:$C$81,3,FALSE)</f>
        <v>235</v>
      </c>
      <c r="F74">
        <v>66</v>
      </c>
      <c r="G74">
        <v>67</v>
      </c>
      <c r="H74">
        <v>1629995.4429789949</v>
      </c>
      <c r="I74">
        <v>1125924.4385114007</v>
      </c>
      <c r="J74">
        <v>176841.96369999999</v>
      </c>
      <c r="K74">
        <v>80.791588785046741</v>
      </c>
      <c r="L74">
        <v>11.192845215178963</v>
      </c>
      <c r="M74">
        <v>8.6559390805393122</v>
      </c>
      <c r="N74">
        <v>1705.3756146141541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FRI2</v>
      </c>
      <c r="E75">
        <f>VLOOKUP(G75,[1]NUTS_Europa!$A$2:$C$81,3,FALSE)</f>
        <v>275</v>
      </c>
      <c r="F75">
        <v>66</v>
      </c>
      <c r="G75">
        <v>69</v>
      </c>
      <c r="H75">
        <v>159169.45817835536</v>
      </c>
      <c r="I75">
        <v>1146721.6835847148</v>
      </c>
      <c r="J75">
        <v>199058.85829999999</v>
      </c>
      <c r="K75">
        <v>83.177570093457945</v>
      </c>
      <c r="L75">
        <v>15.97239476544191</v>
      </c>
      <c r="M75">
        <v>1.1998124948906286</v>
      </c>
      <c r="N75">
        <v>200.35778216815743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PT11</v>
      </c>
      <c r="E76">
        <f>VLOOKUP(G76,[1]NUTS_Europa!$A$2:$C$81,3,FALSE)</f>
        <v>288</v>
      </c>
      <c r="F76">
        <v>71</v>
      </c>
      <c r="G76">
        <v>76</v>
      </c>
      <c r="H76">
        <v>681960.09440813027</v>
      </c>
      <c r="I76">
        <v>1162945.1975066988</v>
      </c>
      <c r="J76">
        <v>142841.86170000001</v>
      </c>
      <c r="K76">
        <v>42.514953271028041</v>
      </c>
      <c r="L76">
        <v>12.370098430901542</v>
      </c>
      <c r="M76">
        <v>5.5719619934211062</v>
      </c>
      <c r="N76">
        <v>930.46701220500688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PT16</v>
      </c>
      <c r="E77">
        <f>VLOOKUP(G77,[1]NUTS_Europa!$A$2:$C$81,3,FALSE)</f>
        <v>294</v>
      </c>
      <c r="F77">
        <v>71</v>
      </c>
      <c r="G77">
        <v>78</v>
      </c>
      <c r="H77">
        <v>2281594.6532454295</v>
      </c>
      <c r="I77">
        <v>1174377.1479822865</v>
      </c>
      <c r="J77">
        <v>135416.16140000001</v>
      </c>
      <c r="K77">
        <v>52.229439252336455</v>
      </c>
      <c r="L77">
        <v>14.62696935748731</v>
      </c>
      <c r="M77">
        <v>16.918682817002978</v>
      </c>
      <c r="N77">
        <v>2825.2662652344138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2852953.9287069216</v>
      </c>
      <c r="I78">
        <v>924109.47810630559</v>
      </c>
      <c r="J78">
        <v>120125.8052</v>
      </c>
      <c r="K78">
        <v>8.364018691588786</v>
      </c>
      <c r="L78">
        <v>8.4240382686733213</v>
      </c>
      <c r="M78">
        <v>31.736643702576409</v>
      </c>
      <c r="N78">
        <v>5603.586288415795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2448290.9448889745</v>
      </c>
      <c r="I79">
        <v>924109.47810630559</v>
      </c>
      <c r="J79">
        <v>159445.52859999999</v>
      </c>
      <c r="K79">
        <v>8.364018691588786</v>
      </c>
      <c r="L79">
        <v>8.4240382686733213</v>
      </c>
      <c r="M79">
        <v>31.736643702576409</v>
      </c>
      <c r="N79">
        <v>5603.586288415795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3021101.2920215027</v>
      </c>
      <c r="I80">
        <v>859145.84361797012</v>
      </c>
      <c r="J80">
        <v>145277.79319999999</v>
      </c>
      <c r="K80">
        <v>5.8411214953271031</v>
      </c>
      <c r="L80">
        <v>4.8452643710018606</v>
      </c>
      <c r="M80">
        <v>28.31865352940844</v>
      </c>
      <c r="N80">
        <v>5603.586288415795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NL41</v>
      </c>
      <c r="E81">
        <f>VLOOKUP(G81,[1]NUTS_Europa!$A$2:$C$81,3,FALSE)</f>
        <v>218</v>
      </c>
      <c r="F81">
        <v>73</v>
      </c>
      <c r="G81">
        <v>75</v>
      </c>
      <c r="H81">
        <v>2616438.3082035561</v>
      </c>
      <c r="I81">
        <v>859145.84361797012</v>
      </c>
      <c r="J81">
        <v>176841.96369999999</v>
      </c>
      <c r="K81">
        <v>5.8411214953271031</v>
      </c>
      <c r="L81">
        <v>4.8452643710018606</v>
      </c>
      <c r="M81">
        <v>28.31865352940844</v>
      </c>
      <c r="N81">
        <v>5603.586288415795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2371896.368536232</v>
      </c>
      <c r="I82">
        <v>809667.29340594856</v>
      </c>
      <c r="J82">
        <v>127001.217</v>
      </c>
      <c r="K82">
        <v>14.378504672897197</v>
      </c>
      <c r="L82">
        <v>8.8738147410358383</v>
      </c>
      <c r="M82">
        <v>13.324614699622323</v>
      </c>
      <c r="N82">
        <v>2825.2662652344138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744887.58318510093</v>
      </c>
      <c r="I83">
        <v>726133.27094978641</v>
      </c>
      <c r="J83">
        <v>113696.3812</v>
      </c>
      <c r="K83">
        <v>3.504672897196262</v>
      </c>
      <c r="L83">
        <v>6.4402847819868168</v>
      </c>
      <c r="M83">
        <v>4.1206542717963206</v>
      </c>
      <c r="N83">
        <v>873.71723440004666</v>
      </c>
    </row>
  </sheetData>
  <autoFilter ref="B3:I8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57E4-266D-4E14-8905-62F9AFA92E15}">
  <dimension ref="B2:Z176"/>
  <sheetViews>
    <sheetView topLeftCell="A80" workbookViewId="0">
      <selection activeCell="O127" sqref="O127:O143"/>
    </sheetView>
  </sheetViews>
  <sheetFormatPr baseColWidth="10" defaultColWidth="9.140625" defaultRowHeight="15" x14ac:dyDescent="0.25"/>
  <cols>
    <col min="3" max="3" width="9.28515625" bestFit="1" customWidth="1"/>
    <col min="5" max="5" width="9.28515625" bestFit="1" customWidth="1"/>
    <col min="6" max="7" width="5.140625" bestFit="1" customWidth="1"/>
    <col min="8" max="9" width="15" bestFit="1" customWidth="1"/>
    <col min="10" max="10" width="12.28515625" bestFit="1" customWidth="1"/>
    <col min="11" max="12" width="11.85546875" bestFit="1" customWidth="1"/>
    <col min="13" max="13" width="13.85546875" bestFit="1" customWidth="1"/>
    <col min="14" max="14" width="11.85546875" bestFit="1" customWidth="1"/>
    <col min="15" max="18" width="9.28515625" bestFit="1" customWidth="1"/>
    <col min="19" max="19" width="13.5703125" bestFit="1" customWidth="1"/>
    <col min="20" max="20" width="12.28515625" bestFit="1" customWidth="1"/>
    <col min="21" max="21" width="13.5703125" bestFit="1" customWidth="1"/>
    <col min="26" max="26" width="9.28515625" bestFit="1" customWidth="1"/>
  </cols>
  <sheetData>
    <row r="2" spans="2:14" x14ac:dyDescent="0.25">
      <c r="I2" s="17"/>
      <c r="J2" s="17"/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8" customFormat="1" x14ac:dyDescent="0.25">
      <c r="B4" s="18" t="str">
        <f>VLOOKUP(F4,[2]NUTS_Europa!$A$2:$C$81,2,FALSE)</f>
        <v>BE21</v>
      </c>
      <c r="C4" s="18">
        <f>VLOOKUP(F4,[2]NUTS_Europa!$A$2:$C$81,3,FALSE)</f>
        <v>253</v>
      </c>
      <c r="D4" s="18" t="str">
        <f>VLOOKUP(G4,[2]NUTS_Europa!$A$2:$C$81,2,FALSE)</f>
        <v>BE25</v>
      </c>
      <c r="E4" s="18">
        <f>VLOOKUP(G4,[2]NUTS_Europa!$A$2:$C$81,3,FALSE)</f>
        <v>235</v>
      </c>
      <c r="F4" s="18">
        <v>1</v>
      </c>
      <c r="G4" s="18">
        <v>3</v>
      </c>
      <c r="H4" s="19">
        <v>286657.42126054224</v>
      </c>
      <c r="I4" s="19">
        <v>521065.12515757413</v>
      </c>
      <c r="J4" s="18">
        <v>135416.16142478216</v>
      </c>
      <c r="K4" s="18">
        <v>6.4512820512820515</v>
      </c>
      <c r="L4" s="18">
        <v>13.201268386873902</v>
      </c>
      <c r="M4" s="18">
        <v>8.4795381465049093</v>
      </c>
      <c r="N4" s="18">
        <v>1522.6567936191168</v>
      </c>
    </row>
    <row r="5" spans="2:14" s="18" customFormat="1" x14ac:dyDescent="0.25">
      <c r="B5" s="18" t="str">
        <f>VLOOKUP(F5,[2]NUTS_Europa!$A$2:$C$81,2,FALSE)</f>
        <v>BE21</v>
      </c>
      <c r="C5" s="18">
        <f>VLOOKUP(F5,[2]NUTS_Europa!$A$2:$C$81,3,FALSE)</f>
        <v>253</v>
      </c>
      <c r="D5" s="18" t="str">
        <f>VLOOKUP(G5,[2]NUTS_Europa!$A$2:$C$81,2,FALSE)</f>
        <v>ES52</v>
      </c>
      <c r="E5" s="18">
        <f>VLOOKUP(G5,[2]NUTS_Europa!$A$2:$C$81,3,FALSE)</f>
        <v>1064</v>
      </c>
      <c r="F5" s="18">
        <v>1</v>
      </c>
      <c r="G5" s="18">
        <v>16</v>
      </c>
      <c r="H5" s="18">
        <v>1668151.6097075248</v>
      </c>
      <c r="I5" s="18">
        <v>772608.79522563796</v>
      </c>
      <c r="J5" s="18">
        <v>163171.48832599766</v>
      </c>
      <c r="K5" s="18">
        <v>89.897435897435898</v>
      </c>
      <c r="L5" s="18">
        <v>12.548448710849277</v>
      </c>
      <c r="M5" s="18">
        <v>59.444333830504398</v>
      </c>
      <c r="N5" s="18">
        <v>10690.25298400996</v>
      </c>
    </row>
    <row r="6" spans="2:14" s="18" customFormat="1" x14ac:dyDescent="0.25">
      <c r="B6" s="18" t="str">
        <f>VLOOKUP(F6,[2]NUTS_Europa!$A$2:$C$81,2,FALSE)</f>
        <v>BE23</v>
      </c>
      <c r="C6" s="18">
        <f>VLOOKUP(F6,[2]NUTS_Europa!$A$2:$C$81,3,FALSE)</f>
        <v>253</v>
      </c>
      <c r="D6" s="18" t="str">
        <f>VLOOKUP(G6,[2]NUTS_Europa!$A$2:$C$81,2,FALSE)</f>
        <v>BE25</v>
      </c>
      <c r="E6" s="18">
        <f>VLOOKUP(G6,[2]NUTS_Europa!$A$2:$C$81,3,FALSE)</f>
        <v>235</v>
      </c>
      <c r="F6" s="18">
        <v>2</v>
      </c>
      <c r="G6" s="18">
        <v>3</v>
      </c>
      <c r="H6" s="18">
        <v>354631.86584128684</v>
      </c>
      <c r="I6" s="18">
        <v>521065.12515757413</v>
      </c>
      <c r="J6" s="18">
        <v>135416.16142478216</v>
      </c>
      <c r="K6" s="18">
        <v>6.4512820512820515</v>
      </c>
      <c r="L6" s="18">
        <v>13.201268386873902</v>
      </c>
      <c r="M6" s="18">
        <v>8.4795381465049093</v>
      </c>
      <c r="N6" s="18">
        <v>1522.6567936191168</v>
      </c>
    </row>
    <row r="7" spans="2:14" s="18" customFormat="1" x14ac:dyDescent="0.25">
      <c r="B7" s="18" t="str">
        <f>VLOOKUP(F7,[2]NUTS_Europa!$A$2:$C$81,2,FALSE)</f>
        <v>BE23</v>
      </c>
      <c r="C7" s="18">
        <f>VLOOKUP(F7,[2]NUTS_Europa!$A$2:$C$81,3,FALSE)</f>
        <v>253</v>
      </c>
      <c r="D7" s="18" t="str">
        <f>VLOOKUP(G7,[2]NUTS_Europa!$A$2:$C$81,2,FALSE)</f>
        <v>ES21</v>
      </c>
      <c r="E7" s="18">
        <f>VLOOKUP(G7,[2]NUTS_Europa!$A$2:$C$81,3,FALSE)</f>
        <v>163</v>
      </c>
      <c r="F7" s="18">
        <v>2</v>
      </c>
      <c r="G7" s="18">
        <v>14</v>
      </c>
      <c r="H7" s="18">
        <v>719589.14976082474</v>
      </c>
      <c r="I7" s="18">
        <v>638893.12330758583</v>
      </c>
      <c r="J7" s="18">
        <v>145277.79316174539</v>
      </c>
      <c r="K7" s="18">
        <v>39.790256410256411</v>
      </c>
      <c r="L7" s="18">
        <v>10.059546575885534</v>
      </c>
      <c r="M7" s="18">
        <v>18.557645605881412</v>
      </c>
      <c r="N7" s="18">
        <v>2892.2254025044726</v>
      </c>
    </row>
    <row r="8" spans="2:14" s="18" customFormat="1" x14ac:dyDescent="0.25">
      <c r="B8" s="18" t="str">
        <f>VLOOKUP(F8,[2]NUTS_Europa!$A$2:$C$81,2,FALSE)</f>
        <v>DE50</v>
      </c>
      <c r="C8" s="18">
        <f>VLOOKUP(F8,[2]NUTS_Europa!$A$2:$C$81,3,FALSE)</f>
        <v>245</v>
      </c>
      <c r="D8" s="18" t="str">
        <f>VLOOKUP(G8,[2]NUTS_Europa!$A$2:$C$81,2,FALSE)</f>
        <v>ES12</v>
      </c>
      <c r="E8" s="18">
        <f>VLOOKUP(G8,[2]NUTS_Europa!$A$2:$C$81,3,FALSE)</f>
        <v>285</v>
      </c>
      <c r="F8" s="18">
        <v>4</v>
      </c>
      <c r="G8" s="18">
        <v>12</v>
      </c>
      <c r="H8" s="18">
        <v>55467.590571060922</v>
      </c>
      <c r="I8" s="18">
        <v>8283830.4981421409</v>
      </c>
      <c r="J8" s="18">
        <v>114346.85142443764</v>
      </c>
      <c r="K8" s="18">
        <v>51.586666666666666</v>
      </c>
      <c r="L8" s="18">
        <v>14.035030699778314</v>
      </c>
      <c r="M8" s="18">
        <v>8.6798247044985843E-2</v>
      </c>
      <c r="N8" s="18">
        <v>15.60948133635801</v>
      </c>
    </row>
    <row r="9" spans="2:14" s="18" customFormat="1" x14ac:dyDescent="0.25">
      <c r="B9" s="18" t="str">
        <f>VLOOKUP(F9,[2]NUTS_Europa!$A$2:$C$81,2,FALSE)</f>
        <v>DE50</v>
      </c>
      <c r="C9" s="18">
        <f>VLOOKUP(F9,[2]NUTS_Europa!$A$2:$C$81,3,FALSE)</f>
        <v>245</v>
      </c>
      <c r="D9" s="18" t="str">
        <f>VLOOKUP(G9,[2]NUTS_Europa!$A$2:$C$81,2,FALSE)</f>
        <v>FRD1</v>
      </c>
      <c r="E9" s="18">
        <f>VLOOKUP(G9,[2]NUTS_Europa!$A$2:$C$81,3,FALSE)</f>
        <v>268</v>
      </c>
      <c r="F9" s="18">
        <v>4</v>
      </c>
      <c r="G9" s="18">
        <v>19</v>
      </c>
      <c r="H9" s="18">
        <v>355469.58233453403</v>
      </c>
      <c r="I9" s="18">
        <v>11068998.307061056</v>
      </c>
      <c r="J9" s="18">
        <v>163171.48832599766</v>
      </c>
      <c r="K9" s="18">
        <v>29.894358974358976</v>
      </c>
      <c r="L9" s="18">
        <v>19.062886857843345</v>
      </c>
      <c r="M9" s="18">
        <v>0.57391679890327807</v>
      </c>
      <c r="N9" s="18">
        <v>89.445438282647586</v>
      </c>
    </row>
    <row r="10" spans="2:14" s="18" customFormat="1" x14ac:dyDescent="0.25">
      <c r="B10" s="18" t="str">
        <f>VLOOKUP(F10,[2]NUTS_Europa!$A$2:$C$81,2,FALSE)</f>
        <v>DE60</v>
      </c>
      <c r="C10" s="18">
        <f>VLOOKUP(F10,[2]NUTS_Europa!$A$2:$C$81,3,FALSE)</f>
        <v>1069</v>
      </c>
      <c r="D10" s="18" t="str">
        <f>VLOOKUP(G10,[2]NUTS_Europa!$A$2:$C$81,2,FALSE)</f>
        <v>ES52</v>
      </c>
      <c r="E10" s="18">
        <f>VLOOKUP(G10,[2]NUTS_Europa!$A$2:$C$81,3,FALSE)</f>
        <v>1064</v>
      </c>
      <c r="F10" s="18">
        <v>5</v>
      </c>
      <c r="G10" s="18">
        <v>16</v>
      </c>
      <c r="H10" s="18">
        <v>1352887.8237256124</v>
      </c>
      <c r="I10" s="18">
        <v>784367.04821486538</v>
      </c>
      <c r="J10" s="18">
        <v>141512.315270936</v>
      </c>
      <c r="K10" s="18">
        <v>102.61384615384615</v>
      </c>
      <c r="L10" s="18">
        <v>9.5556142515637212</v>
      </c>
      <c r="M10" s="18">
        <v>50.295837329498589</v>
      </c>
      <c r="N10" s="18">
        <v>10690.25298400996</v>
      </c>
    </row>
    <row r="11" spans="2:14" s="18" customFormat="1" x14ac:dyDescent="0.25">
      <c r="B11" s="18" t="str">
        <f>VLOOKUP(F11,[2]NUTS_Europa!$A$2:$C$81,2,FALSE)</f>
        <v>DE60</v>
      </c>
      <c r="C11" s="18">
        <f>VLOOKUP(F11,[2]NUTS_Europa!$A$2:$C$81,3,FALSE)</f>
        <v>1069</v>
      </c>
      <c r="D11" s="18" t="str">
        <f>VLOOKUP(G11,[2]NUTS_Europa!$A$2:$C$81,2,FALSE)</f>
        <v>PT18</v>
      </c>
      <c r="E11" s="18">
        <f>VLOOKUP(G11,[2]NUTS_Europa!$A$2:$C$81,3,FALSE)</f>
        <v>61</v>
      </c>
      <c r="F11" s="18">
        <v>5</v>
      </c>
      <c r="G11" s="18">
        <v>80</v>
      </c>
      <c r="H11" s="18">
        <v>10857914.458970347</v>
      </c>
      <c r="I11" s="18">
        <v>716980.0751579738</v>
      </c>
      <c r="J11" s="18">
        <v>118487.95435333898</v>
      </c>
      <c r="K11" s="18">
        <v>85.783589743589744</v>
      </c>
      <c r="L11" s="18">
        <v>10.076470304082079</v>
      </c>
      <c r="M11" s="18">
        <v>76.107506804876721</v>
      </c>
      <c r="N11" s="18">
        <v>17378.68458416584</v>
      </c>
    </row>
    <row r="12" spans="2:14" s="18" customFormat="1" x14ac:dyDescent="0.25">
      <c r="B12" s="18" t="str">
        <f>VLOOKUP(F12,[2]NUTS_Europa!$A$2:$C$81,2,FALSE)</f>
        <v>DE80</v>
      </c>
      <c r="C12" s="18">
        <f>VLOOKUP(F12,[2]NUTS_Europa!$A$2:$C$81,3,FALSE)</f>
        <v>1069</v>
      </c>
      <c r="D12" s="18" t="str">
        <f>VLOOKUP(G12,[2]NUTS_Europa!$A$2:$C$81,2,FALSE)</f>
        <v>ES11</v>
      </c>
      <c r="E12" s="18">
        <f>VLOOKUP(G12,[2]NUTS_Europa!$A$2:$C$81,3,FALSE)</f>
        <v>288</v>
      </c>
      <c r="F12" s="18">
        <v>6</v>
      </c>
      <c r="G12" s="18">
        <v>11</v>
      </c>
      <c r="H12" s="18">
        <v>484887.43203389447</v>
      </c>
      <c r="I12" s="18">
        <v>717843.56252272485</v>
      </c>
      <c r="J12" s="18">
        <v>142841.86171918266</v>
      </c>
      <c r="K12" s="18">
        <v>59.42307692307692</v>
      </c>
      <c r="L12" s="18">
        <v>9.7928326977547506</v>
      </c>
      <c r="M12" s="18">
        <v>4.2364745633638439</v>
      </c>
      <c r="N12" s="18">
        <v>900.45195084406225</v>
      </c>
    </row>
    <row r="13" spans="2:14" s="18" customFormat="1" x14ac:dyDescent="0.25">
      <c r="B13" s="18" t="str">
        <f>VLOOKUP(F13,[2]NUTS_Europa!$A$2:$C$81,2,FALSE)</f>
        <v>DE80</v>
      </c>
      <c r="C13" s="18">
        <f>VLOOKUP(F13,[2]NUTS_Europa!$A$2:$C$81,3,FALSE)</f>
        <v>1069</v>
      </c>
      <c r="D13" s="18" t="str">
        <f>VLOOKUP(G13,[2]NUTS_Europa!$A$2:$C$81,2,FALSE)</f>
        <v>ES13</v>
      </c>
      <c r="E13" s="18">
        <f>VLOOKUP(G13,[2]NUTS_Europa!$A$2:$C$81,3,FALSE)</f>
        <v>163</v>
      </c>
      <c r="F13" s="18">
        <v>6</v>
      </c>
      <c r="G13" s="18">
        <v>13</v>
      </c>
      <c r="H13" s="18">
        <v>1544494.7617491477</v>
      </c>
      <c r="I13" s="18">
        <v>655340.20473158197</v>
      </c>
      <c r="J13" s="18">
        <v>135416.16142478216</v>
      </c>
      <c r="K13" s="18">
        <v>53.746153846153845</v>
      </c>
      <c r="L13" s="18">
        <v>7.0667121165999793</v>
      </c>
      <c r="M13" s="18">
        <v>16.082539168783121</v>
      </c>
      <c r="N13" s="18">
        <v>2892.2254025044726</v>
      </c>
    </row>
    <row r="14" spans="2:14" s="18" customFormat="1" x14ac:dyDescent="0.25">
      <c r="B14" s="18" t="str">
        <f>VLOOKUP(F14,[2]NUTS_Europa!$A$2:$C$81,2,FALSE)</f>
        <v>DE93</v>
      </c>
      <c r="C14" s="18">
        <f>VLOOKUP(F14,[2]NUTS_Europa!$A$2:$C$81,3,FALSE)</f>
        <v>1069</v>
      </c>
      <c r="D14" s="18" t="str">
        <f>VLOOKUP(G14,[2]NUTS_Europa!$A$2:$C$81,2,FALSE)</f>
        <v>NL12</v>
      </c>
      <c r="E14" s="18">
        <f>VLOOKUP(G14,[2]NUTS_Europa!$A$2:$C$81,3,FALSE)</f>
        <v>218</v>
      </c>
      <c r="F14" s="18">
        <v>7</v>
      </c>
      <c r="G14" s="18">
        <v>31</v>
      </c>
      <c r="H14" s="18">
        <v>1368419.0060730875</v>
      </c>
      <c r="I14" s="18">
        <v>645045.08866324963</v>
      </c>
      <c r="J14" s="18">
        <v>163171.48832599766</v>
      </c>
      <c r="K14" s="18">
        <v>13.844615384615386</v>
      </c>
      <c r="L14" s="18">
        <v>8.59304743928368</v>
      </c>
      <c r="M14" s="18">
        <v>22.559367211981254</v>
      </c>
      <c r="N14" s="18">
        <v>5123.2789092745306</v>
      </c>
    </row>
    <row r="15" spans="2:14" s="18" customFormat="1" x14ac:dyDescent="0.25">
      <c r="B15" s="18" t="str">
        <f>VLOOKUP(F15,[2]NUTS_Europa!$A$2:$C$81,2,FALSE)</f>
        <v>DE93</v>
      </c>
      <c r="C15" s="18">
        <f>VLOOKUP(F15,[2]NUTS_Europa!$A$2:$C$81,3,FALSE)</f>
        <v>1069</v>
      </c>
      <c r="D15" s="18" t="str">
        <f>VLOOKUP(G15,[2]NUTS_Europa!$A$2:$C$81,2,FALSE)</f>
        <v>NL32</v>
      </c>
      <c r="E15" s="18">
        <f>VLOOKUP(G15,[2]NUTS_Europa!$A$2:$C$81,3,FALSE)</f>
        <v>218</v>
      </c>
      <c r="F15" s="18">
        <v>7</v>
      </c>
      <c r="G15" s="18">
        <v>32</v>
      </c>
      <c r="H15" s="18">
        <v>576666.97110591049</v>
      </c>
      <c r="I15" s="18">
        <v>645045.08866324963</v>
      </c>
      <c r="J15" s="18">
        <v>199058.85825050285</v>
      </c>
      <c r="K15" s="18">
        <v>13.844615384615386</v>
      </c>
      <c r="L15" s="18">
        <v>8.59304743928368</v>
      </c>
      <c r="M15" s="18">
        <v>22.559367211981254</v>
      </c>
      <c r="N15" s="18">
        <v>5123.2789092745306</v>
      </c>
    </row>
    <row r="16" spans="2:14" s="18" customFormat="1" x14ac:dyDescent="0.25">
      <c r="B16" s="18" t="str">
        <f>VLOOKUP(F16,[2]NUTS_Europa!$A$2:$C$81,2,FALSE)</f>
        <v>DE94</v>
      </c>
      <c r="C16" s="18">
        <f>VLOOKUP(F16,[2]NUTS_Europa!$A$2:$C$81,3,FALSE)</f>
        <v>245</v>
      </c>
      <c r="D16" s="18" t="str">
        <f>VLOOKUP(G16,[2]NUTS_Europa!$A$2:$C$81,2,FALSE)</f>
        <v>ES12</v>
      </c>
      <c r="E16" s="18">
        <f>VLOOKUP(G16,[2]NUTS_Europa!$A$2:$C$81,3,FALSE)</f>
        <v>285</v>
      </c>
      <c r="F16" s="18">
        <v>8</v>
      </c>
      <c r="G16" s="18">
        <v>12</v>
      </c>
      <c r="H16" s="18">
        <v>55750.425007186932</v>
      </c>
      <c r="I16" s="18">
        <v>8283830.4981421409</v>
      </c>
      <c r="J16" s="18">
        <v>117061.71481038857</v>
      </c>
      <c r="K16" s="18">
        <v>51.586666666666666</v>
      </c>
      <c r="L16" s="18">
        <v>14.035030699778314</v>
      </c>
      <c r="M16" s="18">
        <v>8.6798247044985843E-2</v>
      </c>
      <c r="N16" s="18">
        <v>15.60948133635801</v>
      </c>
    </row>
    <row r="17" spans="2:14" s="18" customFormat="1" x14ac:dyDescent="0.25">
      <c r="B17" s="18" t="str">
        <f>VLOOKUP(F17,[2]NUTS_Europa!$A$2:$C$81,2,FALSE)</f>
        <v>DE94</v>
      </c>
      <c r="C17" s="18">
        <f>VLOOKUP(F17,[2]NUTS_Europa!$A$2:$C$81,3,FALSE)</f>
        <v>245</v>
      </c>
      <c r="D17" s="18" t="str">
        <f>VLOOKUP(G17,[2]NUTS_Europa!$A$2:$C$81,2,FALSE)</f>
        <v>FRD1</v>
      </c>
      <c r="E17" s="18">
        <f>VLOOKUP(G17,[2]NUTS_Europa!$A$2:$C$81,3,FALSE)</f>
        <v>268</v>
      </c>
      <c r="F17" s="18">
        <v>8</v>
      </c>
      <c r="G17" s="18">
        <v>19</v>
      </c>
      <c r="H17" s="18">
        <v>357090.28000895266</v>
      </c>
      <c r="I17" s="18">
        <v>11068998.307061056</v>
      </c>
      <c r="J17" s="18">
        <v>113696.3812050019</v>
      </c>
      <c r="K17" s="18">
        <v>29.894358974358976</v>
      </c>
      <c r="L17" s="18">
        <v>19.062886857843345</v>
      </c>
      <c r="M17" s="18">
        <v>0.57391679890327807</v>
      </c>
      <c r="N17" s="18">
        <v>89.445438282647586</v>
      </c>
    </row>
    <row r="18" spans="2:14" s="18" customFormat="1" x14ac:dyDescent="0.25">
      <c r="B18" s="18" t="str">
        <f>VLOOKUP(F18,[2]NUTS_Europa!$A$2:$C$81,2,FALSE)</f>
        <v>DEA1</v>
      </c>
      <c r="C18" s="18">
        <f>VLOOKUP(F18,[2]NUTS_Europa!$A$2:$C$81,3,FALSE)</f>
        <v>253</v>
      </c>
      <c r="D18" s="18" t="str">
        <f>VLOOKUP(G18,[2]NUTS_Europa!$A$2:$C$81,2,FALSE)</f>
        <v>ES11</v>
      </c>
      <c r="E18" s="18">
        <f>VLOOKUP(G18,[2]NUTS_Europa!$A$2:$C$81,3,FALSE)</f>
        <v>288</v>
      </c>
      <c r="F18" s="18">
        <v>9</v>
      </c>
      <c r="G18" s="18">
        <v>11</v>
      </c>
      <c r="H18" s="18">
        <v>504902.26773104165</v>
      </c>
      <c r="I18" s="18">
        <v>711716.71417960757</v>
      </c>
      <c r="J18" s="18">
        <v>142392.8717171422</v>
      </c>
      <c r="K18" s="18">
        <v>45.494871794871791</v>
      </c>
      <c r="L18" s="18">
        <v>12.785667157040308</v>
      </c>
      <c r="M18" s="18">
        <v>5.007062643359939</v>
      </c>
      <c r="N18" s="18">
        <v>900.45195084406225</v>
      </c>
    </row>
    <row r="19" spans="2:14" s="18" customFormat="1" x14ac:dyDescent="0.25">
      <c r="B19" s="18" t="str">
        <f>VLOOKUP(F19,[2]NUTS_Europa!$A$2:$C$81,2,FALSE)</f>
        <v>DEA1</v>
      </c>
      <c r="C19" s="18">
        <f>VLOOKUP(F19,[2]NUTS_Europa!$A$2:$C$81,3,FALSE)</f>
        <v>253</v>
      </c>
      <c r="D19" s="18" t="str">
        <f>VLOOKUP(G19,[2]NUTS_Europa!$A$2:$C$81,2,FALSE)</f>
        <v>FRI3</v>
      </c>
      <c r="E19" s="18">
        <f>VLOOKUP(G19,[2]NUTS_Europa!$A$2:$C$81,3,FALSE)</f>
        <v>283</v>
      </c>
      <c r="F19" s="18">
        <v>9</v>
      </c>
      <c r="G19" s="18">
        <v>25</v>
      </c>
      <c r="H19" s="18">
        <v>915979.10675543407</v>
      </c>
      <c r="I19" s="18">
        <v>598830.94800012826</v>
      </c>
      <c r="J19" s="18">
        <v>127001.21695280854</v>
      </c>
      <c r="K19" s="18">
        <v>35.415384615384617</v>
      </c>
      <c r="L19" s="18">
        <v>12.196727186293993</v>
      </c>
      <c r="M19" s="18">
        <v>11.226911756455761</v>
      </c>
      <c r="N19" s="18">
        <v>1954.024298469388</v>
      </c>
    </row>
    <row r="20" spans="2:14" s="18" customFormat="1" x14ac:dyDescent="0.25">
      <c r="B20" s="18" t="str">
        <f>VLOOKUP(F20,[2]NUTS_Europa!$A$2:$C$81,2,FALSE)</f>
        <v>DEF0</v>
      </c>
      <c r="C20" s="18">
        <f>VLOOKUP(F20,[2]NUTS_Europa!$A$2:$C$81,3,FALSE)</f>
        <v>1069</v>
      </c>
      <c r="D20" s="18" t="str">
        <f>VLOOKUP(G20,[2]NUTS_Europa!$A$2:$C$81,2,FALSE)</f>
        <v>ES13</v>
      </c>
      <c r="E20" s="18">
        <f>VLOOKUP(G20,[2]NUTS_Europa!$A$2:$C$81,3,FALSE)</f>
        <v>163</v>
      </c>
      <c r="F20" s="18">
        <v>10</v>
      </c>
      <c r="G20" s="18">
        <v>13</v>
      </c>
      <c r="H20" s="18">
        <v>1012466.1390654267</v>
      </c>
      <c r="I20" s="18">
        <v>655340.20473158197</v>
      </c>
      <c r="J20" s="18">
        <v>163171.48832599766</v>
      </c>
      <c r="K20" s="18">
        <v>53.746153846153845</v>
      </c>
      <c r="L20" s="18">
        <v>7.0667121165999793</v>
      </c>
      <c r="M20" s="18">
        <v>16.082539168783121</v>
      </c>
      <c r="N20" s="18">
        <v>2892.2254025044726</v>
      </c>
    </row>
    <row r="21" spans="2:14" s="18" customFormat="1" x14ac:dyDescent="0.25">
      <c r="B21" s="18" t="str">
        <f>VLOOKUP(F21,[2]NUTS_Europa!$A$2:$C$81,2,FALSE)</f>
        <v>DEF0</v>
      </c>
      <c r="C21" s="18">
        <f>VLOOKUP(F21,[2]NUTS_Europa!$A$2:$C$81,3,FALSE)</f>
        <v>1069</v>
      </c>
      <c r="D21" s="18" t="str">
        <f>VLOOKUP(G21,[2]NUTS_Europa!$A$2:$C$81,2,FALSE)</f>
        <v>ES21</v>
      </c>
      <c r="E21" s="18">
        <f>VLOOKUP(G21,[2]NUTS_Europa!$A$2:$C$81,3,FALSE)</f>
        <v>163</v>
      </c>
      <c r="F21" s="18">
        <v>10</v>
      </c>
      <c r="G21" s="18">
        <v>14</v>
      </c>
      <c r="H21" s="18">
        <v>842338.49954914767</v>
      </c>
      <c r="I21" s="18">
        <v>655340.20473158197</v>
      </c>
      <c r="J21" s="18">
        <v>199058.85825050285</v>
      </c>
      <c r="K21" s="18">
        <v>53.746153846153845</v>
      </c>
      <c r="L21" s="18">
        <v>7.0667121165999793</v>
      </c>
      <c r="M21" s="18">
        <v>16.082539168783121</v>
      </c>
      <c r="N21" s="18">
        <v>2892.2254025044726</v>
      </c>
    </row>
    <row r="22" spans="2:14" s="18" customFormat="1" x14ac:dyDescent="0.25">
      <c r="B22" s="18" t="str">
        <f>VLOOKUP(F22,[2]NUTS_Europa!$A$2:$C$81,2,FALSE)</f>
        <v>ES51</v>
      </c>
      <c r="C22" s="18">
        <f>VLOOKUP(F22,[2]NUTS_Europa!$A$2:$C$81,3,FALSE)</f>
        <v>1063</v>
      </c>
      <c r="D22" s="18" t="str">
        <f>VLOOKUP(G22,[2]NUTS_Europa!$A$2:$C$81,2,FALSE)</f>
        <v>FRI1</v>
      </c>
      <c r="E22" s="18">
        <f>VLOOKUP(G22,[2]NUTS_Europa!$A$2:$C$81,3,FALSE)</f>
        <v>283</v>
      </c>
      <c r="F22" s="18">
        <v>15</v>
      </c>
      <c r="G22" s="18">
        <v>24</v>
      </c>
      <c r="H22" s="18">
        <v>857827.66307290271</v>
      </c>
      <c r="I22" s="18">
        <v>4613421.6095056366</v>
      </c>
      <c r="J22" s="18">
        <v>141734.02658349604</v>
      </c>
      <c r="K22" s="18">
        <v>79.166000000000011</v>
      </c>
      <c r="L22" s="18">
        <v>10.955493930686119</v>
      </c>
      <c r="M22" s="18">
        <v>9.5546983407240393</v>
      </c>
      <c r="N22" s="18">
        <v>1954.024298469388</v>
      </c>
    </row>
    <row r="23" spans="2:14" s="18" customFormat="1" x14ac:dyDescent="0.25">
      <c r="B23" s="18" t="str">
        <f>VLOOKUP(F23,[2]NUTS_Europa!$A$2:$C$81,2,FALSE)</f>
        <v>ES51</v>
      </c>
      <c r="C23" s="18">
        <f>VLOOKUP(F23,[2]NUTS_Europa!$A$2:$C$81,3,FALSE)</f>
        <v>1063</v>
      </c>
      <c r="D23" s="18" t="str">
        <f>VLOOKUP(G23,[2]NUTS_Europa!$A$2:$C$81,2,FALSE)</f>
        <v>PT17</v>
      </c>
      <c r="E23" s="18">
        <f>VLOOKUP(G23,[2]NUTS_Europa!$A$2:$C$81,3,FALSE)</f>
        <v>294</v>
      </c>
      <c r="F23" s="18">
        <v>15</v>
      </c>
      <c r="G23" s="18">
        <v>39</v>
      </c>
      <c r="H23" s="18">
        <v>629388.78607713932</v>
      </c>
      <c r="I23" s="18">
        <v>4529226.3069560556</v>
      </c>
      <c r="J23" s="18">
        <v>119215.96904421839</v>
      </c>
      <c r="K23" s="18">
        <v>41.743589743589745</v>
      </c>
      <c r="L23" s="18">
        <v>11.935326989194193</v>
      </c>
      <c r="M23" s="18">
        <v>14.178561425808466</v>
      </c>
      <c r="N23" s="18">
        <v>3013.6173615767602</v>
      </c>
    </row>
    <row r="24" spans="2:14" s="18" customFormat="1" x14ac:dyDescent="0.25">
      <c r="B24" s="18" t="str">
        <f>VLOOKUP(F24,[2]NUTS_Europa!$A$2:$C$81,2,FALSE)</f>
        <v>ES61</v>
      </c>
      <c r="C24" s="18">
        <f>VLOOKUP(F24,[2]NUTS_Europa!$A$2:$C$81,3,FALSE)</f>
        <v>61</v>
      </c>
      <c r="D24" s="18" t="str">
        <f>VLOOKUP(G24,[2]NUTS_Europa!$A$2:$C$81,2,FALSE)</f>
        <v>FRG0</v>
      </c>
      <c r="E24" s="18">
        <f>VLOOKUP(G24,[2]NUTS_Europa!$A$2:$C$81,3,FALSE)</f>
        <v>282</v>
      </c>
      <c r="F24" s="18">
        <v>17</v>
      </c>
      <c r="G24" s="18">
        <v>22</v>
      </c>
      <c r="H24" s="18">
        <v>461853.19441267959</v>
      </c>
      <c r="I24" s="18">
        <v>618188.41876380797</v>
      </c>
      <c r="J24" s="18">
        <v>115262.59218235347</v>
      </c>
      <c r="K24" s="18">
        <v>53.940307692307691</v>
      </c>
      <c r="L24" s="18">
        <v>12.619008692297484</v>
      </c>
      <c r="M24" s="18">
        <v>3.6849897794260169</v>
      </c>
      <c r="N24" s="18">
        <v>703.89534883720933</v>
      </c>
    </row>
    <row r="25" spans="2:14" s="18" customFormat="1" x14ac:dyDescent="0.25">
      <c r="B25" s="18" t="str">
        <f>VLOOKUP(F25,[2]NUTS_Europa!$A$2:$C$81,2,FALSE)</f>
        <v>ES61</v>
      </c>
      <c r="C25" s="18">
        <f>VLOOKUP(F25,[2]NUTS_Europa!$A$2:$C$81,3,FALSE)</f>
        <v>61</v>
      </c>
      <c r="D25" s="18" t="str">
        <f>VLOOKUP(G25,[2]NUTS_Europa!$A$2:$C$81,2,FALSE)</f>
        <v>FRH0</v>
      </c>
      <c r="E25" s="18">
        <f>VLOOKUP(G25,[2]NUTS_Europa!$A$2:$C$81,3,FALSE)</f>
        <v>283</v>
      </c>
      <c r="F25" s="18">
        <v>17</v>
      </c>
      <c r="G25" s="18">
        <v>23</v>
      </c>
      <c r="H25" s="18">
        <v>1444170.8012856515</v>
      </c>
      <c r="I25" s="18">
        <v>587763.97502131388</v>
      </c>
      <c r="J25" s="18">
        <v>191087.21980936834</v>
      </c>
      <c r="K25" s="18">
        <v>52.611282051282053</v>
      </c>
      <c r="L25" s="18">
        <v>10.836026769027743</v>
      </c>
      <c r="M25" s="18">
        <v>8.9187183759123076</v>
      </c>
      <c r="N25" s="18">
        <v>1954.024298469388</v>
      </c>
    </row>
    <row r="26" spans="2:14" s="18" customFormat="1" x14ac:dyDescent="0.25">
      <c r="B26" s="18" t="str">
        <f>VLOOKUP(F26,[2]NUTS_Europa!$A$2:$C$81,2,FALSE)</f>
        <v>ES62</v>
      </c>
      <c r="C26" s="18">
        <f>VLOOKUP(F26,[2]NUTS_Europa!$A$2:$C$81,3,FALSE)</f>
        <v>1064</v>
      </c>
      <c r="D26" s="18" t="str">
        <f>VLOOKUP(G26,[2]NUTS_Europa!$A$2:$C$81,2,FALSE)</f>
        <v>FRG0</v>
      </c>
      <c r="E26" s="18">
        <f>VLOOKUP(G26,[2]NUTS_Europa!$A$2:$C$81,3,FALSE)</f>
        <v>282</v>
      </c>
      <c r="F26" s="18">
        <v>18</v>
      </c>
      <c r="G26" s="18">
        <v>22</v>
      </c>
      <c r="H26" s="18">
        <v>442782.53587185929</v>
      </c>
      <c r="I26" s="18">
        <v>667742.62094144174</v>
      </c>
      <c r="J26" s="18">
        <v>135416.16142478216</v>
      </c>
      <c r="K26" s="18">
        <v>64.462512820512828</v>
      </c>
      <c r="L26" s="18">
        <v>12.098152639779126</v>
      </c>
      <c r="M26" s="18">
        <v>3.9140879229523233</v>
      </c>
      <c r="N26" s="18">
        <v>703.89534883720933</v>
      </c>
    </row>
    <row r="27" spans="2:14" s="18" customFormat="1" x14ac:dyDescent="0.25">
      <c r="B27" s="18" t="str">
        <f>VLOOKUP(F27,[2]NUTS_Europa!$A$2:$C$81,2,FALSE)</f>
        <v>ES62</v>
      </c>
      <c r="C27" s="18">
        <f>VLOOKUP(F27,[2]NUTS_Europa!$A$2:$C$81,3,FALSE)</f>
        <v>1064</v>
      </c>
      <c r="D27" s="18" t="str">
        <f>VLOOKUP(G27,[2]NUTS_Europa!$A$2:$C$81,2,FALSE)</f>
        <v>FRI3</v>
      </c>
      <c r="E27" s="18">
        <f>VLOOKUP(G27,[2]NUTS_Europa!$A$2:$C$81,3,FALSE)</f>
        <v>283</v>
      </c>
      <c r="F27" s="18">
        <v>18</v>
      </c>
      <c r="G27" s="18">
        <v>25</v>
      </c>
      <c r="H27" s="18">
        <v>917538.575087987</v>
      </c>
      <c r="I27" s="18">
        <v>665096.2568172561</v>
      </c>
      <c r="J27" s="18">
        <v>131067.44979158771</v>
      </c>
      <c r="K27" s="18">
        <v>72.85261538461539</v>
      </c>
      <c r="L27" s="18">
        <v>10.315170716509384</v>
      </c>
      <c r="M27" s="18">
        <v>9.5546983407240393</v>
      </c>
      <c r="N27" s="18">
        <v>1954.024298469388</v>
      </c>
    </row>
    <row r="28" spans="2:14" s="18" customFormat="1" x14ac:dyDescent="0.25">
      <c r="B28" s="18" t="str">
        <f>VLOOKUP(F28,[2]NUTS_Europa!$A$2:$C$81,2,FALSE)</f>
        <v>FRD2</v>
      </c>
      <c r="C28" s="18">
        <f>VLOOKUP(F28,[2]NUTS_Europa!$A$2:$C$81,3,FALSE)</f>
        <v>269</v>
      </c>
      <c r="D28" s="18" t="str">
        <f>VLOOKUP(G28,[2]NUTS_Europa!$A$2:$C$81,2,FALSE)</f>
        <v>NL12</v>
      </c>
      <c r="E28" s="18">
        <f>VLOOKUP(G28,[2]NUTS_Europa!$A$2:$C$81,3,FALSE)</f>
        <v>218</v>
      </c>
      <c r="F28" s="18">
        <v>20</v>
      </c>
      <c r="G28" s="18">
        <v>31</v>
      </c>
      <c r="H28" s="18">
        <v>1566506.9587259858</v>
      </c>
      <c r="I28" s="18">
        <v>715923.95507547562</v>
      </c>
      <c r="J28" s="18">
        <v>163171.48832599766</v>
      </c>
      <c r="K28" s="18">
        <v>14.102564102564102</v>
      </c>
      <c r="L28" s="18">
        <v>10.670783368849488</v>
      </c>
      <c r="M28" s="18">
        <v>26.943762908255376</v>
      </c>
      <c r="N28" s="18">
        <v>5123.2789092745306</v>
      </c>
    </row>
    <row r="29" spans="2:14" s="18" customFormat="1" x14ac:dyDescent="0.25">
      <c r="B29" s="18" t="str">
        <f>VLOOKUP(F29,[2]NUTS_Europa!$A$2:$C$81,2,FALSE)</f>
        <v>FRD2</v>
      </c>
      <c r="C29" s="18">
        <f>VLOOKUP(F29,[2]NUTS_Europa!$A$2:$C$81,3,FALSE)</f>
        <v>269</v>
      </c>
      <c r="D29" s="18" t="str">
        <f>VLOOKUP(G29,[2]NUTS_Europa!$A$2:$C$81,2,FALSE)</f>
        <v>NL32</v>
      </c>
      <c r="E29" s="18">
        <f>VLOOKUP(G29,[2]NUTS_Europa!$A$2:$C$81,3,FALSE)</f>
        <v>218</v>
      </c>
      <c r="F29" s="18">
        <v>20</v>
      </c>
      <c r="G29" s="18">
        <v>32</v>
      </c>
      <c r="H29" s="18">
        <v>774754.92375880864</v>
      </c>
      <c r="I29" s="18">
        <v>715923.95507547562</v>
      </c>
      <c r="J29" s="18">
        <v>199058.85825050285</v>
      </c>
      <c r="K29" s="18">
        <v>14.102564102564102</v>
      </c>
      <c r="L29" s="18">
        <v>10.670783368849488</v>
      </c>
      <c r="M29" s="18">
        <v>26.943762908255376</v>
      </c>
      <c r="N29" s="18">
        <v>5123.2789092745306</v>
      </c>
    </row>
    <row r="30" spans="2:14" s="18" customFormat="1" x14ac:dyDescent="0.25">
      <c r="B30" s="18" t="str">
        <f>VLOOKUP(F30,[2]NUTS_Europa!$A$2:$C$81,2,FALSE)</f>
        <v>FRE1</v>
      </c>
      <c r="C30" s="18">
        <f>VLOOKUP(F30,[2]NUTS_Europa!$A$2:$C$81,3,FALSE)</f>
        <v>220</v>
      </c>
      <c r="D30" s="18" t="str">
        <f>VLOOKUP(G30,[2]NUTS_Europa!$A$2:$C$81,2,FALSE)</f>
        <v>FRH0</v>
      </c>
      <c r="E30" s="18">
        <f>VLOOKUP(G30,[2]NUTS_Europa!$A$2:$C$81,3,FALSE)</f>
        <v>283</v>
      </c>
      <c r="F30" s="18">
        <v>21</v>
      </c>
      <c r="G30" s="18">
        <v>23</v>
      </c>
      <c r="H30" s="18">
        <v>1055537.9841374359</v>
      </c>
      <c r="I30" s="18">
        <v>536629.0122559974</v>
      </c>
      <c r="J30" s="18">
        <v>156784.57749147405</v>
      </c>
      <c r="K30" s="18">
        <v>30.871282051282051</v>
      </c>
      <c r="L30" s="18">
        <v>11.61147021455116</v>
      </c>
      <c r="M30" s="18">
        <v>10.120160547630702</v>
      </c>
      <c r="N30" s="18">
        <v>1954.024298469388</v>
      </c>
    </row>
    <row r="31" spans="2:14" s="18" customFormat="1" x14ac:dyDescent="0.25">
      <c r="B31" s="18" t="str">
        <f>VLOOKUP(F31,[2]NUTS_Europa!$A$2:$C$81,2,FALSE)</f>
        <v>FRE1</v>
      </c>
      <c r="C31" s="18">
        <f>VLOOKUP(F31,[2]NUTS_Europa!$A$2:$C$81,3,FALSE)</f>
        <v>220</v>
      </c>
      <c r="D31" s="18" t="str">
        <f>VLOOKUP(G31,[2]NUTS_Europa!$A$2:$C$81,2,FALSE)</f>
        <v>FRI1</v>
      </c>
      <c r="E31" s="18">
        <f>VLOOKUP(G31,[2]NUTS_Europa!$A$2:$C$81,3,FALSE)</f>
        <v>283</v>
      </c>
      <c r="F31" s="18">
        <v>21</v>
      </c>
      <c r="G31" s="18">
        <v>24</v>
      </c>
      <c r="H31" s="18">
        <v>891337.41428845644</v>
      </c>
      <c r="I31" s="18">
        <v>536629.0122559974</v>
      </c>
      <c r="J31" s="18">
        <v>123840.01515725654</v>
      </c>
      <c r="K31" s="18">
        <v>30.871282051282051</v>
      </c>
      <c r="L31" s="18">
        <v>11.61147021455116</v>
      </c>
      <c r="M31" s="18">
        <v>10.120160547630702</v>
      </c>
      <c r="N31" s="18">
        <v>1954.024298469388</v>
      </c>
    </row>
    <row r="32" spans="2:14" s="18" customFormat="1" x14ac:dyDescent="0.25">
      <c r="B32" s="18" t="str">
        <f>VLOOKUP(F32,[2]NUTS_Europa!$A$2:$C$81,2,FALSE)</f>
        <v>FRJ1</v>
      </c>
      <c r="C32" s="18">
        <f>VLOOKUP(F32,[2]NUTS_Europa!$A$2:$C$81,3,FALSE)</f>
        <v>1063</v>
      </c>
      <c r="D32" s="18" t="str">
        <f>VLOOKUP(G32,[2]NUTS_Europa!$A$2:$C$81,2,FALSE)</f>
        <v>FRJ2</v>
      </c>
      <c r="E32" s="18">
        <f>VLOOKUP(G32,[2]NUTS_Europa!$A$2:$C$81,3,FALSE)</f>
        <v>283</v>
      </c>
      <c r="F32" s="18">
        <v>26</v>
      </c>
      <c r="G32" s="18">
        <v>28</v>
      </c>
      <c r="H32" s="21">
        <v>1994146.9191059193</v>
      </c>
      <c r="I32" s="21">
        <v>4613421.6095056366</v>
      </c>
      <c r="J32" s="18">
        <v>142841.86171918266</v>
      </c>
      <c r="K32" s="18">
        <v>79.166000000000011</v>
      </c>
      <c r="L32" s="18">
        <v>10.955493930686119</v>
      </c>
      <c r="M32" s="18">
        <v>9.5546983407240393</v>
      </c>
      <c r="N32" s="18">
        <v>1954.024298469388</v>
      </c>
    </row>
    <row r="33" spans="2:14" s="18" customFormat="1" x14ac:dyDescent="0.25">
      <c r="B33" s="18" t="str">
        <f>VLOOKUP(F33,[2]NUTS_Europa!$A$2:$C$81,2,FALSE)</f>
        <v>FRJ1</v>
      </c>
      <c r="C33" s="18">
        <f>VLOOKUP(F33,[2]NUTS_Europa!$A$2:$C$81,3,FALSE)</f>
        <v>1063</v>
      </c>
      <c r="D33" s="18" t="str">
        <f>VLOOKUP(G33,[2]NUTS_Europa!$A$2:$C$81,2,FALSE)</f>
        <v>FRG0</v>
      </c>
      <c r="E33" s="18">
        <f>VLOOKUP(G33,[2]NUTS_Europa!$A$2:$C$81,3,FALSE)</f>
        <v>283</v>
      </c>
      <c r="F33" s="18">
        <v>26</v>
      </c>
      <c r="G33" s="18">
        <v>62</v>
      </c>
      <c r="H33" s="21">
        <v>1537464.0842134447</v>
      </c>
      <c r="I33" s="21">
        <v>4613421.6095056366</v>
      </c>
      <c r="J33" s="18">
        <v>118487.95435333898</v>
      </c>
      <c r="K33" s="18">
        <v>79.166000000000011</v>
      </c>
      <c r="L33" s="18">
        <v>10.955493930686119</v>
      </c>
      <c r="M33" s="18">
        <v>9.5546983407240393</v>
      </c>
      <c r="N33" s="18">
        <v>1954.024298469388</v>
      </c>
    </row>
    <row r="34" spans="2:14" s="18" customFormat="1" x14ac:dyDescent="0.25">
      <c r="B34" s="18" t="str">
        <f>VLOOKUP(F34,[2]NUTS_Europa!$A$2:$C$81,2,FALSE)</f>
        <v>FRF2</v>
      </c>
      <c r="C34" s="18">
        <f>VLOOKUP(F34,[2]NUTS_Europa!$A$2:$C$81,3,FALSE)</f>
        <v>269</v>
      </c>
      <c r="D34" s="18" t="str">
        <f>VLOOKUP(G34,[2]NUTS_Europa!$A$2:$C$81,2,FALSE)</f>
        <v>FRJ2</v>
      </c>
      <c r="E34" s="18">
        <f>VLOOKUP(G34,[2]NUTS_Europa!$A$2:$C$81,3,FALSE)</f>
        <v>283</v>
      </c>
      <c r="F34" s="18">
        <v>27</v>
      </c>
      <c r="G34" s="18">
        <v>28</v>
      </c>
      <c r="H34" s="18">
        <v>1623178.3644855812</v>
      </c>
      <c r="I34" s="18">
        <v>610977.5989731974</v>
      </c>
      <c r="J34" s="18">
        <v>176841.96373917855</v>
      </c>
      <c r="K34" s="18">
        <v>23.743589743589745</v>
      </c>
      <c r="L34" s="18">
        <v>11.281628656574245</v>
      </c>
      <c r="M34" s="18">
        <v>11.226911756455761</v>
      </c>
      <c r="N34" s="18">
        <v>1954.024298469388</v>
      </c>
    </row>
    <row r="35" spans="2:14" s="18" customFormat="1" x14ac:dyDescent="0.25">
      <c r="B35" s="18" t="str">
        <f>VLOOKUP(F35,[2]NUTS_Europa!$A$2:$C$81,2,FALSE)</f>
        <v>FRF2</v>
      </c>
      <c r="C35" s="18">
        <f>VLOOKUP(F35,[2]NUTS_Europa!$A$2:$C$81,3,FALSE)</f>
        <v>269</v>
      </c>
      <c r="D35" s="18" t="str">
        <f>VLOOKUP(G35,[2]NUTS_Europa!$A$2:$C$81,2,FALSE)</f>
        <v>PT17</v>
      </c>
      <c r="E35" s="18">
        <f>VLOOKUP(G35,[2]NUTS_Europa!$A$2:$C$81,3,FALSE)</f>
        <v>294</v>
      </c>
      <c r="F35" s="18">
        <v>27</v>
      </c>
      <c r="G35" s="18">
        <v>39</v>
      </c>
      <c r="H35" s="18">
        <v>1019735.0566496729</v>
      </c>
      <c r="I35" s="18">
        <v>702297.51481833681</v>
      </c>
      <c r="J35" s="18">
        <v>119215.96904421839</v>
      </c>
      <c r="K35" s="18">
        <v>48.402051282051282</v>
      </c>
      <c r="L35" s="18">
        <v>12.261461715082319</v>
      </c>
      <c r="M35" s="18">
        <v>16.757552580554151</v>
      </c>
      <c r="N35" s="18">
        <v>3013.6173615767602</v>
      </c>
    </row>
    <row r="36" spans="2:14" s="18" customFormat="1" x14ac:dyDescent="0.25">
      <c r="B36" s="18" t="str">
        <f>VLOOKUP(F36,[2]NUTS_Europa!$A$2:$C$81,2,FALSE)</f>
        <v>FRI2</v>
      </c>
      <c r="C36" s="18">
        <f>VLOOKUP(F36,[2]NUTS_Europa!$A$2:$C$81,3,FALSE)</f>
        <v>269</v>
      </c>
      <c r="D36" s="18" t="str">
        <f>VLOOKUP(G36,[2]NUTS_Europa!$A$2:$C$81,2,FALSE)</f>
        <v>PT11</v>
      </c>
      <c r="E36" s="18">
        <f>VLOOKUP(G36,[2]NUTS_Europa!$A$2:$C$81,3,FALSE)</f>
        <v>111</v>
      </c>
      <c r="F36" s="18">
        <v>29</v>
      </c>
      <c r="G36" s="18">
        <v>36</v>
      </c>
      <c r="H36" s="18">
        <v>1424497.6711954267</v>
      </c>
      <c r="I36" s="18">
        <v>674397.66797720431</v>
      </c>
      <c r="J36" s="18">
        <v>114346.85142443764</v>
      </c>
      <c r="K36" s="18">
        <v>40.87025641025641</v>
      </c>
      <c r="L36" s="18">
        <v>9.0678171390286391</v>
      </c>
      <c r="M36" s="18">
        <v>15.710205544269522</v>
      </c>
      <c r="N36" s="18">
        <v>2825.2662764782135</v>
      </c>
    </row>
    <row r="37" spans="2:14" s="18" customFormat="1" x14ac:dyDescent="0.25">
      <c r="B37" s="18" t="str">
        <f>VLOOKUP(F37,[2]NUTS_Europa!$A$2:$C$81,2,FALSE)</f>
        <v>FRI2</v>
      </c>
      <c r="C37" s="18">
        <f>VLOOKUP(F37,[2]NUTS_Europa!$A$2:$C$81,3,FALSE)</f>
        <v>269</v>
      </c>
      <c r="D37" s="18" t="str">
        <f>VLOOKUP(G37,[2]NUTS_Europa!$A$2:$C$81,2,FALSE)</f>
        <v>PT16</v>
      </c>
      <c r="E37" s="18">
        <f>VLOOKUP(G37,[2]NUTS_Europa!$A$2:$C$81,3,FALSE)</f>
        <v>111</v>
      </c>
      <c r="F37" s="18">
        <v>29</v>
      </c>
      <c r="G37" s="18">
        <v>38</v>
      </c>
      <c r="H37" s="18">
        <v>1331758.3056700293</v>
      </c>
      <c r="I37" s="18">
        <v>674397.66797720431</v>
      </c>
      <c r="J37" s="18">
        <v>141734.02658349604</v>
      </c>
      <c r="K37" s="18">
        <v>40.87025641025641</v>
      </c>
      <c r="L37" s="18">
        <v>9.0678171390286391</v>
      </c>
      <c r="M37" s="18">
        <v>15.710205544269522</v>
      </c>
      <c r="N37" s="18">
        <v>2825.2662764782135</v>
      </c>
    </row>
    <row r="38" spans="2:14" s="18" customFormat="1" x14ac:dyDescent="0.25">
      <c r="B38" s="18" t="str">
        <f>VLOOKUP(F38,[2]NUTS_Europa!$A$2:$C$81,2,FALSE)</f>
        <v>NL11</v>
      </c>
      <c r="C38" s="18">
        <f>VLOOKUP(F38,[2]NUTS_Europa!$A$2:$C$81,3,FALSE)</f>
        <v>245</v>
      </c>
      <c r="D38" s="18" t="str">
        <f>VLOOKUP(G38,[2]NUTS_Europa!$A$2:$C$81,2,FALSE)</f>
        <v>FRI1</v>
      </c>
      <c r="E38" s="18">
        <f>VLOOKUP(G38,[2]NUTS_Europa!$A$2:$C$81,3,FALSE)</f>
        <v>275</v>
      </c>
      <c r="F38" s="18">
        <v>30</v>
      </c>
      <c r="G38" s="18">
        <v>64</v>
      </c>
      <c r="H38" s="18">
        <v>758813.06349718978</v>
      </c>
      <c r="I38" s="18">
        <v>9890357.3088384103</v>
      </c>
      <c r="J38" s="18">
        <v>114346.85142443764</v>
      </c>
      <c r="K38" s="18">
        <v>61.025641025641029</v>
      </c>
      <c r="L38" s="18">
        <v>16.948757807852672</v>
      </c>
      <c r="M38" s="18">
        <v>1.1478335978065561</v>
      </c>
      <c r="N38" s="18">
        <v>178.89087656529517</v>
      </c>
    </row>
    <row r="39" spans="2:14" s="18" customFormat="1" x14ac:dyDescent="0.25">
      <c r="B39" s="18" t="str">
        <f>VLOOKUP(F39,[2]NUTS_Europa!$A$2:$C$81,2,FALSE)</f>
        <v>NL11</v>
      </c>
      <c r="C39" s="18">
        <f>VLOOKUP(F39,[2]NUTS_Europa!$A$2:$C$81,3,FALSE)</f>
        <v>245</v>
      </c>
      <c r="D39" s="18" t="str">
        <f>VLOOKUP(G39,[2]NUTS_Europa!$A$2:$C$81,2,FALSE)</f>
        <v>FRI2</v>
      </c>
      <c r="E39" s="18">
        <f>VLOOKUP(G39,[2]NUTS_Europa!$A$2:$C$81,3,FALSE)</f>
        <v>275</v>
      </c>
      <c r="F39" s="18">
        <v>30</v>
      </c>
      <c r="G39" s="18">
        <v>69</v>
      </c>
      <c r="H39" s="18">
        <v>727808.41233439895</v>
      </c>
      <c r="I39" s="18">
        <v>9890357.3088384103</v>
      </c>
      <c r="J39" s="18">
        <v>145277.79316174539</v>
      </c>
      <c r="K39" s="18">
        <v>61.025641025641029</v>
      </c>
      <c r="L39" s="18">
        <v>16.948757807852672</v>
      </c>
      <c r="M39" s="18">
        <v>1.1478335978065561</v>
      </c>
      <c r="N39" s="18">
        <v>178.89087656529517</v>
      </c>
    </row>
    <row r="40" spans="2:14" s="18" customFormat="1" x14ac:dyDescent="0.25">
      <c r="B40" s="18" t="str">
        <f>VLOOKUP(F40,[2]NUTS_Europa!$A$2:$C$81,2,FALSE)</f>
        <v>NL33</v>
      </c>
      <c r="C40" s="18">
        <f>VLOOKUP(F40,[2]NUTS_Europa!$A$2:$C$81,3,FALSE)</f>
        <v>250</v>
      </c>
      <c r="D40" s="18" t="str">
        <f>VLOOKUP(G40,[2]NUTS_Europa!$A$2:$C$81,2,FALSE)</f>
        <v>PT15</v>
      </c>
      <c r="E40" s="18">
        <f>VLOOKUP(G40,[2]NUTS_Europa!$A$2:$C$81,3,FALSE)</f>
        <v>1065</v>
      </c>
      <c r="F40" s="18">
        <v>33</v>
      </c>
      <c r="G40" s="18">
        <v>37</v>
      </c>
      <c r="H40" s="18">
        <v>2744646.2896482507</v>
      </c>
      <c r="I40" s="18">
        <v>792517.86857782502</v>
      </c>
      <c r="J40" s="18">
        <v>114346.85142443764</v>
      </c>
      <c r="K40" s="18">
        <v>59.782564102564102</v>
      </c>
      <c r="L40" s="18">
        <v>9.3710700755697296</v>
      </c>
      <c r="M40" s="18">
        <v>39.387439835539801</v>
      </c>
      <c r="N40" s="18">
        <v>7083.2940517927127</v>
      </c>
    </row>
    <row r="41" spans="2:14" s="18" customFormat="1" x14ac:dyDescent="0.25">
      <c r="B41" s="18" t="str">
        <f>VLOOKUP(F41,[2]NUTS_Europa!$A$2:$C$81,2,FALSE)</f>
        <v>NL33</v>
      </c>
      <c r="C41" s="18">
        <f>VLOOKUP(F41,[2]NUTS_Europa!$A$2:$C$81,3,FALSE)</f>
        <v>250</v>
      </c>
      <c r="D41" s="18" t="str">
        <f>VLOOKUP(G41,[2]NUTS_Europa!$A$2:$C$81,2,FALSE)</f>
        <v>PT18</v>
      </c>
      <c r="E41" s="18">
        <f>VLOOKUP(G41,[2]NUTS_Europa!$A$2:$C$81,3,FALSE)</f>
        <v>1065</v>
      </c>
      <c r="F41" s="18">
        <v>33</v>
      </c>
      <c r="G41" s="18">
        <v>40</v>
      </c>
      <c r="H41" s="18">
        <v>2242426.5747880437</v>
      </c>
      <c r="I41" s="18">
        <v>792517.86857782502</v>
      </c>
      <c r="J41" s="18">
        <v>137713.62258431225</v>
      </c>
      <c r="K41" s="18">
        <v>59.782564102564102</v>
      </c>
      <c r="L41" s="18">
        <v>9.3710700755697296</v>
      </c>
      <c r="M41" s="18">
        <v>39.387439835539801</v>
      </c>
      <c r="N41" s="18">
        <v>7083.2940517927127</v>
      </c>
    </row>
    <row r="42" spans="2:14" s="18" customFormat="1" x14ac:dyDescent="0.25">
      <c r="B42" s="18" t="str">
        <f>VLOOKUP(F42,[2]NUTS_Europa!$A$2:$C$81,2,FALSE)</f>
        <v>NL34</v>
      </c>
      <c r="C42" s="18">
        <f>VLOOKUP(F42,[2]NUTS_Europa!$A$2:$C$81,3,FALSE)</f>
        <v>250</v>
      </c>
      <c r="D42" s="18" t="str">
        <f>VLOOKUP(G42,[2]NUTS_Europa!$A$2:$C$81,2,FALSE)</f>
        <v>PT11</v>
      </c>
      <c r="E42" s="18">
        <f>VLOOKUP(G42,[2]NUTS_Europa!$A$2:$C$81,3,FALSE)</f>
        <v>111</v>
      </c>
      <c r="F42" s="18">
        <v>34</v>
      </c>
      <c r="G42" s="18">
        <v>36</v>
      </c>
      <c r="H42" s="18">
        <v>1235100.4424132071</v>
      </c>
      <c r="I42" s="18">
        <v>716228.52978884696</v>
      </c>
      <c r="J42" s="18">
        <v>176841.96373917855</v>
      </c>
      <c r="K42" s="18">
        <v>49.426666666666669</v>
      </c>
      <c r="L42" s="18">
        <v>7.4906836202474611</v>
      </c>
      <c r="M42" s="18">
        <v>15.710205544269522</v>
      </c>
      <c r="N42" s="18">
        <v>2825.2662764782135</v>
      </c>
    </row>
    <row r="43" spans="2:14" s="18" customFormat="1" x14ac:dyDescent="0.25">
      <c r="B43" s="18" t="str">
        <f>VLOOKUP(F43,[2]NUTS_Europa!$A$2:$C$81,2,FALSE)</f>
        <v>NL34</v>
      </c>
      <c r="C43" s="18">
        <f>VLOOKUP(F43,[2]NUTS_Europa!$A$2:$C$81,3,FALSE)</f>
        <v>250</v>
      </c>
      <c r="D43" s="18" t="str">
        <f>VLOOKUP(G43,[2]NUTS_Europa!$A$2:$C$81,2,FALSE)</f>
        <v>PT16</v>
      </c>
      <c r="E43" s="18">
        <f>VLOOKUP(G43,[2]NUTS_Europa!$A$2:$C$81,3,FALSE)</f>
        <v>111</v>
      </c>
      <c r="F43" s="18">
        <v>34</v>
      </c>
      <c r="G43" s="18">
        <v>38</v>
      </c>
      <c r="H43" s="18">
        <v>1142361.0768878097</v>
      </c>
      <c r="I43" s="18">
        <v>716228.52978884696</v>
      </c>
      <c r="J43" s="18">
        <v>199058.85825050285</v>
      </c>
      <c r="K43" s="18">
        <v>49.426666666666669</v>
      </c>
      <c r="L43" s="18">
        <v>7.4906836202474611</v>
      </c>
      <c r="M43" s="18">
        <v>15.710205544269522</v>
      </c>
      <c r="N43" s="18">
        <v>2825.2662764782135</v>
      </c>
    </row>
    <row r="44" spans="2:14" s="18" customFormat="1" x14ac:dyDescent="0.25">
      <c r="B44" s="18" t="str">
        <f>VLOOKUP(F44,[2]NUTS_Europa!$A$2:$C$81,2,FALSE)</f>
        <v>NL41</v>
      </c>
      <c r="C44" s="18">
        <f>VLOOKUP(F44,[2]NUTS_Europa!$A$2:$C$81,3,FALSE)</f>
        <v>253</v>
      </c>
      <c r="D44" s="18" t="str">
        <f>VLOOKUP(G44,[2]NUTS_Europa!$A$2:$C$81,2,FALSE)</f>
        <v>PT15</v>
      </c>
      <c r="E44" s="18">
        <f>VLOOKUP(G44,[2]NUTS_Europa!$A$2:$C$81,3,FALSE)</f>
        <v>1065</v>
      </c>
      <c r="F44" s="18">
        <v>35</v>
      </c>
      <c r="G44" s="18">
        <v>37</v>
      </c>
      <c r="H44" s="18">
        <v>2831594.1963394866</v>
      </c>
      <c r="I44" s="18">
        <v>722618.56245742901</v>
      </c>
      <c r="J44" s="18">
        <v>142392.8717171422</v>
      </c>
      <c r="K44" s="18">
        <v>59.782923076923076</v>
      </c>
      <c r="L44" s="18">
        <v>11.863302124070655</v>
      </c>
      <c r="M44" s="18">
        <v>39.387439835539801</v>
      </c>
      <c r="N44" s="18">
        <v>7083.2940517927127</v>
      </c>
    </row>
    <row r="45" spans="2:14" s="18" customFormat="1" x14ac:dyDescent="0.25">
      <c r="B45" s="18" t="str">
        <f>VLOOKUP(F45,[2]NUTS_Europa!$A$2:$C$81,2,FALSE)</f>
        <v>NL41</v>
      </c>
      <c r="C45" s="18">
        <f>VLOOKUP(F45,[2]NUTS_Europa!$A$2:$C$81,3,FALSE)</f>
        <v>253</v>
      </c>
      <c r="D45" s="18" t="str">
        <f>VLOOKUP(G45,[2]NUTS_Europa!$A$2:$C$81,2,FALSE)</f>
        <v>PT18</v>
      </c>
      <c r="E45" s="18">
        <f>VLOOKUP(G45,[2]NUTS_Europa!$A$2:$C$81,3,FALSE)</f>
        <v>1065</v>
      </c>
      <c r="F45" s="18">
        <v>35</v>
      </c>
      <c r="G45" s="18">
        <v>40</v>
      </c>
      <c r="H45" s="18">
        <v>2329374.4814792792</v>
      </c>
      <c r="I45" s="18">
        <v>722618.56245742901</v>
      </c>
      <c r="J45" s="18">
        <v>120437.35243536306</v>
      </c>
      <c r="K45" s="18">
        <v>59.782923076923076</v>
      </c>
      <c r="L45" s="18">
        <v>11.863302124070655</v>
      </c>
      <c r="M45" s="18">
        <v>39.387439835539801</v>
      </c>
      <c r="N45" s="18">
        <v>7083.2940517927127</v>
      </c>
    </row>
    <row r="46" spans="2:14" s="18" customFormat="1" x14ac:dyDescent="0.25">
      <c r="B46" s="18" t="str">
        <f>VLOOKUP(F46,[2]NUTS_Europa!$A$2:$C$81,2,FALSE)</f>
        <v>BE21</v>
      </c>
      <c r="C46" s="18">
        <f>VLOOKUP(F46,[2]NUTS_Europa!$A$2:$C$81,3,FALSE)</f>
        <v>250</v>
      </c>
      <c r="D46" s="18" t="str">
        <f>VLOOKUP(G46,[2]NUTS_Europa!$A$2:$C$81,2,FALSE)</f>
        <v>ES12</v>
      </c>
      <c r="E46" s="18">
        <f>VLOOKUP(G46,[2]NUTS_Europa!$A$2:$C$81,3,FALSE)</f>
        <v>163</v>
      </c>
      <c r="F46" s="18">
        <v>41</v>
      </c>
      <c r="G46" s="18">
        <v>52</v>
      </c>
      <c r="H46" s="18">
        <v>1748524.0493428828</v>
      </c>
      <c r="I46" s="18">
        <v>704934.34028841322</v>
      </c>
      <c r="J46" s="18">
        <v>117923.68175590989</v>
      </c>
      <c r="K46" s="18">
        <v>40.261384615384614</v>
      </c>
      <c r="L46" s="18">
        <v>7.5673145273846085</v>
      </c>
      <c r="M46" s="18">
        <v>18.557645605881412</v>
      </c>
      <c r="N46" s="18">
        <v>2892.2254025044726</v>
      </c>
    </row>
    <row r="47" spans="2:14" s="18" customFormat="1" x14ac:dyDescent="0.25">
      <c r="B47" s="18" t="str">
        <f>VLOOKUP(F47,[2]NUTS_Europa!$A$2:$C$81,2,FALSE)</f>
        <v>BE21</v>
      </c>
      <c r="C47" s="18">
        <f>VLOOKUP(F47,[2]NUTS_Europa!$A$2:$C$81,3,FALSE)</f>
        <v>250</v>
      </c>
      <c r="D47" s="18" t="str">
        <f>VLOOKUP(G47,[2]NUTS_Europa!$A$2:$C$81,2,FALSE)</f>
        <v>FRE1</v>
      </c>
      <c r="E47" s="18">
        <f>VLOOKUP(G47,[2]NUTS_Europa!$A$2:$C$81,3,FALSE)</f>
        <v>235</v>
      </c>
      <c r="F47" s="18">
        <v>41</v>
      </c>
      <c r="G47" s="18">
        <v>61</v>
      </c>
      <c r="H47" s="18">
        <v>548348.57647098962</v>
      </c>
      <c r="I47" s="18">
        <v>608826.33710407035</v>
      </c>
      <c r="J47" s="18">
        <v>142392.8717171422</v>
      </c>
      <c r="K47" s="18">
        <v>7.2307692307692308</v>
      </c>
      <c r="L47" s="18">
        <v>10.709036338372975</v>
      </c>
      <c r="M47" s="18">
        <v>8.4795381465049093</v>
      </c>
      <c r="N47" s="18">
        <v>1522.6567936191168</v>
      </c>
    </row>
    <row r="48" spans="2:14" s="18" customFormat="1" x14ac:dyDescent="0.25">
      <c r="B48" s="18" t="str">
        <f>VLOOKUP(F48,[2]NUTS_Europa!$A$2:$C$81,2,FALSE)</f>
        <v>BE23</v>
      </c>
      <c r="C48" s="18">
        <f>VLOOKUP(F48,[2]NUTS_Europa!$A$2:$C$81,3,FALSE)</f>
        <v>220</v>
      </c>
      <c r="D48" s="18" t="str">
        <f>VLOOKUP(G48,[2]NUTS_Europa!$A$2:$C$81,2,FALSE)</f>
        <v>NL11</v>
      </c>
      <c r="E48" s="18">
        <f>VLOOKUP(G48,[2]NUTS_Europa!$A$2:$C$81,3,FALSE)</f>
        <v>218</v>
      </c>
      <c r="F48" s="18">
        <v>42</v>
      </c>
      <c r="G48" s="18">
        <v>70</v>
      </c>
      <c r="H48" s="18">
        <v>1825097.4387991857</v>
      </c>
      <c r="I48" s="18">
        <v>598668.73868122196</v>
      </c>
      <c r="J48" s="18">
        <v>117061.71481038857</v>
      </c>
      <c r="K48" s="18">
        <v>6.4102564102564106</v>
      </c>
      <c r="L48" s="18">
        <v>11.000624926826404</v>
      </c>
      <c r="M48" s="18">
        <v>24.041959112658233</v>
      </c>
      <c r="N48" s="18">
        <v>5123.2789092745306</v>
      </c>
    </row>
    <row r="49" spans="2:14" s="18" customFormat="1" x14ac:dyDescent="0.25">
      <c r="B49" s="18" t="str">
        <f>VLOOKUP(F49,[2]NUTS_Europa!$A$2:$C$81,2,FALSE)</f>
        <v>BE23</v>
      </c>
      <c r="C49" s="18">
        <f>VLOOKUP(F49,[2]NUTS_Europa!$A$2:$C$81,3,FALSE)</f>
        <v>220</v>
      </c>
      <c r="D49" s="18" t="str">
        <f>VLOOKUP(G49,[2]NUTS_Europa!$A$2:$C$81,2,FALSE)</f>
        <v>NL34</v>
      </c>
      <c r="E49" s="18">
        <f>VLOOKUP(G49,[2]NUTS_Europa!$A$2:$C$81,3,FALSE)</f>
        <v>218</v>
      </c>
      <c r="F49" s="18">
        <v>42</v>
      </c>
      <c r="G49" s="18">
        <v>74</v>
      </c>
      <c r="H49" s="18">
        <v>1838551.1692149404</v>
      </c>
      <c r="I49" s="18">
        <v>598668.73868122196</v>
      </c>
      <c r="J49" s="18">
        <v>144185.26102544673</v>
      </c>
      <c r="K49" s="18">
        <v>6.4102564102564106</v>
      </c>
      <c r="L49" s="18">
        <v>11.000624926826404</v>
      </c>
      <c r="M49" s="18">
        <v>24.041959112658233</v>
      </c>
      <c r="N49" s="18">
        <v>5123.2789092745306</v>
      </c>
    </row>
    <row r="50" spans="2:14" s="18" customFormat="1" x14ac:dyDescent="0.25">
      <c r="B50" s="18" t="str">
        <f>VLOOKUP(F50,[2]NUTS_Europa!$A$2:$C$81,2,FALSE)</f>
        <v>BE25</v>
      </c>
      <c r="C50" s="18">
        <f>VLOOKUP(F50,[2]NUTS_Europa!$A$2:$C$81,3,FALSE)</f>
        <v>220</v>
      </c>
      <c r="D50" s="18" t="str">
        <f>VLOOKUP(G50,[2]NUTS_Europa!$A$2:$C$81,2,FALSE)</f>
        <v>NL11</v>
      </c>
      <c r="E50" s="18">
        <f>VLOOKUP(G50,[2]NUTS_Europa!$A$2:$C$81,3,FALSE)</f>
        <v>218</v>
      </c>
      <c r="F50" s="18">
        <v>43</v>
      </c>
      <c r="G50" s="18">
        <v>70</v>
      </c>
      <c r="H50" s="18">
        <v>1631363.7208123147</v>
      </c>
      <c r="I50" s="18">
        <v>598668.73868122196</v>
      </c>
      <c r="J50" s="18">
        <v>156784.57749147405</v>
      </c>
      <c r="K50" s="18">
        <v>6.4102564102564106</v>
      </c>
      <c r="L50" s="18">
        <v>11.000624926826404</v>
      </c>
      <c r="M50" s="18">
        <v>24.041959112658233</v>
      </c>
      <c r="N50" s="18">
        <v>5123.2789092745306</v>
      </c>
    </row>
    <row r="51" spans="2:14" s="18" customFormat="1" x14ac:dyDescent="0.25">
      <c r="B51" s="18" t="str">
        <f>VLOOKUP(F51,[2]NUTS_Europa!$A$2:$C$81,2,FALSE)</f>
        <v>BE25</v>
      </c>
      <c r="C51" s="18">
        <f>VLOOKUP(F51,[2]NUTS_Europa!$A$2:$C$81,3,FALSE)</f>
        <v>220</v>
      </c>
      <c r="D51" s="18" t="str">
        <f>VLOOKUP(G51,[2]NUTS_Europa!$A$2:$C$81,2,FALSE)</f>
        <v>PT18</v>
      </c>
      <c r="E51" s="18">
        <f>VLOOKUP(G51,[2]NUTS_Europa!$A$2:$C$81,3,FALSE)</f>
        <v>61</v>
      </c>
      <c r="F51" s="18">
        <v>43</v>
      </c>
      <c r="G51" s="18">
        <v>80</v>
      </c>
      <c r="H51" s="18">
        <v>11692365.699720269</v>
      </c>
      <c r="I51" s="18">
        <v>645498.94541471312</v>
      </c>
      <c r="J51" s="18">
        <v>117768.50934211678</v>
      </c>
      <c r="K51" s="18">
        <v>69.418974358974367</v>
      </c>
      <c r="L51" s="18">
        <v>12.484047791624803</v>
      </c>
      <c r="M51" s="18">
        <v>81.136609741720847</v>
      </c>
      <c r="N51" s="18">
        <v>17378.68458416584</v>
      </c>
    </row>
    <row r="52" spans="2:14" s="18" customFormat="1" x14ac:dyDescent="0.25">
      <c r="B52" s="18" t="str">
        <f>VLOOKUP(F52,[2]NUTS_Europa!$A$2:$C$81,2,FALSE)</f>
        <v>DE50</v>
      </c>
      <c r="C52" s="18">
        <f>VLOOKUP(F52,[2]NUTS_Europa!$A$2:$C$81,3,FALSE)</f>
        <v>1069</v>
      </c>
      <c r="D52" s="18" t="str">
        <f>VLOOKUP(G52,[2]NUTS_Europa!$A$2:$C$81,2,FALSE)</f>
        <v>ES12</v>
      </c>
      <c r="E52" s="18">
        <f>VLOOKUP(G52,[2]NUTS_Europa!$A$2:$C$81,3,FALSE)</f>
        <v>163</v>
      </c>
      <c r="F52" s="18">
        <v>44</v>
      </c>
      <c r="G52" s="18">
        <v>52</v>
      </c>
      <c r="H52" s="18">
        <v>1593862.1571444965</v>
      </c>
      <c r="I52" s="18">
        <v>655340.20473158197</v>
      </c>
      <c r="J52" s="18">
        <v>120125.80522925351</v>
      </c>
      <c r="K52" s="18">
        <v>53.746153846153845</v>
      </c>
      <c r="L52" s="18">
        <v>7.0667121165999793</v>
      </c>
      <c r="M52" s="18">
        <v>16.082539168783121</v>
      </c>
      <c r="N52" s="18">
        <v>2892.2254025044726</v>
      </c>
    </row>
    <row r="53" spans="2:14" s="18" customFormat="1" x14ac:dyDescent="0.25">
      <c r="B53" s="18" t="str">
        <f>VLOOKUP(F53,[2]NUTS_Europa!$A$2:$C$81,2,FALSE)</f>
        <v>DE50</v>
      </c>
      <c r="C53" s="18">
        <f>VLOOKUP(F53,[2]NUTS_Europa!$A$2:$C$81,3,FALSE)</f>
        <v>1069</v>
      </c>
      <c r="D53" s="18" t="str">
        <f>VLOOKUP(G53,[2]NUTS_Europa!$A$2:$C$81,2,FALSE)</f>
        <v>FRJ2</v>
      </c>
      <c r="E53" s="18">
        <f>VLOOKUP(G53,[2]NUTS_Europa!$A$2:$C$81,3,FALSE)</f>
        <v>163</v>
      </c>
      <c r="F53" s="18">
        <v>44</v>
      </c>
      <c r="G53" s="18">
        <v>68</v>
      </c>
      <c r="H53" s="18">
        <v>2554627.6213770546</v>
      </c>
      <c r="I53" s="18">
        <v>655340.20473158197</v>
      </c>
      <c r="J53" s="18">
        <v>122072.63094995193</v>
      </c>
      <c r="K53" s="18">
        <v>53.746153846153845</v>
      </c>
      <c r="L53" s="18">
        <v>7.0667121165999793</v>
      </c>
      <c r="M53" s="18">
        <v>16.082539168783121</v>
      </c>
      <c r="N53" s="18">
        <v>2892.2254025044726</v>
      </c>
    </row>
    <row r="54" spans="2:14" s="18" customFormat="1" x14ac:dyDescent="0.25">
      <c r="B54" s="18" t="str">
        <f>VLOOKUP(F54,[2]NUTS_Europa!$A$2:$C$81,2,FALSE)</f>
        <v>DE60</v>
      </c>
      <c r="C54" s="18">
        <f>VLOOKUP(F54,[2]NUTS_Europa!$A$2:$C$81,3,FALSE)</f>
        <v>245</v>
      </c>
      <c r="D54" s="18" t="str">
        <f>VLOOKUP(G54,[2]NUTS_Europa!$A$2:$C$81,2,FALSE)</f>
        <v>ES61</v>
      </c>
      <c r="E54" s="18">
        <f>VLOOKUP(G54,[2]NUTS_Europa!$A$2:$C$81,3,FALSE)</f>
        <v>297</v>
      </c>
      <c r="F54" s="18">
        <v>45</v>
      </c>
      <c r="G54" s="18">
        <v>57</v>
      </c>
      <c r="H54" s="18">
        <v>3075338.1561838561</v>
      </c>
      <c r="I54" s="18">
        <v>8324510.5306491572</v>
      </c>
      <c r="J54" s="18">
        <v>159445.52860932166</v>
      </c>
      <c r="K54" s="18">
        <v>80.134871794871799</v>
      </c>
      <c r="L54" s="18">
        <v>14.005339241954658</v>
      </c>
      <c r="M54" s="18">
        <v>4.701678693168386</v>
      </c>
      <c r="N54" s="18">
        <v>845.53281096249611</v>
      </c>
    </row>
    <row r="55" spans="2:14" s="18" customFormat="1" x14ac:dyDescent="0.25">
      <c r="B55" s="18" t="str">
        <f>VLOOKUP(F55,[2]NUTS_Europa!$A$2:$C$81,2,FALSE)</f>
        <v>DE60</v>
      </c>
      <c r="C55" s="18">
        <f>VLOOKUP(F55,[2]NUTS_Europa!$A$2:$C$81,3,FALSE)</f>
        <v>245</v>
      </c>
      <c r="D55" s="18" t="str">
        <f>VLOOKUP(G55,[2]NUTS_Europa!$A$2:$C$81,2,FALSE)</f>
        <v>FRD2</v>
      </c>
      <c r="E55" s="18">
        <f>VLOOKUP(G55,[2]NUTS_Europa!$A$2:$C$81,3,FALSE)</f>
        <v>271</v>
      </c>
      <c r="F55" s="18">
        <v>45</v>
      </c>
      <c r="G55" s="18">
        <v>60</v>
      </c>
      <c r="H55" s="18">
        <v>1136987.8727499039</v>
      </c>
      <c r="I55" s="18">
        <v>9695519.1838008109</v>
      </c>
      <c r="J55" s="18">
        <v>141734.02658349604</v>
      </c>
      <c r="K55" s="18">
        <v>143.43589743589743</v>
      </c>
      <c r="L55" s="18">
        <v>16.116553587800205</v>
      </c>
      <c r="M55" s="18">
        <v>1.9223056220865846</v>
      </c>
      <c r="N55" s="18">
        <v>299.59302325581393</v>
      </c>
    </row>
    <row r="56" spans="2:14" s="18" customFormat="1" x14ac:dyDescent="0.25">
      <c r="B56" s="18" t="str">
        <f>VLOOKUP(F56,[2]NUTS_Europa!$A$2:$C$81,2,FALSE)</f>
        <v>DE80</v>
      </c>
      <c r="C56" s="18">
        <f>VLOOKUP(F56,[2]NUTS_Europa!$A$2:$C$81,3,FALSE)</f>
        <v>245</v>
      </c>
      <c r="D56" s="18" t="str">
        <f>VLOOKUP(G56,[2]NUTS_Europa!$A$2:$C$81,2,FALSE)</f>
        <v>ES11</v>
      </c>
      <c r="E56" s="18">
        <f>VLOOKUP(G56,[2]NUTS_Europa!$A$2:$C$81,3,FALSE)</f>
        <v>285</v>
      </c>
      <c r="F56" s="18">
        <v>46</v>
      </c>
      <c r="G56" s="18">
        <v>51</v>
      </c>
      <c r="H56" s="18">
        <v>59259.211635068961</v>
      </c>
      <c r="I56" s="18">
        <v>8283830.4981421409</v>
      </c>
      <c r="J56" s="18">
        <v>127001.21695280854</v>
      </c>
      <c r="K56" s="18">
        <v>51.586666666666666</v>
      </c>
      <c r="L56" s="18">
        <v>14.035030699778314</v>
      </c>
      <c r="M56" s="18">
        <v>8.6798247044985843E-2</v>
      </c>
      <c r="N56" s="18">
        <v>15.60948133635801</v>
      </c>
    </row>
    <row r="57" spans="2:14" s="18" customFormat="1" x14ac:dyDescent="0.25">
      <c r="B57" s="18" t="str">
        <f>VLOOKUP(F57,[2]NUTS_Europa!$A$2:$C$81,2,FALSE)</f>
        <v>DE80</v>
      </c>
      <c r="C57" s="18">
        <f>VLOOKUP(F57,[2]NUTS_Europa!$A$2:$C$81,3,FALSE)</f>
        <v>245</v>
      </c>
      <c r="D57" s="18" t="str">
        <f>VLOOKUP(G57,[2]NUTS_Europa!$A$2:$C$81,2,FALSE)</f>
        <v>ES13</v>
      </c>
      <c r="E57" s="18">
        <f>VLOOKUP(G57,[2]NUTS_Europa!$A$2:$C$81,3,FALSE)</f>
        <v>285</v>
      </c>
      <c r="F57" s="18">
        <v>46</v>
      </c>
      <c r="G57" s="18">
        <v>53</v>
      </c>
      <c r="H57" s="18">
        <v>66002.148554304891</v>
      </c>
      <c r="I57" s="18">
        <v>8283830.4981421409</v>
      </c>
      <c r="J57" s="18">
        <v>117768.50934211678</v>
      </c>
      <c r="K57" s="18">
        <v>51.586666666666666</v>
      </c>
      <c r="L57" s="18">
        <v>14.035030699778314</v>
      </c>
      <c r="M57" s="18">
        <v>8.6798247044985843E-2</v>
      </c>
      <c r="N57" s="18">
        <v>15.60948133635801</v>
      </c>
    </row>
    <row r="58" spans="2:14" s="18" customFormat="1" x14ac:dyDescent="0.25">
      <c r="B58" s="18" t="str">
        <f>VLOOKUP(F58,[2]NUTS_Europa!$A$2:$C$81,2,FALSE)</f>
        <v>DE93</v>
      </c>
      <c r="C58" s="18">
        <f>VLOOKUP(F58,[2]NUTS_Europa!$A$2:$C$81,3,FALSE)</f>
        <v>245</v>
      </c>
      <c r="D58" s="18" t="str">
        <f>VLOOKUP(G58,[2]NUTS_Europa!$A$2:$C$81,2,FALSE)</f>
        <v>FRI1</v>
      </c>
      <c r="E58" s="18">
        <f>VLOOKUP(G58,[2]NUTS_Europa!$A$2:$C$81,3,FALSE)</f>
        <v>275</v>
      </c>
      <c r="F58" s="18">
        <v>47</v>
      </c>
      <c r="G58" s="18">
        <v>64</v>
      </c>
      <c r="H58" s="18">
        <v>760692.1332646315</v>
      </c>
      <c r="I58" s="18">
        <v>9890357.3088384103</v>
      </c>
      <c r="J58" s="18">
        <v>154854.30087154222</v>
      </c>
      <c r="K58" s="18">
        <v>61.025641025641029</v>
      </c>
      <c r="L58" s="18">
        <v>16.948757807852672</v>
      </c>
      <c r="M58" s="18">
        <v>1.1478335978065561</v>
      </c>
      <c r="N58" s="18">
        <v>178.89087656529517</v>
      </c>
    </row>
    <row r="59" spans="2:14" s="18" customFormat="1" x14ac:dyDescent="0.25">
      <c r="B59" s="18" t="str">
        <f>VLOOKUP(F59,[2]NUTS_Europa!$A$2:$C$81,2,FALSE)</f>
        <v>DE93</v>
      </c>
      <c r="C59" s="18">
        <f>VLOOKUP(F59,[2]NUTS_Europa!$A$2:$C$81,3,FALSE)</f>
        <v>245</v>
      </c>
      <c r="D59" s="18" t="str">
        <f>VLOOKUP(G59,[2]NUTS_Europa!$A$2:$C$81,2,FALSE)</f>
        <v>FRI2</v>
      </c>
      <c r="E59" s="18">
        <f>VLOOKUP(G59,[2]NUTS_Europa!$A$2:$C$81,3,FALSE)</f>
        <v>275</v>
      </c>
      <c r="F59" s="18">
        <v>47</v>
      </c>
      <c r="G59" s="18">
        <v>69</v>
      </c>
      <c r="H59" s="18">
        <v>729687.4821018409</v>
      </c>
      <c r="I59" s="18">
        <v>9890357.3088384103</v>
      </c>
      <c r="J59" s="18">
        <v>114346.85142443764</v>
      </c>
      <c r="K59" s="18">
        <v>61.025641025641029</v>
      </c>
      <c r="L59" s="18">
        <v>16.948757807852672</v>
      </c>
      <c r="M59" s="18">
        <v>1.1478335978065561</v>
      </c>
      <c r="N59" s="18">
        <v>178.89087656529517</v>
      </c>
    </row>
    <row r="60" spans="2:14" s="18" customFormat="1" x14ac:dyDescent="0.25">
      <c r="B60" s="18" t="str">
        <f>VLOOKUP(F60,[2]NUTS_Europa!$A$2:$C$81,2,FALSE)</f>
        <v>DE94</v>
      </c>
      <c r="C60" s="18">
        <f>VLOOKUP(F60,[2]NUTS_Europa!$A$2:$C$81,3,FALSE)</f>
        <v>1069</v>
      </c>
      <c r="D60" s="18" t="str">
        <f>VLOOKUP(G60,[2]NUTS_Europa!$A$2:$C$81,2,FALSE)</f>
        <v>FRE1</v>
      </c>
      <c r="E60" s="18">
        <f>VLOOKUP(G60,[2]NUTS_Europa!$A$2:$C$81,3,FALSE)</f>
        <v>235</v>
      </c>
      <c r="F60" s="18">
        <v>48</v>
      </c>
      <c r="G60" s="18">
        <v>61</v>
      </c>
      <c r="H60" s="18">
        <v>571741.22089845873</v>
      </c>
      <c r="I60" s="18">
        <v>536961.93661613297</v>
      </c>
      <c r="J60" s="18">
        <v>507158.32774652442</v>
      </c>
      <c r="K60" s="18">
        <v>20.905641025641028</v>
      </c>
      <c r="L60" s="18">
        <v>10.208433927588347</v>
      </c>
      <c r="M60" s="18">
        <v>7.1764800832866538</v>
      </c>
      <c r="N60" s="18">
        <v>1522.6567936191168</v>
      </c>
    </row>
    <row r="61" spans="2:14" s="18" customFormat="1" x14ac:dyDescent="0.25">
      <c r="B61" s="18" t="str">
        <f>VLOOKUP(F61,[2]NUTS_Europa!$A$2:$C$81,2,FALSE)</f>
        <v>DE94</v>
      </c>
      <c r="C61" s="18">
        <f>VLOOKUP(F61,[2]NUTS_Europa!$A$2:$C$81,3,FALSE)</f>
        <v>1069</v>
      </c>
      <c r="D61" s="18" t="str">
        <f>VLOOKUP(G61,[2]NUTS_Europa!$A$2:$C$81,2,FALSE)</f>
        <v>FRF2</v>
      </c>
      <c r="E61" s="18">
        <f>VLOOKUP(G61,[2]NUTS_Europa!$A$2:$C$81,3,FALSE)</f>
        <v>235</v>
      </c>
      <c r="F61" s="18">
        <v>48</v>
      </c>
      <c r="G61" s="18">
        <v>67</v>
      </c>
      <c r="H61" s="18">
        <v>1068354.5160118989</v>
      </c>
      <c r="I61" s="18">
        <v>536961.93661613297</v>
      </c>
      <c r="J61" s="18">
        <v>126450.71705482846</v>
      </c>
      <c r="K61" s="18">
        <v>20.905641025641028</v>
      </c>
      <c r="L61" s="18">
        <v>10.208433927588347</v>
      </c>
      <c r="M61" s="18">
        <v>7.1764800832866538</v>
      </c>
      <c r="N61" s="18">
        <v>1522.6567936191168</v>
      </c>
    </row>
    <row r="62" spans="2:14" s="18" customFormat="1" x14ac:dyDescent="0.25">
      <c r="B62" s="18" t="str">
        <f>VLOOKUP(F62,[2]NUTS_Europa!$A$2:$C$81,2,FALSE)</f>
        <v>DEA1</v>
      </c>
      <c r="C62" s="18">
        <f>VLOOKUP(F62,[2]NUTS_Europa!$A$2:$C$81,3,FALSE)</f>
        <v>245</v>
      </c>
      <c r="D62" s="18" t="str">
        <f>VLOOKUP(G62,[2]NUTS_Europa!$A$2:$C$81,2,FALSE)</f>
        <v>ES11</v>
      </c>
      <c r="E62" s="18">
        <f>VLOOKUP(G62,[2]NUTS_Europa!$A$2:$C$81,3,FALSE)</f>
        <v>285</v>
      </c>
      <c r="F62" s="18">
        <v>49</v>
      </c>
      <c r="G62" s="18">
        <v>51</v>
      </c>
      <c r="H62" s="18">
        <v>58049.991944385321</v>
      </c>
      <c r="I62" s="18">
        <v>8283830.4981421409</v>
      </c>
      <c r="J62" s="18">
        <v>176841.96373917855</v>
      </c>
      <c r="K62" s="18">
        <v>51.586666666666666</v>
      </c>
      <c r="L62" s="18">
        <v>14.035030699778314</v>
      </c>
      <c r="M62" s="18">
        <v>8.6798247044985843E-2</v>
      </c>
      <c r="N62" s="18">
        <v>15.60948133635801</v>
      </c>
    </row>
    <row r="63" spans="2:14" s="18" customFormat="1" x14ac:dyDescent="0.25">
      <c r="B63" s="18" t="str">
        <f>VLOOKUP(F63,[2]NUTS_Europa!$A$2:$C$81,2,FALSE)</f>
        <v>DEA1</v>
      </c>
      <c r="C63" s="18">
        <f>VLOOKUP(F63,[2]NUTS_Europa!$A$2:$C$81,3,FALSE)</f>
        <v>245</v>
      </c>
      <c r="D63" s="18" t="str">
        <f>VLOOKUP(G63,[2]NUTS_Europa!$A$2:$C$81,2,FALSE)</f>
        <v>ES13</v>
      </c>
      <c r="E63" s="18">
        <f>VLOOKUP(G63,[2]NUTS_Europa!$A$2:$C$81,3,FALSE)</f>
        <v>285</v>
      </c>
      <c r="F63" s="18">
        <v>49</v>
      </c>
      <c r="G63" s="18">
        <v>53</v>
      </c>
      <c r="H63" s="18">
        <v>64792.928863621244</v>
      </c>
      <c r="I63" s="18">
        <v>8283830.4981421409</v>
      </c>
      <c r="J63" s="18">
        <v>199058.85825050285</v>
      </c>
      <c r="K63" s="18">
        <v>51.586666666666666</v>
      </c>
      <c r="L63" s="18">
        <v>14.035030699778314</v>
      </c>
      <c r="M63" s="18">
        <v>8.6798247044985843E-2</v>
      </c>
      <c r="N63" s="18">
        <v>15.60948133635801</v>
      </c>
    </row>
    <row r="64" spans="2:14" s="18" customFormat="1" x14ac:dyDescent="0.25">
      <c r="B64" s="18" t="str">
        <f>VLOOKUP(F64,[2]NUTS_Europa!$A$2:$C$81,2,FALSE)</f>
        <v>DEF0</v>
      </c>
      <c r="C64" s="18">
        <f>VLOOKUP(F64,[2]NUTS_Europa!$A$2:$C$81,3,FALSE)</f>
        <v>245</v>
      </c>
      <c r="D64" s="18" t="str">
        <f>VLOOKUP(G64,[2]NUTS_Europa!$A$2:$C$81,2,FALSE)</f>
        <v>ES61</v>
      </c>
      <c r="E64" s="18">
        <f>VLOOKUP(G64,[2]NUTS_Europa!$A$2:$C$81,3,FALSE)</f>
        <v>297</v>
      </c>
      <c r="F64" s="18">
        <v>50</v>
      </c>
      <c r="G64" s="18">
        <v>57</v>
      </c>
      <c r="H64" s="18">
        <v>3032040.9575328995</v>
      </c>
      <c r="I64" s="18">
        <v>8324510.5306491572</v>
      </c>
      <c r="J64" s="18">
        <v>137713.62258431225</v>
      </c>
      <c r="K64" s="18">
        <v>80.134871794871799</v>
      </c>
      <c r="L64" s="18">
        <v>14.005339241954658</v>
      </c>
      <c r="M64" s="18">
        <v>4.701678693168386</v>
      </c>
      <c r="N64" s="18">
        <v>845.53281096249611</v>
      </c>
    </row>
    <row r="65" spans="2:14" s="18" customFormat="1" x14ac:dyDescent="0.25">
      <c r="B65" s="18" t="str">
        <f>VLOOKUP(F65,[2]NUTS_Europa!$A$2:$C$81,2,FALSE)</f>
        <v>DEF0</v>
      </c>
      <c r="C65" s="18">
        <f>VLOOKUP(F65,[2]NUTS_Europa!$A$2:$C$81,3,FALSE)</f>
        <v>245</v>
      </c>
      <c r="D65" s="18" t="str">
        <f>VLOOKUP(G65,[2]NUTS_Europa!$A$2:$C$81,2,FALSE)</f>
        <v>FRD2</v>
      </c>
      <c r="E65" s="18">
        <f>VLOOKUP(G65,[2]NUTS_Europa!$A$2:$C$81,3,FALSE)</f>
        <v>271</v>
      </c>
      <c r="F65" s="18">
        <v>50</v>
      </c>
      <c r="G65" s="18">
        <v>60</v>
      </c>
      <c r="H65" s="18">
        <v>1121646.6128080434</v>
      </c>
      <c r="I65" s="18">
        <v>9695519.1838008109</v>
      </c>
      <c r="J65" s="18">
        <v>176841.96373917855</v>
      </c>
      <c r="K65" s="18">
        <v>143.43589743589743</v>
      </c>
      <c r="L65" s="18">
        <v>16.116553587800205</v>
      </c>
      <c r="M65" s="18">
        <v>1.9223056220865846</v>
      </c>
      <c r="N65" s="18">
        <v>299.59302325581393</v>
      </c>
    </row>
    <row r="66" spans="2:14" s="18" customFormat="1" x14ac:dyDescent="0.25">
      <c r="B66" s="18" t="str">
        <f>VLOOKUP(F66,[2]NUTS_Europa!$A$2:$C$81,2,FALSE)</f>
        <v>ES21</v>
      </c>
      <c r="C66" s="18">
        <f>VLOOKUP(F66,[2]NUTS_Europa!$A$2:$C$81,3,FALSE)</f>
        <v>1063</v>
      </c>
      <c r="D66" s="18" t="str">
        <f>VLOOKUP(G66,[2]NUTS_Europa!$A$2:$C$81,2,FALSE)</f>
        <v>FRH0</v>
      </c>
      <c r="E66" s="18">
        <f>VLOOKUP(G66,[2]NUTS_Europa!$A$2:$C$81,3,FALSE)</f>
        <v>282</v>
      </c>
      <c r="F66" s="18">
        <v>54</v>
      </c>
      <c r="G66" s="18">
        <v>63</v>
      </c>
      <c r="H66" s="18">
        <v>738022.0944768918</v>
      </c>
      <c r="I66" s="18">
        <v>4634065.4261448793</v>
      </c>
      <c r="J66" s="18">
        <v>141734.02658349604</v>
      </c>
      <c r="K66" s="18">
        <v>75.384615384615387</v>
      </c>
      <c r="L66" s="18">
        <v>12.738475853955862</v>
      </c>
      <c r="M66" s="18">
        <v>3.9140879229523233</v>
      </c>
      <c r="N66" s="18">
        <v>703.89534883720933</v>
      </c>
    </row>
    <row r="67" spans="2:14" s="18" customFormat="1" x14ac:dyDescent="0.25">
      <c r="B67" s="18" t="str">
        <f>VLOOKUP(F67,[2]NUTS_Europa!$A$2:$C$81,2,FALSE)</f>
        <v>ES21</v>
      </c>
      <c r="C67" s="18">
        <f>VLOOKUP(F67,[2]NUTS_Europa!$A$2:$C$81,3,FALSE)</f>
        <v>1063</v>
      </c>
      <c r="D67" s="18" t="str">
        <f>VLOOKUP(G67,[2]NUTS_Europa!$A$2:$C$81,2,FALSE)</f>
        <v>FRI3</v>
      </c>
      <c r="E67" s="18">
        <f>VLOOKUP(G67,[2]NUTS_Europa!$A$2:$C$81,3,FALSE)</f>
        <v>282</v>
      </c>
      <c r="F67" s="18">
        <v>54</v>
      </c>
      <c r="G67" s="18">
        <v>65</v>
      </c>
      <c r="H67" s="18">
        <v>868336.35209317086</v>
      </c>
      <c r="I67" s="18">
        <v>4634065.4261448793</v>
      </c>
      <c r="J67" s="18">
        <v>117923.68175590989</v>
      </c>
      <c r="K67" s="18">
        <v>75.384615384615387</v>
      </c>
      <c r="L67" s="18">
        <v>12.738475853955862</v>
      </c>
      <c r="M67" s="18">
        <v>3.9140879229523233</v>
      </c>
      <c r="N67" s="18">
        <v>703.89534883720933</v>
      </c>
    </row>
    <row r="68" spans="2:14" s="18" customFormat="1" x14ac:dyDescent="0.25">
      <c r="B68" s="18" t="str">
        <f>VLOOKUP(F68,[2]NUTS_Europa!$A$2:$C$81,2,FALSE)</f>
        <v>ES51</v>
      </c>
      <c r="C68" s="18">
        <f>VLOOKUP(F68,[2]NUTS_Europa!$A$2:$C$81,3,FALSE)</f>
        <v>1064</v>
      </c>
      <c r="D68" s="18" t="str">
        <f>VLOOKUP(G68,[2]NUTS_Europa!$A$2:$C$81,2,FALSE)</f>
        <v>ES62</v>
      </c>
      <c r="E68" s="18">
        <f>VLOOKUP(G68,[2]NUTS_Europa!$A$2:$C$81,3,FALSE)</f>
        <v>462</v>
      </c>
      <c r="F68" s="18">
        <v>55</v>
      </c>
      <c r="G68" s="18">
        <v>58</v>
      </c>
      <c r="H68" s="18">
        <v>987183.45143482054</v>
      </c>
      <c r="I68" s="18">
        <v>532043.08883806714</v>
      </c>
      <c r="J68" s="18">
        <v>114203.52260471623</v>
      </c>
      <c r="K68" s="18">
        <v>17.076923076923077</v>
      </c>
      <c r="L68" s="18">
        <v>11.513006822754857</v>
      </c>
      <c r="M68" s="18">
        <v>4.3011264288980433</v>
      </c>
      <c r="N68" s="18">
        <v>914.19354130454008</v>
      </c>
    </row>
    <row r="69" spans="2:14" s="18" customFormat="1" x14ac:dyDescent="0.25">
      <c r="B69" s="18" t="str">
        <f>VLOOKUP(F69,[2]NUTS_Europa!$A$2:$C$81,2,FALSE)</f>
        <v>ES51</v>
      </c>
      <c r="C69" s="18">
        <f>VLOOKUP(F69,[2]NUTS_Europa!$A$2:$C$81,3,FALSE)</f>
        <v>1064</v>
      </c>
      <c r="D69" s="18" t="str">
        <f>VLOOKUP(G69,[2]NUTS_Europa!$A$2:$C$81,2,FALSE)</f>
        <v>FRH0</v>
      </c>
      <c r="E69" s="18">
        <f>VLOOKUP(G69,[2]NUTS_Europa!$A$2:$C$81,3,FALSE)</f>
        <v>282</v>
      </c>
      <c r="F69" s="18">
        <v>55</v>
      </c>
      <c r="G69" s="18">
        <v>63</v>
      </c>
      <c r="H69" s="18">
        <v>498235.41145325464</v>
      </c>
      <c r="I69" s="18">
        <v>667742.62094144174</v>
      </c>
      <c r="J69" s="18">
        <v>127001.21695280854</v>
      </c>
      <c r="K69" s="18">
        <v>64.462512820512828</v>
      </c>
      <c r="L69" s="18">
        <v>12.098152639779126</v>
      </c>
      <c r="M69" s="18">
        <v>3.9140879229523233</v>
      </c>
      <c r="N69" s="18">
        <v>703.89534883720933</v>
      </c>
    </row>
    <row r="70" spans="2:14" s="18" customFormat="1" x14ac:dyDescent="0.25">
      <c r="B70" s="18" t="str">
        <f>VLOOKUP(F70,[2]NUTS_Europa!$A$2:$C$81,2,FALSE)</f>
        <v>ES52</v>
      </c>
      <c r="C70" s="18">
        <f>VLOOKUP(F70,[2]NUTS_Europa!$A$2:$C$81,3,FALSE)</f>
        <v>1063</v>
      </c>
      <c r="D70" s="18" t="str">
        <f>VLOOKUP(G70,[2]NUTS_Europa!$A$2:$C$81,2,FALSE)</f>
        <v>ES62</v>
      </c>
      <c r="E70" s="18">
        <f>VLOOKUP(G70,[2]NUTS_Europa!$A$2:$C$81,3,FALSE)</f>
        <v>462</v>
      </c>
      <c r="F70" s="18">
        <v>56</v>
      </c>
      <c r="G70" s="18">
        <v>58</v>
      </c>
      <c r="H70" s="18">
        <v>1003702.5908521442</v>
      </c>
      <c r="I70" s="18">
        <v>4485234.6552214073</v>
      </c>
      <c r="J70" s="18">
        <v>163171.48832599766</v>
      </c>
      <c r="K70" s="18">
        <v>23.589743589743591</v>
      </c>
      <c r="L70" s="18">
        <v>12.153330036931592</v>
      </c>
      <c r="M70" s="18">
        <v>4.3011264288980433</v>
      </c>
      <c r="N70" s="18">
        <v>914.19354130454008</v>
      </c>
    </row>
    <row r="71" spans="2:14" s="18" customFormat="1" x14ac:dyDescent="0.25">
      <c r="B71" s="18" t="str">
        <f>VLOOKUP(F71,[2]NUTS_Europa!$A$2:$C$81,2,FALSE)</f>
        <v>ES52</v>
      </c>
      <c r="C71" s="18">
        <f>VLOOKUP(F71,[2]NUTS_Europa!$A$2:$C$81,3,FALSE)</f>
        <v>1063</v>
      </c>
      <c r="D71" s="18" t="str">
        <f>VLOOKUP(G71,[2]NUTS_Europa!$A$2:$C$81,2,FALSE)</f>
        <v>FRI3</v>
      </c>
      <c r="E71" s="18">
        <f>VLOOKUP(G71,[2]NUTS_Europa!$A$2:$C$81,3,FALSE)</f>
        <v>282</v>
      </c>
      <c r="F71" s="18">
        <v>56</v>
      </c>
      <c r="G71" s="18">
        <v>65</v>
      </c>
      <c r="H71" s="21">
        <v>642827.99139549641</v>
      </c>
      <c r="I71" s="21">
        <v>4634065.4261448793</v>
      </c>
      <c r="J71" s="18">
        <v>122072.63094995193</v>
      </c>
      <c r="K71" s="18">
        <v>75.384615384615387</v>
      </c>
      <c r="L71" s="18">
        <v>12.738475853955862</v>
      </c>
      <c r="M71" s="18">
        <v>3.9140879229523233</v>
      </c>
      <c r="N71" s="18">
        <v>703.89534883720933</v>
      </c>
    </row>
    <row r="72" spans="2:14" s="18" customFormat="1" x14ac:dyDescent="0.25">
      <c r="B72" s="18" t="str">
        <f>VLOOKUP(F72,[2]NUTS_Europa!$A$2:$C$81,2,FALSE)</f>
        <v>FRD1</v>
      </c>
      <c r="C72" s="18">
        <f>VLOOKUP(F72,[2]NUTS_Europa!$A$2:$C$81,3,FALSE)</f>
        <v>269</v>
      </c>
      <c r="D72" s="18" t="str">
        <f>VLOOKUP(G72,[2]NUTS_Europa!$A$2:$C$81,2,FALSE)</f>
        <v>FRG0</v>
      </c>
      <c r="E72" s="18">
        <f>VLOOKUP(G72,[2]NUTS_Europa!$A$2:$C$81,3,FALSE)</f>
        <v>283</v>
      </c>
      <c r="F72" s="18">
        <v>59</v>
      </c>
      <c r="G72" s="18">
        <v>62</v>
      </c>
      <c r="H72" s="21">
        <v>971507.35289744311</v>
      </c>
      <c r="I72" s="21">
        <v>610977.5989731974</v>
      </c>
      <c r="J72" s="18">
        <v>159445.52860932166</v>
      </c>
      <c r="K72" s="18">
        <v>23.743589743589745</v>
      </c>
      <c r="L72" s="18">
        <v>11.281628656574245</v>
      </c>
      <c r="M72" s="18">
        <v>11.226911756455761</v>
      </c>
      <c r="N72" s="18">
        <v>1954.024298469388</v>
      </c>
    </row>
    <row r="73" spans="2:14" s="18" customFormat="1" x14ac:dyDescent="0.25">
      <c r="B73" s="18" t="str">
        <f>VLOOKUP(F73,[2]NUTS_Europa!$A$2:$C$81,2,FALSE)</f>
        <v>FRD1</v>
      </c>
      <c r="C73" s="18">
        <f>VLOOKUP(F73,[2]NUTS_Europa!$A$2:$C$81,3,FALSE)</f>
        <v>269</v>
      </c>
      <c r="D73" s="18" t="str">
        <f>VLOOKUP(G73,[2]NUTS_Europa!$A$2:$C$81,2,FALSE)</f>
        <v>FRJ2</v>
      </c>
      <c r="E73" s="18">
        <f>VLOOKUP(G73,[2]NUTS_Europa!$A$2:$C$81,3,FALSE)</f>
        <v>163</v>
      </c>
      <c r="F73" s="18">
        <v>59</v>
      </c>
      <c r="G73" s="18">
        <v>68</v>
      </c>
      <c r="H73" s="18">
        <v>2634321.0838791667</v>
      </c>
      <c r="I73" s="18">
        <v>660855.55058936891</v>
      </c>
      <c r="J73" s="18">
        <v>145277.79316174539</v>
      </c>
      <c r="K73" s="18">
        <v>31.178974358974358</v>
      </c>
      <c r="L73" s="18">
        <v>9.1444480461657882</v>
      </c>
      <c r="M73" s="18">
        <v>18.557645605881412</v>
      </c>
      <c r="N73" s="18">
        <v>2892.2254025044726</v>
      </c>
    </row>
    <row r="74" spans="2:14" s="18" customFormat="1" x14ac:dyDescent="0.25">
      <c r="B74" s="18" t="str">
        <f>VLOOKUP(F74,[2]NUTS_Europa!$A$2:$C$81,2,FALSE)</f>
        <v>FRJ1</v>
      </c>
      <c r="C74" s="18">
        <f>VLOOKUP(F74,[2]NUTS_Europa!$A$2:$C$81,3,FALSE)</f>
        <v>1064</v>
      </c>
      <c r="D74" s="18" t="str">
        <f>VLOOKUP(G74,[2]NUTS_Europa!$A$2:$C$81,2,FALSE)</f>
        <v>FRF2</v>
      </c>
      <c r="E74" s="18">
        <f>VLOOKUP(G74,[2]NUTS_Europa!$A$2:$C$81,3,FALSE)</f>
        <v>235</v>
      </c>
      <c r="F74" s="18">
        <v>66</v>
      </c>
      <c r="G74" s="18">
        <v>67</v>
      </c>
      <c r="H74" s="18">
        <v>1455353.0692632224</v>
      </c>
      <c r="I74" s="18">
        <v>714979.90482117585</v>
      </c>
      <c r="J74" s="18">
        <v>176841.96373917855</v>
      </c>
      <c r="K74" s="18">
        <v>88.663589743589753</v>
      </c>
      <c r="L74" s="18">
        <v>11.319711917089293</v>
      </c>
      <c r="M74" s="18">
        <v>7.1764800832866538</v>
      </c>
      <c r="N74" s="18">
        <v>1522.6567936191168</v>
      </c>
    </row>
    <row r="75" spans="2:14" s="18" customFormat="1" x14ac:dyDescent="0.25">
      <c r="B75" s="18" t="str">
        <f>VLOOKUP(F75,[2]NUTS_Europa!$A$2:$C$81,2,FALSE)</f>
        <v>FRJ1</v>
      </c>
      <c r="C75" s="18">
        <f>VLOOKUP(F75,[2]NUTS_Europa!$A$2:$C$81,3,FALSE)</f>
        <v>1064</v>
      </c>
      <c r="D75" s="18" t="str">
        <f>VLOOKUP(G75,[2]NUTS_Europa!$A$2:$C$81,2,FALSE)</f>
        <v>PT11</v>
      </c>
      <c r="E75" s="18">
        <f>VLOOKUP(G75,[2]NUTS_Europa!$A$2:$C$81,3,FALSE)</f>
        <v>288</v>
      </c>
      <c r="F75" s="18">
        <v>66</v>
      </c>
      <c r="G75" s="18">
        <v>76</v>
      </c>
      <c r="H75" s="18">
        <v>757491.44420810556</v>
      </c>
      <c r="I75" s="18">
        <v>668179.56967341248</v>
      </c>
      <c r="J75" s="18">
        <v>123614.25510828695</v>
      </c>
      <c r="K75" s="18">
        <v>46.769230769230766</v>
      </c>
      <c r="L75" s="18">
        <v>10.904110687255699</v>
      </c>
      <c r="M75" s="18">
        <v>4.2364745633638439</v>
      </c>
      <c r="N75" s="18">
        <v>900.45195084406225</v>
      </c>
    </row>
    <row r="76" spans="2:14" s="18" customFormat="1" x14ac:dyDescent="0.25">
      <c r="B76" s="18" t="str">
        <f>VLOOKUP(F76,[2]NUTS_Europa!$A$2:$C$81,2,FALSE)</f>
        <v>NL12</v>
      </c>
      <c r="C76" s="18">
        <f>VLOOKUP(F76,[2]NUTS_Europa!$A$2:$C$81,3,FALSE)</f>
        <v>250</v>
      </c>
      <c r="D76" s="18" t="str">
        <f>VLOOKUP(G76,[2]NUTS_Europa!$A$2:$C$81,2,FALSE)</f>
        <v>PT11</v>
      </c>
      <c r="E76" s="18">
        <f>VLOOKUP(G76,[2]NUTS_Europa!$A$2:$C$81,3,FALSE)</f>
        <v>288</v>
      </c>
      <c r="F76" s="18">
        <v>71</v>
      </c>
      <c r="G76" s="18">
        <v>76</v>
      </c>
      <c r="H76" s="18">
        <v>659961.38431598071</v>
      </c>
      <c r="I76" s="18">
        <v>790724.97461781616</v>
      </c>
      <c r="J76" s="18">
        <v>142841.86171918266</v>
      </c>
      <c r="K76" s="18">
        <v>46.657435897435903</v>
      </c>
      <c r="L76" s="18">
        <v>10.293435108539381</v>
      </c>
      <c r="M76" s="18">
        <v>5.007062643359939</v>
      </c>
      <c r="N76" s="18">
        <v>900.45195084406225</v>
      </c>
    </row>
    <row r="77" spans="2:14" s="18" customFormat="1" x14ac:dyDescent="0.25">
      <c r="B77" s="18" t="str">
        <f>VLOOKUP(F77,[2]NUTS_Europa!$A$2:$C$81,2,FALSE)</f>
        <v>NL12</v>
      </c>
      <c r="C77" s="18">
        <f>VLOOKUP(F77,[2]NUTS_Europa!$A$2:$C$81,3,FALSE)</f>
        <v>250</v>
      </c>
      <c r="D77" s="18" t="str">
        <f>VLOOKUP(G77,[2]NUTS_Europa!$A$2:$C$81,2,FALSE)</f>
        <v>PT17</v>
      </c>
      <c r="E77" s="18">
        <f>VLOOKUP(G77,[2]NUTS_Europa!$A$2:$C$81,3,FALSE)</f>
        <v>297</v>
      </c>
      <c r="F77" s="18">
        <v>71</v>
      </c>
      <c r="G77" s="18">
        <v>79</v>
      </c>
      <c r="H77" s="18">
        <v>693838.71378916572</v>
      </c>
      <c r="I77" s="18">
        <v>759942.58413856977</v>
      </c>
      <c r="J77" s="18">
        <v>154854.30087154222</v>
      </c>
      <c r="K77" s="18">
        <v>71.218923076923076</v>
      </c>
      <c r="L77" s="18">
        <v>8.7796214037841338</v>
      </c>
      <c r="M77" s="18">
        <v>4.701678693168386</v>
      </c>
      <c r="N77" s="18">
        <v>845.53281096249611</v>
      </c>
    </row>
    <row r="78" spans="2:14" s="18" customFormat="1" x14ac:dyDescent="0.25">
      <c r="B78" s="18" t="str">
        <f>VLOOKUP(F78,[2]NUTS_Europa!$A$2:$C$81,2,FALSE)</f>
        <v>NL32</v>
      </c>
      <c r="C78" s="18">
        <f>VLOOKUP(F78,[2]NUTS_Europa!$A$2:$C$81,3,FALSE)</f>
        <v>253</v>
      </c>
      <c r="D78" s="18" t="str">
        <f>VLOOKUP(G78,[2]NUTS_Europa!$A$2:$C$81,2,FALSE)</f>
        <v>NL34</v>
      </c>
      <c r="E78" s="18">
        <f>VLOOKUP(G78,[2]NUTS_Europa!$A$2:$C$81,3,FALSE)</f>
        <v>218</v>
      </c>
      <c r="F78" s="18">
        <v>72</v>
      </c>
      <c r="G78" s="18">
        <v>74</v>
      </c>
      <c r="H78" s="18">
        <v>2608415.0291926917</v>
      </c>
      <c r="I78" s="18">
        <v>655845.86525078921</v>
      </c>
      <c r="J78" s="18">
        <v>120125.80522925351</v>
      </c>
      <c r="K78" s="18">
        <v>9.1789743589743598</v>
      </c>
      <c r="L78" s="18">
        <v>11.585881898569237</v>
      </c>
      <c r="M78" s="18">
        <v>26.943762908255376</v>
      </c>
      <c r="N78" s="18">
        <v>5123.2789092745306</v>
      </c>
    </row>
    <row r="79" spans="2:14" s="18" customFormat="1" x14ac:dyDescent="0.25">
      <c r="B79" s="18" t="str">
        <f>VLOOKUP(F79,[2]NUTS_Europa!$A$2:$C$81,2,FALSE)</f>
        <v>NL32</v>
      </c>
      <c r="C79" s="18">
        <f>VLOOKUP(F79,[2]NUTS_Europa!$A$2:$C$81,3,FALSE)</f>
        <v>253</v>
      </c>
      <c r="D79" s="18" t="str">
        <f>VLOOKUP(G79,[2]NUTS_Europa!$A$2:$C$81,2,FALSE)</f>
        <v>NL41</v>
      </c>
      <c r="E79" s="18">
        <f>VLOOKUP(G79,[2]NUTS_Europa!$A$2:$C$81,3,FALSE)</f>
        <v>218</v>
      </c>
      <c r="F79" s="18">
        <v>72</v>
      </c>
      <c r="G79" s="18">
        <v>75</v>
      </c>
      <c r="H79" s="18">
        <v>2238437.4427594314</v>
      </c>
      <c r="I79" s="18">
        <v>655845.86525078921</v>
      </c>
      <c r="J79" s="18">
        <v>159445.52860932166</v>
      </c>
      <c r="K79" s="18">
        <v>9.1789743589743598</v>
      </c>
      <c r="L79" s="18">
        <v>11.585881898569237</v>
      </c>
      <c r="M79" s="18">
        <v>26.943762908255376</v>
      </c>
      <c r="N79" s="18">
        <v>5123.2789092745306</v>
      </c>
    </row>
    <row r="80" spans="2:14" s="18" customFormat="1" x14ac:dyDescent="0.25">
      <c r="B80" s="18" t="str">
        <f>VLOOKUP(F80,[2]NUTS_Europa!$A$2:$C$81,2,FALSE)</f>
        <v>NL33</v>
      </c>
      <c r="C80" s="18">
        <f>VLOOKUP(F80,[2]NUTS_Europa!$A$2:$C$81,3,FALSE)</f>
        <v>220</v>
      </c>
      <c r="D80" s="18" t="str">
        <f>VLOOKUP(G80,[2]NUTS_Europa!$A$2:$C$81,2,FALSE)</f>
        <v>NL41</v>
      </c>
      <c r="E80" s="18">
        <f>VLOOKUP(G80,[2]NUTS_Europa!$A$2:$C$81,3,FALSE)</f>
        <v>218</v>
      </c>
      <c r="F80" s="18">
        <v>73</v>
      </c>
      <c r="G80" s="18">
        <v>75</v>
      </c>
      <c r="H80" s="18">
        <v>2392172.1758232554</v>
      </c>
      <c r="I80" s="18">
        <v>598668.73868122196</v>
      </c>
      <c r="J80" s="18">
        <v>176841.96373917855</v>
      </c>
      <c r="K80" s="18">
        <v>6.4102564102564106</v>
      </c>
      <c r="L80" s="18">
        <v>11.000624926826404</v>
      </c>
      <c r="M80" s="18">
        <v>24.041959112658233</v>
      </c>
      <c r="N80" s="18">
        <v>5123.2789092745306</v>
      </c>
    </row>
    <row r="81" spans="2:14" s="18" customFormat="1" x14ac:dyDescent="0.25">
      <c r="B81" s="18" t="str">
        <f>VLOOKUP(F81,[2]NUTS_Europa!$A$2:$C$81,2,FALSE)</f>
        <v>NL33</v>
      </c>
      <c r="C81" s="18">
        <f>VLOOKUP(F81,[2]NUTS_Europa!$A$2:$C$81,3,FALSE)</f>
        <v>220</v>
      </c>
      <c r="D81" s="18" t="str">
        <f>VLOOKUP(G81,[2]NUTS_Europa!$A$2:$C$81,2,FALSE)</f>
        <v>PT16</v>
      </c>
      <c r="E81" s="18">
        <f>VLOOKUP(G81,[2]NUTS_Europa!$A$2:$C$81,3,FALSE)</f>
        <v>294</v>
      </c>
      <c r="F81" s="18">
        <v>73</v>
      </c>
      <c r="G81" s="18">
        <v>78</v>
      </c>
      <c r="H81" s="18">
        <v>2211134.7829338457</v>
      </c>
      <c r="I81" s="18">
        <v>627045.69138503168</v>
      </c>
      <c r="J81" s="18">
        <v>145035.59769143321</v>
      </c>
      <c r="K81" s="18">
        <v>55.02</v>
      </c>
      <c r="L81" s="18">
        <v>12.591303273059234</v>
      </c>
      <c r="M81" s="18">
        <v>15.050652282295902</v>
      </c>
      <c r="N81" s="18">
        <v>3013.6173615767602</v>
      </c>
    </row>
    <row r="82" spans="2:14" s="18" customFormat="1" x14ac:dyDescent="0.25">
      <c r="B82" s="18" t="str">
        <f>VLOOKUP(F82,[2]NUTS_Europa!$A$2:$C$81,2,FALSE)</f>
        <v>PT15</v>
      </c>
      <c r="C82" s="18">
        <f>VLOOKUP(F82,[2]NUTS_Europa!$A$2:$C$81,3,FALSE)</f>
        <v>61</v>
      </c>
      <c r="D82" s="18" t="str">
        <f>VLOOKUP(G82,[2]NUTS_Europa!$A$2:$C$81,2,FALSE)</f>
        <v>PT16</v>
      </c>
      <c r="E82" s="18">
        <f>VLOOKUP(G82,[2]NUTS_Europa!$A$2:$C$81,3,FALSE)</f>
        <v>294</v>
      </c>
      <c r="F82" s="18">
        <v>77</v>
      </c>
      <c r="G82" s="18">
        <v>78</v>
      </c>
      <c r="H82" s="18">
        <v>2530022.8028115411</v>
      </c>
      <c r="I82" s="18">
        <v>502600.98306887178</v>
      </c>
      <c r="J82" s="18">
        <v>127001.21695280854</v>
      </c>
      <c r="K82" s="18">
        <v>15.779487179487178</v>
      </c>
      <c r="L82" s="18">
        <v>11.815859827535817</v>
      </c>
      <c r="M82" s="18">
        <v>13.197713713181296</v>
      </c>
      <c r="N82" s="18">
        <v>3013.6173615767602</v>
      </c>
    </row>
    <row r="83" spans="2:14" s="18" customFormat="1" x14ac:dyDescent="0.25">
      <c r="B83" s="18" t="str">
        <f>VLOOKUP(F83,[2]NUTS_Europa!$A$2:$C$81,2,FALSE)</f>
        <v>PT15</v>
      </c>
      <c r="C83" s="18">
        <f>VLOOKUP(F83,[2]NUTS_Europa!$A$2:$C$81,3,FALSE)</f>
        <v>61</v>
      </c>
      <c r="D83" s="18" t="str">
        <f>VLOOKUP(G83,[2]NUTS_Europa!$A$2:$C$81,2,FALSE)</f>
        <v>PT17</v>
      </c>
      <c r="E83" s="18">
        <f>VLOOKUP(G83,[2]NUTS_Europa!$A$2:$C$81,3,FALSE)</f>
        <v>297</v>
      </c>
      <c r="F83" s="18">
        <v>77</v>
      </c>
      <c r="G83" s="18">
        <v>79</v>
      </c>
      <c r="H83" s="18">
        <v>720858.95459459571</v>
      </c>
      <c r="I83" s="18">
        <v>433595.33486448473</v>
      </c>
      <c r="J83" s="18">
        <v>113696.3812050019</v>
      </c>
      <c r="K83" s="18">
        <v>3.8461538461538463</v>
      </c>
      <c r="L83" s="18">
        <v>9.9111530350188097</v>
      </c>
      <c r="M83" s="18">
        <v>3.7028921177789775</v>
      </c>
      <c r="N83" s="18">
        <v>845.53281096249611</v>
      </c>
    </row>
    <row r="84" spans="2:14" s="18" customFormat="1" x14ac:dyDescent="0.25">
      <c r="I84" s="21"/>
      <c r="J84" s="21"/>
    </row>
    <row r="85" spans="2:14" s="18" customFormat="1" x14ac:dyDescent="0.25"/>
    <row r="86" spans="2:14" s="18" customFormat="1" x14ac:dyDescent="0.25">
      <c r="B86" s="18" t="s">
        <v>145</v>
      </c>
    </row>
    <row r="87" spans="2:14" s="18" customFormat="1" x14ac:dyDescent="0.25">
      <c r="B87" s="18" t="str">
        <f>B3</f>
        <v>nodo inicial</v>
      </c>
      <c r="C87" s="18" t="str">
        <f t="shared" ref="C87:N87" si="0">C3</f>
        <v>puerto O</v>
      </c>
      <c r="D87" s="18" t="str">
        <f t="shared" si="0"/>
        <v>nodo final</v>
      </c>
      <c r="E87" s="18" t="str">
        <f t="shared" si="0"/>
        <v>puerto D</v>
      </c>
      <c r="F87" s="18" t="str">
        <f t="shared" si="0"/>
        <v>Var1</v>
      </c>
      <c r="G87" s="18" t="str">
        <f t="shared" si="0"/>
        <v>Var2</v>
      </c>
      <c r="H87" s="18" t="str">
        <f t="shared" si="0"/>
        <v>Coste variable</v>
      </c>
      <c r="I87" s="18" t="str">
        <f t="shared" si="0"/>
        <v>Coste fijo</v>
      </c>
      <c r="J87" s="18" t="str">
        <f t="shared" si="0"/>
        <v>flow</v>
      </c>
      <c r="K87" s="18" t="str">
        <f t="shared" si="0"/>
        <v>TiempoNav</v>
      </c>
      <c r="L87" s="18" t="str">
        <f t="shared" si="0"/>
        <v>TiempoPort</v>
      </c>
      <c r="M87" s="18" t="str">
        <f t="shared" si="0"/>
        <v>TiempoCD</v>
      </c>
      <c r="N87" s="18" t="str">
        <f t="shared" si="0"/>
        <v>offer</v>
      </c>
    </row>
    <row r="88" spans="2:14" s="18" customFormat="1" x14ac:dyDescent="0.25">
      <c r="B88" s="18" t="str">
        <f>VLOOKUP(F88,[2]NUTS_Europa!$A$2:$C$81,2,FALSE)</f>
        <v>ES21</v>
      </c>
      <c r="C88" s="18">
        <f>VLOOKUP(F88,[2]NUTS_Europa!$A$2:$C$81,3,FALSE)</f>
        <v>1063</v>
      </c>
      <c r="D88" s="18" t="str">
        <f>VLOOKUP(G88,[2]NUTS_Europa!$A$2:$C$81,2,FALSE)</f>
        <v>FRH0</v>
      </c>
      <c r="E88" s="18">
        <f>VLOOKUP(G88,[2]NUTS_Europa!$A$2:$C$81,3,FALSE)</f>
        <v>282</v>
      </c>
      <c r="F88" s="18">
        <v>54</v>
      </c>
      <c r="G88" s="18">
        <v>63</v>
      </c>
      <c r="H88" s="18">
        <v>738022.0944768918</v>
      </c>
      <c r="I88" s="18">
        <v>4634065.4261448793</v>
      </c>
      <c r="J88" s="18">
        <v>141734.02658349604</v>
      </c>
      <c r="K88" s="18">
        <v>75.384615384615387</v>
      </c>
      <c r="L88" s="18">
        <v>12.738475853955862</v>
      </c>
      <c r="M88" s="18">
        <v>3.9140879229523233</v>
      </c>
      <c r="N88" s="18">
        <v>703.89534883720933</v>
      </c>
    </row>
    <row r="89" spans="2:14" s="18" customFormat="1" x14ac:dyDescent="0.25">
      <c r="B89" s="18" t="str">
        <f>VLOOKUP(F89,[2]NUTS_Europa!$A$2:$C$81,2,FALSE)</f>
        <v>ES21</v>
      </c>
      <c r="C89" s="18">
        <f>VLOOKUP(F89,[2]NUTS_Europa!$A$2:$C$81,3,FALSE)</f>
        <v>1063</v>
      </c>
      <c r="D89" s="18" t="str">
        <f>VLOOKUP(G89,[2]NUTS_Europa!$A$2:$C$81,2,FALSE)</f>
        <v>FRI3</v>
      </c>
      <c r="E89" s="18">
        <f>VLOOKUP(G89,[2]NUTS_Europa!$A$2:$C$81,3,FALSE)</f>
        <v>282</v>
      </c>
      <c r="F89" s="18">
        <v>54</v>
      </c>
      <c r="G89" s="18">
        <v>65</v>
      </c>
      <c r="H89" s="18">
        <v>868336.35209317086</v>
      </c>
      <c r="I89" s="18">
        <v>4634065.4261448793</v>
      </c>
      <c r="J89" s="18">
        <v>117923.68175590989</v>
      </c>
      <c r="K89" s="18">
        <v>75.384615384615387</v>
      </c>
      <c r="L89" s="18">
        <v>12.738475853955862</v>
      </c>
      <c r="M89" s="18">
        <v>3.9140879229523233</v>
      </c>
      <c r="N89" s="18">
        <v>703.89534883720933</v>
      </c>
    </row>
    <row r="90" spans="2:14" s="18" customFormat="1" x14ac:dyDescent="0.25">
      <c r="B90" s="18" t="str">
        <f>VLOOKUP(G90,[2]NUTS_Europa!$A$2:$C$81,2,FALSE)</f>
        <v>FRI3</v>
      </c>
      <c r="C90" s="18">
        <f>VLOOKUP(G90,[2]NUTS_Europa!$A$2:$C$81,3,FALSE)</f>
        <v>282</v>
      </c>
      <c r="D90" s="18" t="str">
        <f>VLOOKUP(F90,[2]NUTS_Europa!$A$2:$C$81,2,FALSE)</f>
        <v>ES52</v>
      </c>
      <c r="E90" s="18">
        <f>VLOOKUP(F90,[2]NUTS_Europa!$A$2:$C$81,3,FALSE)</f>
        <v>1063</v>
      </c>
      <c r="F90" s="18">
        <v>56</v>
      </c>
      <c r="G90" s="18">
        <v>65</v>
      </c>
      <c r="H90" s="21">
        <v>642827.99139549641</v>
      </c>
      <c r="I90" s="21">
        <v>4634065.4261448793</v>
      </c>
      <c r="J90" s="18">
        <v>122072.63094995193</v>
      </c>
      <c r="K90" s="18">
        <v>75.384615384615387</v>
      </c>
      <c r="L90" s="18">
        <v>12.738475853955862</v>
      </c>
      <c r="M90" s="18">
        <v>3.9140879229523233</v>
      </c>
      <c r="N90" s="18">
        <v>703.89534883720933</v>
      </c>
    </row>
    <row r="91" spans="2:14" s="18" customFormat="1" x14ac:dyDescent="0.25">
      <c r="B91" s="18" t="str">
        <f>VLOOKUP(F91,[2]NUTS_Europa!$A$2:$C$81,2,FALSE)</f>
        <v>ES52</v>
      </c>
      <c r="C91" s="18">
        <f>VLOOKUP(F91,[2]NUTS_Europa!$A$2:$C$81,3,FALSE)</f>
        <v>1063</v>
      </c>
      <c r="D91" s="18" t="str">
        <f>VLOOKUP(G91,[2]NUTS_Europa!$A$2:$C$81,2,FALSE)</f>
        <v>ES62</v>
      </c>
      <c r="E91" s="18">
        <f>VLOOKUP(G91,[2]NUTS_Europa!$A$2:$C$81,3,FALSE)</f>
        <v>462</v>
      </c>
      <c r="F91" s="18">
        <v>56</v>
      </c>
      <c r="G91" s="18">
        <v>58</v>
      </c>
      <c r="H91" s="18">
        <v>1003702.5908521442</v>
      </c>
      <c r="I91" s="18">
        <v>4485234.6552214073</v>
      </c>
      <c r="J91" s="18">
        <v>163171.48832599766</v>
      </c>
      <c r="K91" s="18">
        <v>23.589743589743591</v>
      </c>
      <c r="L91" s="18">
        <v>12.153330036931592</v>
      </c>
      <c r="M91" s="18">
        <v>4.3011264288980433</v>
      </c>
      <c r="N91" s="18">
        <v>914.19354130454008</v>
      </c>
    </row>
    <row r="92" spans="2:14" s="18" customFormat="1" x14ac:dyDescent="0.25">
      <c r="B92" s="18" t="str">
        <f>VLOOKUP(G92,[2]NUTS_Europa!$A$2:$C$81,2,FALSE)</f>
        <v>ES62</v>
      </c>
      <c r="C92" s="18">
        <f>VLOOKUP(G92,[2]NUTS_Europa!$A$2:$C$81,3,FALSE)</f>
        <v>462</v>
      </c>
      <c r="D92" s="18" t="str">
        <f>VLOOKUP(F92,[2]NUTS_Europa!$A$2:$C$81,2,FALSE)</f>
        <v>ES51</v>
      </c>
      <c r="E92" s="18">
        <f>VLOOKUP(F92,[2]NUTS_Europa!$A$2:$C$81,3,FALSE)</f>
        <v>1064</v>
      </c>
      <c r="F92" s="18">
        <v>55</v>
      </c>
      <c r="G92" s="18">
        <v>58</v>
      </c>
      <c r="H92" s="18">
        <v>987183.45143482054</v>
      </c>
      <c r="I92" s="18">
        <v>532043.08883806714</v>
      </c>
      <c r="J92" s="18">
        <v>114203.52260471623</v>
      </c>
      <c r="K92" s="18">
        <v>17.076923076923077</v>
      </c>
      <c r="L92" s="18">
        <v>11.513006822754857</v>
      </c>
      <c r="M92" s="18">
        <v>4.3011264288980433</v>
      </c>
      <c r="N92" s="18">
        <v>914.19354130454008</v>
      </c>
    </row>
    <row r="93" spans="2:14" s="18" customFormat="1" x14ac:dyDescent="0.25">
      <c r="B93" s="18" t="str">
        <f>VLOOKUP(F93,[2]NUTS_Europa!$A$2:$C$81,2,FALSE)</f>
        <v>ES51</v>
      </c>
      <c r="C93" s="18">
        <f>VLOOKUP(F93,[2]NUTS_Europa!$A$2:$C$81,3,FALSE)</f>
        <v>1064</v>
      </c>
      <c r="D93" s="18" t="str">
        <f>VLOOKUP(G93,[2]NUTS_Europa!$A$2:$C$81,2,FALSE)</f>
        <v>FRH0</v>
      </c>
      <c r="E93" s="18">
        <f>VLOOKUP(G93,[2]NUTS_Europa!$A$2:$C$81,3,FALSE)</f>
        <v>282</v>
      </c>
      <c r="F93" s="18">
        <v>55</v>
      </c>
      <c r="G93" s="18">
        <v>63</v>
      </c>
      <c r="H93" s="18">
        <v>498235.41145325464</v>
      </c>
      <c r="I93" s="18">
        <v>667742.62094144174</v>
      </c>
      <c r="J93" s="18">
        <v>127001.21695280854</v>
      </c>
      <c r="K93" s="18">
        <v>64.462512820512828</v>
      </c>
      <c r="L93" s="18">
        <v>12.098152639779126</v>
      </c>
      <c r="M93" s="18">
        <v>3.9140879229523233</v>
      </c>
      <c r="N93" s="18">
        <v>703.89534883720933</v>
      </c>
    </row>
    <row r="94" spans="2:14" s="18" customFormat="1" x14ac:dyDescent="0.25"/>
    <row r="95" spans="2:14" s="18" customFormat="1" x14ac:dyDescent="0.25"/>
    <row r="96" spans="2:14" s="18" customFormat="1" x14ac:dyDescent="0.25">
      <c r="B96" s="18" t="s">
        <v>146</v>
      </c>
      <c r="N96" s="18">
        <f>N124*14</f>
        <v>133.76577677013654</v>
      </c>
    </row>
    <row r="97" spans="2:25" s="18" customFormat="1" x14ac:dyDescent="0.25">
      <c r="B97" s="18" t="str">
        <f>B3</f>
        <v>nodo inicial</v>
      </c>
      <c r="C97" s="18" t="str">
        <f t="shared" ref="C97:I97" si="1">C3</f>
        <v>puerto O</v>
      </c>
      <c r="D97" s="18" t="str">
        <f t="shared" si="1"/>
        <v>nodo final</v>
      </c>
      <c r="E97" s="18" t="str">
        <f t="shared" si="1"/>
        <v>puerto D</v>
      </c>
      <c r="F97" s="18" t="str">
        <f t="shared" si="1"/>
        <v>Var1</v>
      </c>
      <c r="G97" s="18" t="str">
        <f t="shared" si="1"/>
        <v>Var2</v>
      </c>
      <c r="H97" s="18" t="str">
        <f t="shared" si="1"/>
        <v>Coste variable</v>
      </c>
      <c r="I97" s="18" t="str">
        <f t="shared" si="1"/>
        <v>Coste fijo</v>
      </c>
      <c r="J97" s="18" t="s">
        <v>149</v>
      </c>
      <c r="K97" s="18" t="str">
        <f>J3</f>
        <v>flow</v>
      </c>
      <c r="L97" s="18" t="str">
        <f>K3</f>
        <v>TiempoNav</v>
      </c>
      <c r="M97" s="18" t="str">
        <f>L3</f>
        <v>TiempoPort</v>
      </c>
      <c r="N97" s="18" t="str">
        <f>M3</f>
        <v>TiempoCD</v>
      </c>
      <c r="O97" s="18" t="str">
        <f>N3</f>
        <v>offer</v>
      </c>
      <c r="P97" s="18" t="str">
        <f>'13 buques 14 kn 25000'!P96</f>
        <v>Tiempo C/D</v>
      </c>
      <c r="Q97" s="18" t="str">
        <f>'13 buques 14 kn 25000'!Q96</f>
        <v>Tiempo Total</v>
      </c>
      <c r="R97" s="18" t="str">
        <f>'13 buques 14 kn 25000'!R96</f>
        <v>TEUs/buque</v>
      </c>
      <c r="S97" s="18" t="str">
        <f>'13 buques 14 kn 25000'!S96</f>
        <v>Coste variable</v>
      </c>
      <c r="T97" s="18" t="str">
        <f>'13 buques 14 kn 25000'!T96</f>
        <v>Coste fijo</v>
      </c>
      <c r="U97" s="18" t="str">
        <f>'13 buques 14 kn 25000'!U96</f>
        <v>Coste total</v>
      </c>
      <c r="V97" s="18" t="str">
        <f>'13 buques 14 kn 25000'!V96</f>
        <v>Nodo inicial</v>
      </c>
      <c r="W97" s="18" t="str">
        <f>'13 buques 14 kn 25000'!W96</f>
        <v>Puerto O</v>
      </c>
      <c r="X97" s="18" t="str">
        <f>'13 buques 14 kn 25000'!X96</f>
        <v>nodo final</v>
      </c>
      <c r="Y97" s="18" t="str">
        <f>'13 buques 14 kn 25000'!Y96</f>
        <v>puerto D</v>
      </c>
    </row>
    <row r="98" spans="2:25" s="18" customFormat="1" x14ac:dyDescent="0.25">
      <c r="B98" s="18" t="str">
        <f>VLOOKUP(F98,[2]NUTS_Europa!$A$2:$C$81,2,FALSE)</f>
        <v>BE21</v>
      </c>
      <c r="C98" s="18">
        <f>VLOOKUP(F98,[2]NUTS_Europa!$A$2:$C$81,3,FALSE)</f>
        <v>253</v>
      </c>
      <c r="D98" s="18" t="str">
        <f>VLOOKUP(G98,[2]NUTS_Europa!$A$2:$C$81,2,FALSE)</f>
        <v>ES52</v>
      </c>
      <c r="E98" s="18">
        <f>VLOOKUP(G98,[2]NUTS_Europa!$A$2:$C$81,3,FALSE)</f>
        <v>1064</v>
      </c>
      <c r="F98" s="18">
        <v>1</v>
      </c>
      <c r="G98" s="18">
        <v>16</v>
      </c>
      <c r="H98" s="18">
        <v>1668151.6097075248</v>
      </c>
      <c r="I98" s="18">
        <v>772608.79522563796</v>
      </c>
      <c r="K98" s="18">
        <v>163171.48832599766</v>
      </c>
      <c r="L98" s="18">
        <v>89.897435897435898</v>
      </c>
      <c r="M98" s="18">
        <v>12.548448710849277</v>
      </c>
      <c r="N98" s="18">
        <v>59.444333830504398</v>
      </c>
      <c r="O98" s="18">
        <v>10690.25298400996</v>
      </c>
    </row>
    <row r="99" spans="2:25" s="18" customFormat="1" x14ac:dyDescent="0.25">
      <c r="B99" s="18" t="str">
        <f>VLOOKUP(G99,[2]NUTS_Europa!$A$2:$C$81,2,FALSE)</f>
        <v>ES52</v>
      </c>
      <c r="C99" s="18">
        <f>VLOOKUP(G99,[2]NUTS_Europa!$A$2:$C$81,3,FALSE)</f>
        <v>1064</v>
      </c>
      <c r="D99" s="18" t="str">
        <f>VLOOKUP(F99,[2]NUTS_Europa!$A$2:$C$81,2,FALSE)</f>
        <v>DE60</v>
      </c>
      <c r="E99" s="18">
        <f>VLOOKUP(F99,[2]NUTS_Europa!$A$2:$C$81,3,FALSE)</f>
        <v>1069</v>
      </c>
      <c r="F99" s="18">
        <v>5</v>
      </c>
      <c r="G99" s="18">
        <v>16</v>
      </c>
      <c r="H99" s="18">
        <v>1352887.8237256124</v>
      </c>
      <c r="I99" s="18">
        <v>784367.04821486538</v>
      </c>
      <c r="K99" s="18">
        <v>141512.315270936</v>
      </c>
      <c r="L99" s="18">
        <v>102.61384615384615</v>
      </c>
      <c r="M99" s="18">
        <v>9.5556142515637212</v>
      </c>
      <c r="N99" s="18">
        <v>50.295837329498589</v>
      </c>
      <c r="O99" s="18">
        <v>10690.25298400996</v>
      </c>
    </row>
    <row r="100" spans="2:25" s="18" customFormat="1" x14ac:dyDescent="0.25">
      <c r="B100" s="18" t="str">
        <f>VLOOKUP(F100,[2]NUTS_Europa!$A$2:$C$81,2,FALSE)</f>
        <v>DE60</v>
      </c>
      <c r="C100" s="18">
        <f>VLOOKUP(F100,[2]NUTS_Europa!$A$2:$C$81,3,FALSE)</f>
        <v>1069</v>
      </c>
      <c r="D100" s="18" t="str">
        <f>VLOOKUP(G100,[2]NUTS_Europa!$A$2:$C$81,2,FALSE)</f>
        <v>PT18</v>
      </c>
      <c r="E100" s="18">
        <f>VLOOKUP(G100,[2]NUTS_Europa!$A$2:$C$81,3,FALSE)</f>
        <v>61</v>
      </c>
      <c r="F100" s="18">
        <v>5</v>
      </c>
      <c r="G100" s="18">
        <v>80</v>
      </c>
      <c r="H100" s="18">
        <v>10857914.458970347</v>
      </c>
      <c r="I100" s="18">
        <v>716980.0751579738</v>
      </c>
      <c r="K100" s="18">
        <v>118487.95435333898</v>
      </c>
      <c r="L100" s="18">
        <v>85.783589743589744</v>
      </c>
      <c r="M100" s="18">
        <v>10.076470304082079</v>
      </c>
      <c r="N100" s="18">
        <v>76.107506804876721</v>
      </c>
      <c r="O100" s="18">
        <v>17378.68458416584</v>
      </c>
    </row>
    <row r="101" spans="2:25" s="18" customFormat="1" x14ac:dyDescent="0.25">
      <c r="B101" s="18" t="str">
        <f>VLOOKUP(G101,[2]NUTS_Europa!$A$2:$C$81,2,FALSE)</f>
        <v>PT18</v>
      </c>
      <c r="C101" s="18">
        <f>VLOOKUP(G101,[2]NUTS_Europa!$A$2:$C$81,3,FALSE)</f>
        <v>61</v>
      </c>
      <c r="D101" s="18" t="str">
        <f>VLOOKUP(F101,[2]NUTS_Europa!$A$2:$C$81,2,FALSE)</f>
        <v>BE25</v>
      </c>
      <c r="E101" s="18">
        <f>VLOOKUP(F101,[2]NUTS_Europa!$A$2:$C$81,3,FALSE)</f>
        <v>220</v>
      </c>
      <c r="F101" s="18">
        <v>43</v>
      </c>
      <c r="G101" s="18">
        <v>80</v>
      </c>
      <c r="H101" s="18">
        <v>11692365.699720269</v>
      </c>
      <c r="I101" s="18">
        <v>645498.94541471312</v>
      </c>
      <c r="K101" s="18">
        <v>117768.50934211678</v>
      </c>
      <c r="L101" s="18">
        <v>69.418974358974367</v>
      </c>
      <c r="M101" s="18">
        <v>12.484047791624803</v>
      </c>
      <c r="N101" s="18">
        <v>81.136609741720847</v>
      </c>
      <c r="O101" s="18">
        <v>17378.68458416584</v>
      </c>
    </row>
    <row r="102" spans="2:25" s="18" customFormat="1" x14ac:dyDescent="0.25">
      <c r="B102" s="18" t="str">
        <f>VLOOKUP(F102,[2]NUTS_Europa!$A$2:$C$81,2,FALSE)</f>
        <v>BE25</v>
      </c>
      <c r="C102" s="18">
        <f>VLOOKUP(F102,[2]NUTS_Europa!$A$2:$C$81,3,FALSE)</f>
        <v>220</v>
      </c>
      <c r="D102" s="18" t="str">
        <f>VLOOKUP(G102,[2]NUTS_Europa!$A$2:$C$81,2,FALSE)</f>
        <v>NL11</v>
      </c>
      <c r="E102" s="18">
        <f>VLOOKUP(G102,[2]NUTS_Europa!$A$2:$C$81,3,FALSE)</f>
        <v>218</v>
      </c>
      <c r="F102" s="18">
        <v>43</v>
      </c>
      <c r="G102" s="18">
        <v>70</v>
      </c>
      <c r="H102" s="18">
        <v>1631363.7208123147</v>
      </c>
      <c r="I102" s="18">
        <v>598668.73868122196</v>
      </c>
      <c r="K102" s="18">
        <v>156784.57749147405</v>
      </c>
      <c r="L102" s="18">
        <v>6.4102564102564106</v>
      </c>
      <c r="M102" s="18">
        <v>11.000624926826404</v>
      </c>
      <c r="N102" s="18">
        <v>24.041959112658233</v>
      </c>
      <c r="O102" s="18">
        <v>5123.2789092745306</v>
      </c>
    </row>
    <row r="103" spans="2:25" s="18" customFormat="1" x14ac:dyDescent="0.25">
      <c r="B103" s="18" t="str">
        <f>VLOOKUP(G103,[2]NUTS_Europa!$A$2:$C$81,2,FALSE)</f>
        <v>NL11</v>
      </c>
      <c r="C103" s="18">
        <f>VLOOKUP(G103,[2]NUTS_Europa!$A$2:$C$81,3,FALSE)</f>
        <v>218</v>
      </c>
      <c r="D103" s="18" t="str">
        <f>VLOOKUP(F103,[2]NUTS_Europa!$A$2:$C$81,2,FALSE)</f>
        <v>BE23</v>
      </c>
      <c r="E103" s="18">
        <f>VLOOKUP(F103,[2]NUTS_Europa!$A$2:$C$81,3,FALSE)</f>
        <v>220</v>
      </c>
      <c r="F103" s="18">
        <v>42</v>
      </c>
      <c r="G103" s="18">
        <v>70</v>
      </c>
      <c r="H103" s="18">
        <v>1825097.4387991857</v>
      </c>
      <c r="I103" s="18">
        <v>598668.73868122196</v>
      </c>
      <c r="K103" s="18">
        <v>117061.71481038857</v>
      </c>
      <c r="L103" s="18">
        <v>6.4102564102564106</v>
      </c>
      <c r="M103" s="18">
        <v>11.000624926826404</v>
      </c>
      <c r="N103" s="18">
        <v>24.041959112658233</v>
      </c>
      <c r="O103" s="18">
        <v>5123.2789092745306</v>
      </c>
    </row>
    <row r="104" spans="2:25" s="18" customFormat="1" x14ac:dyDescent="0.25">
      <c r="B104" s="18" t="str">
        <f>VLOOKUP(F104,[2]NUTS_Europa!$A$2:$C$81,2,FALSE)</f>
        <v>BE23</v>
      </c>
      <c r="C104" s="18">
        <f>VLOOKUP(F104,[2]NUTS_Europa!$A$2:$C$81,3,FALSE)</f>
        <v>220</v>
      </c>
      <c r="D104" s="18" t="str">
        <f>VLOOKUP(G104,[2]NUTS_Europa!$A$2:$C$81,2,FALSE)</f>
        <v>NL34</v>
      </c>
      <c r="E104" s="18">
        <f>VLOOKUP(G104,[2]NUTS_Europa!$A$2:$C$81,3,FALSE)</f>
        <v>218</v>
      </c>
      <c r="F104" s="18">
        <v>42</v>
      </c>
      <c r="G104" s="18">
        <v>74</v>
      </c>
      <c r="H104" s="18">
        <v>1838551.1692149404</v>
      </c>
      <c r="I104" s="18">
        <v>598668.73868122196</v>
      </c>
      <c r="K104" s="18">
        <v>144185.26102544673</v>
      </c>
      <c r="L104" s="18">
        <v>6.4102564102564106</v>
      </c>
      <c r="M104" s="18">
        <v>11.000624926826404</v>
      </c>
      <c r="N104" s="18">
        <v>24.041959112658233</v>
      </c>
      <c r="O104" s="18">
        <v>5123.2789092745306</v>
      </c>
    </row>
    <row r="105" spans="2:25" s="18" customFormat="1" x14ac:dyDescent="0.25">
      <c r="B105" s="18" t="str">
        <f>VLOOKUP(G105,[2]NUTS_Europa!$A$2:$C$81,2,FALSE)</f>
        <v>NL34</v>
      </c>
      <c r="C105" s="18">
        <f>VLOOKUP(G105,[2]NUTS_Europa!$A$2:$C$81,3,FALSE)</f>
        <v>218</v>
      </c>
      <c r="D105" s="18" t="str">
        <f>VLOOKUP(F105,[2]NUTS_Europa!$A$2:$C$81,2,FALSE)</f>
        <v>NL32</v>
      </c>
      <c r="E105" s="18">
        <f>VLOOKUP(F105,[2]NUTS_Europa!$A$2:$C$81,3,FALSE)</f>
        <v>253</v>
      </c>
      <c r="F105" s="18">
        <v>72</v>
      </c>
      <c r="G105" s="18">
        <v>74</v>
      </c>
      <c r="H105" s="18">
        <v>2608415.0291926917</v>
      </c>
      <c r="I105" s="18">
        <v>655845.86525078921</v>
      </c>
      <c r="K105" s="18">
        <v>120125.80522925351</v>
      </c>
      <c r="L105" s="18">
        <v>9.1789743589743598</v>
      </c>
      <c r="M105" s="18">
        <v>11.585881898569237</v>
      </c>
      <c r="N105" s="18">
        <v>26.943762908255376</v>
      </c>
      <c r="O105" s="18">
        <v>5123.2789092745306</v>
      </c>
    </row>
    <row r="106" spans="2:25" s="18" customFormat="1" x14ac:dyDescent="0.25">
      <c r="B106" s="18" t="str">
        <f>VLOOKUP(F106,[2]NUTS_Europa!$A$2:$C$81,2,FALSE)</f>
        <v>NL32</v>
      </c>
      <c r="C106" s="18">
        <f>VLOOKUP(F106,[2]NUTS_Europa!$A$2:$C$81,3,FALSE)</f>
        <v>253</v>
      </c>
      <c r="D106" s="18" t="str">
        <f>VLOOKUP(G106,[2]NUTS_Europa!$A$2:$C$81,2,FALSE)</f>
        <v>NL41</v>
      </c>
      <c r="E106" s="18">
        <f>VLOOKUP(G106,[2]NUTS_Europa!$A$2:$C$81,3,FALSE)</f>
        <v>218</v>
      </c>
      <c r="F106" s="18">
        <v>72</v>
      </c>
      <c r="G106" s="18">
        <v>75</v>
      </c>
      <c r="H106" s="18">
        <v>2238437.4427594314</v>
      </c>
      <c r="I106" s="18">
        <v>655845.86525078921</v>
      </c>
      <c r="K106" s="18">
        <v>159445.52860932166</v>
      </c>
      <c r="L106" s="18">
        <v>9.1789743589743598</v>
      </c>
      <c r="M106" s="18">
        <v>11.585881898569237</v>
      </c>
      <c r="N106" s="18">
        <v>26.943762908255376</v>
      </c>
      <c r="O106" s="18">
        <v>5123.2789092745306</v>
      </c>
    </row>
    <row r="107" spans="2:25" s="18" customFormat="1" x14ac:dyDescent="0.25">
      <c r="B107" s="18" t="str">
        <f>VLOOKUP(G107,[2]NUTS_Europa!$A$2:$C$81,2,FALSE)</f>
        <v>NL41</v>
      </c>
      <c r="C107" s="18">
        <f>VLOOKUP(G107,[2]NUTS_Europa!$A$2:$C$81,3,FALSE)</f>
        <v>218</v>
      </c>
      <c r="D107" s="18" t="str">
        <f>VLOOKUP(F107,[2]NUTS_Europa!$A$2:$C$81,2,FALSE)</f>
        <v>NL33</v>
      </c>
      <c r="E107" s="18">
        <f>VLOOKUP(F107,[2]NUTS_Europa!$A$2:$C$81,3,FALSE)</f>
        <v>220</v>
      </c>
      <c r="F107" s="18">
        <v>73</v>
      </c>
      <c r="G107" s="18">
        <v>75</v>
      </c>
      <c r="H107" s="18">
        <v>2392172.1758232554</v>
      </c>
      <c r="I107" s="18">
        <v>598668.73868122196</v>
      </c>
      <c r="K107" s="18">
        <v>176841.96373917855</v>
      </c>
      <c r="L107" s="18">
        <v>6.4102564102564106</v>
      </c>
      <c r="M107" s="18">
        <v>11.000624926826404</v>
      </c>
      <c r="N107" s="18">
        <v>24.041959112658233</v>
      </c>
      <c r="O107" s="18">
        <v>5123.2789092745306</v>
      </c>
    </row>
    <row r="108" spans="2:25" s="18" customFormat="1" x14ac:dyDescent="0.25">
      <c r="B108" s="18" t="str">
        <f>VLOOKUP(F108,[2]NUTS_Europa!$A$2:$C$81,2,FALSE)</f>
        <v>NL33</v>
      </c>
      <c r="C108" s="18">
        <f>VLOOKUP(F108,[2]NUTS_Europa!$A$2:$C$81,3,FALSE)</f>
        <v>220</v>
      </c>
      <c r="D108" s="18" t="str">
        <f>VLOOKUP(G108,[2]NUTS_Europa!$A$2:$C$81,2,FALSE)</f>
        <v>PT16</v>
      </c>
      <c r="E108" s="18">
        <f>VLOOKUP(G108,[2]NUTS_Europa!$A$2:$C$81,3,FALSE)</f>
        <v>294</v>
      </c>
      <c r="F108" s="18">
        <v>73</v>
      </c>
      <c r="G108" s="18">
        <v>78</v>
      </c>
      <c r="H108" s="18">
        <v>2211134.7829338457</v>
      </c>
      <c r="I108" s="18">
        <v>627045.69138503168</v>
      </c>
      <c r="K108" s="18">
        <v>145035.59769143321</v>
      </c>
      <c r="L108" s="18">
        <v>55.02</v>
      </c>
      <c r="M108" s="18">
        <v>12.591303273059234</v>
      </c>
      <c r="N108" s="18">
        <v>15.050652282295902</v>
      </c>
      <c r="O108" s="18">
        <v>3013.6173615767602</v>
      </c>
    </row>
    <row r="109" spans="2:25" s="18" customFormat="1" x14ac:dyDescent="0.25">
      <c r="B109" s="18" t="str">
        <f>VLOOKUP(G109,[2]NUTS_Europa!$A$2:$C$81,2,FALSE)</f>
        <v>PT16</v>
      </c>
      <c r="C109" s="18">
        <f>VLOOKUP(G109,[2]NUTS_Europa!$A$2:$C$81,3,FALSE)</f>
        <v>294</v>
      </c>
      <c r="D109" s="18" t="str">
        <f>VLOOKUP(F109,[2]NUTS_Europa!$A$2:$C$81,2,FALSE)</f>
        <v>PT15</v>
      </c>
      <c r="E109" s="18">
        <f>VLOOKUP(F109,[2]NUTS_Europa!$A$2:$C$81,3,FALSE)</f>
        <v>61</v>
      </c>
      <c r="F109" s="18">
        <v>77</v>
      </c>
      <c r="G109" s="18">
        <v>78</v>
      </c>
      <c r="H109" s="18">
        <v>2530022.8028115411</v>
      </c>
      <c r="I109" s="18">
        <v>502600.98306887178</v>
      </c>
      <c r="K109" s="18">
        <v>127001.21695280854</v>
      </c>
      <c r="L109" s="18">
        <v>15.779487179487178</v>
      </c>
      <c r="M109" s="18">
        <v>11.815859827535817</v>
      </c>
      <c r="N109" s="18">
        <v>13.197713713181296</v>
      </c>
      <c r="O109" s="18">
        <v>3013.6173615767602</v>
      </c>
    </row>
    <row r="110" spans="2:25" s="18" customFormat="1" x14ac:dyDescent="0.25">
      <c r="B110" s="18" t="str">
        <f>VLOOKUP(F110,[2]NUTS_Europa!$A$2:$C$81,2,FALSE)</f>
        <v>PT15</v>
      </c>
      <c r="C110" s="18">
        <f>VLOOKUP(F110,[2]NUTS_Europa!$A$2:$C$81,3,FALSE)</f>
        <v>61</v>
      </c>
      <c r="D110" s="18" t="str">
        <f>VLOOKUP(G110,[2]NUTS_Europa!$A$2:$C$81,2,FALSE)</f>
        <v>PT17</v>
      </c>
      <c r="E110" s="18">
        <f>VLOOKUP(G110,[2]NUTS_Europa!$A$2:$C$81,3,FALSE)</f>
        <v>297</v>
      </c>
      <c r="F110" s="18">
        <v>77</v>
      </c>
      <c r="G110" s="18">
        <v>79</v>
      </c>
      <c r="H110" s="18">
        <v>720858.95459459571</v>
      </c>
      <c r="I110" s="18">
        <v>433595.33486448473</v>
      </c>
      <c r="K110" s="18">
        <v>113696.3812050019</v>
      </c>
      <c r="L110" s="18">
        <v>3.8461538461538463</v>
      </c>
      <c r="M110" s="18">
        <v>9.9111530350188097</v>
      </c>
      <c r="N110" s="18">
        <v>3.7028921177789775</v>
      </c>
      <c r="O110" s="18">
        <v>845.53281096249611</v>
      </c>
    </row>
    <row r="111" spans="2:25" s="18" customFormat="1" x14ac:dyDescent="0.25">
      <c r="B111" s="18" t="str">
        <f>VLOOKUP(G111,[2]NUTS_Europa!$A$2:$C$81,2,FALSE)</f>
        <v>PT17</v>
      </c>
      <c r="C111" s="18">
        <f>VLOOKUP(G111,[2]NUTS_Europa!$A$2:$C$81,3,FALSE)</f>
        <v>297</v>
      </c>
      <c r="D111" s="18" t="str">
        <f>VLOOKUP(F111,[2]NUTS_Europa!$A$2:$C$81,2,FALSE)</f>
        <v>NL12</v>
      </c>
      <c r="E111" s="18">
        <f>VLOOKUP(F111,[2]NUTS_Europa!$A$2:$C$81,3,FALSE)</f>
        <v>250</v>
      </c>
      <c r="F111" s="18">
        <v>71</v>
      </c>
      <c r="G111" s="18">
        <v>79</v>
      </c>
      <c r="H111" s="18">
        <v>693838.71378916572</v>
      </c>
      <c r="I111" s="18">
        <v>759942.58413856977</v>
      </c>
      <c r="K111" s="18">
        <v>154854.30087154222</v>
      </c>
      <c r="L111" s="18">
        <v>71.218923076923076</v>
      </c>
      <c r="M111" s="18">
        <v>8.7796214037841338</v>
      </c>
      <c r="N111" s="18">
        <v>4.701678693168386</v>
      </c>
      <c r="O111" s="18">
        <v>845.53281096249611</v>
      </c>
    </row>
    <row r="112" spans="2:25" s="18" customFormat="1" x14ac:dyDescent="0.25">
      <c r="B112" s="18" t="str">
        <f>VLOOKUP(F112,[2]NUTS_Europa!$A$2:$C$81,2,FALSE)</f>
        <v>NL12</v>
      </c>
      <c r="C112" s="18">
        <f>VLOOKUP(F112,[2]NUTS_Europa!$A$2:$C$81,3,FALSE)</f>
        <v>250</v>
      </c>
      <c r="D112" s="18" t="str">
        <f>VLOOKUP(G112,[2]NUTS_Europa!$A$2:$C$81,2,FALSE)</f>
        <v>PT11</v>
      </c>
      <c r="E112" s="18">
        <f>VLOOKUP(G112,[2]NUTS_Europa!$A$2:$C$81,3,FALSE)</f>
        <v>288</v>
      </c>
      <c r="F112" s="18">
        <v>71</v>
      </c>
      <c r="G112" s="18">
        <v>76</v>
      </c>
      <c r="H112" s="18">
        <v>659961.38431598071</v>
      </c>
      <c r="I112" s="18">
        <v>790724.97461781616</v>
      </c>
      <c r="K112" s="18">
        <v>142841.86171918266</v>
      </c>
      <c r="L112" s="18">
        <v>46.657435897435903</v>
      </c>
      <c r="M112" s="18">
        <v>10.293435108539381</v>
      </c>
      <c r="N112" s="18">
        <v>5.007062643359939</v>
      </c>
      <c r="O112" s="18">
        <v>900.45195084406225</v>
      </c>
    </row>
    <row r="113" spans="2:26" s="18" customFormat="1" x14ac:dyDescent="0.25">
      <c r="B113" s="18" t="str">
        <f>VLOOKUP(G113,[2]NUTS_Europa!$A$2:$C$81,2,FALSE)</f>
        <v>PT11</v>
      </c>
      <c r="C113" s="18">
        <f>VLOOKUP(G113,[2]NUTS_Europa!$A$2:$C$81,3,FALSE)</f>
        <v>288</v>
      </c>
      <c r="D113" s="18" t="str">
        <f>VLOOKUP(F113,[2]NUTS_Europa!$A$2:$C$81,2,FALSE)</f>
        <v>FRJ1</v>
      </c>
      <c r="E113" s="18">
        <f>VLOOKUP(F113,[2]NUTS_Europa!$A$2:$C$81,3,FALSE)</f>
        <v>1064</v>
      </c>
      <c r="F113" s="18">
        <v>66</v>
      </c>
      <c r="G113" s="18">
        <v>76</v>
      </c>
      <c r="H113" s="18">
        <v>757491.44420810556</v>
      </c>
      <c r="I113" s="18">
        <v>668179.56967341248</v>
      </c>
      <c r="K113" s="18">
        <v>123614.25510828695</v>
      </c>
      <c r="L113" s="18">
        <v>46.769230769230766</v>
      </c>
      <c r="M113" s="18">
        <v>10.904110687255699</v>
      </c>
      <c r="N113" s="18">
        <v>4.2364745633638439</v>
      </c>
      <c r="O113" s="18">
        <v>900.45195084406225</v>
      </c>
    </row>
    <row r="114" spans="2:26" s="18" customFormat="1" x14ac:dyDescent="0.25">
      <c r="B114" s="18" t="str">
        <f>VLOOKUP(F114,[2]NUTS_Europa!$A$2:$C$81,2,FALSE)</f>
        <v>FRJ1</v>
      </c>
      <c r="C114" s="18">
        <f>VLOOKUP(F114,[2]NUTS_Europa!$A$2:$C$81,3,FALSE)</f>
        <v>1064</v>
      </c>
      <c r="D114" s="18" t="str">
        <f>VLOOKUP(G114,[2]NUTS_Europa!$A$2:$C$81,2,FALSE)</f>
        <v>FRF2</v>
      </c>
      <c r="E114" s="18">
        <f>VLOOKUP(G114,[2]NUTS_Europa!$A$2:$C$81,3,FALSE)</f>
        <v>235</v>
      </c>
      <c r="F114" s="18">
        <v>66</v>
      </c>
      <c r="G114" s="18">
        <v>67</v>
      </c>
      <c r="H114" s="18">
        <v>1455353.0692632224</v>
      </c>
      <c r="I114" s="18">
        <v>714979.90482117585</v>
      </c>
      <c r="K114" s="18">
        <v>176841.96373917855</v>
      </c>
      <c r="L114" s="18">
        <v>88.663589743589753</v>
      </c>
      <c r="M114" s="18">
        <v>11.319711917089293</v>
      </c>
      <c r="N114" s="18">
        <v>7.1764800832866538</v>
      </c>
      <c r="O114" s="18">
        <v>1522.6567936191168</v>
      </c>
    </row>
    <row r="115" spans="2:26" s="18" customFormat="1" x14ac:dyDescent="0.25">
      <c r="B115" s="18" t="str">
        <f>VLOOKUP(G115,[2]NUTS_Europa!$A$2:$C$81,2,FALSE)</f>
        <v>FRF2</v>
      </c>
      <c r="C115" s="18">
        <f>VLOOKUP(G115,[2]NUTS_Europa!$A$2:$C$81,3,FALSE)</f>
        <v>235</v>
      </c>
      <c r="D115" s="18" t="str">
        <f>VLOOKUP(F115,[2]NUTS_Europa!$A$2:$C$81,2,FALSE)</f>
        <v>DE94</v>
      </c>
      <c r="E115" s="18">
        <f>VLOOKUP(F115,[2]NUTS_Europa!$A$2:$C$81,3,FALSE)</f>
        <v>1069</v>
      </c>
      <c r="F115" s="18">
        <v>48</v>
      </c>
      <c r="G115" s="18">
        <v>67</v>
      </c>
      <c r="H115" s="18">
        <v>1068354.5160118989</v>
      </c>
      <c r="I115" s="18">
        <v>536961.93661613297</v>
      </c>
      <c r="K115" s="18">
        <v>126450.71705482846</v>
      </c>
      <c r="L115" s="18">
        <v>20.905641025641028</v>
      </c>
      <c r="M115" s="18">
        <v>10.208433927588347</v>
      </c>
      <c r="N115" s="18">
        <v>7.1764800832866538</v>
      </c>
      <c r="O115" s="18">
        <v>1522.6567936191168</v>
      </c>
    </row>
    <row r="116" spans="2:26" s="18" customFormat="1" x14ac:dyDescent="0.25">
      <c r="B116" s="18" t="str">
        <f>VLOOKUP(F116,[2]NUTS_Europa!$A$2:$C$81,2,FALSE)</f>
        <v>DE94</v>
      </c>
      <c r="C116" s="18">
        <f>VLOOKUP(F116,[2]NUTS_Europa!$A$2:$C$81,3,FALSE)</f>
        <v>1069</v>
      </c>
      <c r="D116" s="18" t="str">
        <f>VLOOKUP(G116,[2]NUTS_Europa!$A$2:$C$81,2,FALSE)</f>
        <v>FRE1</v>
      </c>
      <c r="E116" s="18">
        <f>VLOOKUP(G116,[2]NUTS_Europa!$A$2:$C$81,3,FALSE)</f>
        <v>235</v>
      </c>
      <c r="F116" s="18">
        <v>48</v>
      </c>
      <c r="G116" s="18">
        <v>61</v>
      </c>
      <c r="H116" s="18">
        <v>571741.22089845873</v>
      </c>
      <c r="I116" s="18">
        <v>536961.93661613297</v>
      </c>
      <c r="K116" s="18">
        <v>507158.32774652442</v>
      </c>
      <c r="L116" s="18">
        <v>20.905641025641028</v>
      </c>
      <c r="M116" s="18">
        <v>10.208433927588347</v>
      </c>
      <c r="N116" s="18">
        <v>7.1764800832866538</v>
      </c>
      <c r="O116" s="18">
        <v>1522.6567936191168</v>
      </c>
    </row>
    <row r="117" spans="2:26" s="18" customFormat="1" x14ac:dyDescent="0.25">
      <c r="B117" s="18" t="str">
        <f>VLOOKUP(G117,[2]NUTS_Europa!$A$2:$C$81,2,FALSE)</f>
        <v>FRE1</v>
      </c>
      <c r="C117" s="18">
        <f>VLOOKUP(G117,[2]NUTS_Europa!$A$2:$C$81,3,FALSE)</f>
        <v>235</v>
      </c>
      <c r="D117" s="18" t="str">
        <f>VLOOKUP(F117,[2]NUTS_Europa!$A$2:$C$81,2,FALSE)</f>
        <v>BE21</v>
      </c>
      <c r="E117" s="18">
        <f>VLOOKUP(F117,[2]NUTS_Europa!$A$2:$C$81,3,FALSE)</f>
        <v>250</v>
      </c>
      <c r="F117" s="18">
        <v>41</v>
      </c>
      <c r="G117" s="18">
        <v>61</v>
      </c>
      <c r="H117" s="18">
        <v>548348.57647098962</v>
      </c>
      <c r="I117" s="18">
        <v>608826.33710407035</v>
      </c>
      <c r="K117" s="18">
        <v>142392.8717171422</v>
      </c>
      <c r="L117" s="18">
        <v>7.2307692307692308</v>
      </c>
      <c r="M117" s="18">
        <v>10.709036338372975</v>
      </c>
      <c r="N117" s="18">
        <v>8.4795381465049093</v>
      </c>
      <c r="O117" s="18">
        <v>1522.6567936191168</v>
      </c>
    </row>
    <row r="118" spans="2:26" s="18" customFormat="1" x14ac:dyDescent="0.25">
      <c r="B118" s="18" t="str">
        <f>VLOOKUP(F118,[2]NUTS_Europa!$A$2:$C$81,2,FALSE)</f>
        <v>BE21</v>
      </c>
      <c r="C118" s="18">
        <f>VLOOKUP(F118,[2]NUTS_Europa!$A$2:$C$81,3,FALSE)</f>
        <v>250</v>
      </c>
      <c r="D118" s="18" t="str">
        <f>VLOOKUP(G118,[2]NUTS_Europa!$A$2:$C$81,2,FALSE)</f>
        <v>ES12</v>
      </c>
      <c r="E118" s="18">
        <f>VLOOKUP(G118,[2]NUTS_Europa!$A$2:$C$81,3,FALSE)</f>
        <v>163</v>
      </c>
      <c r="F118" s="18">
        <v>41</v>
      </c>
      <c r="G118" s="18">
        <v>52</v>
      </c>
      <c r="H118" s="18">
        <v>1748524.0493428828</v>
      </c>
      <c r="I118" s="18">
        <v>704934.34028841322</v>
      </c>
      <c r="K118" s="18">
        <v>117923.68175590989</v>
      </c>
      <c r="L118" s="18">
        <v>40.261384615384614</v>
      </c>
      <c r="M118" s="18">
        <v>7.5673145273846085</v>
      </c>
      <c r="N118" s="18">
        <v>18.557645605881412</v>
      </c>
      <c r="O118" s="18">
        <v>2892.2254025044726</v>
      </c>
    </row>
    <row r="119" spans="2:26" s="18" customFormat="1" x14ac:dyDescent="0.25">
      <c r="B119" s="18" t="str">
        <f>VLOOKUP(G119,[2]NUTS_Europa!$A$2:$C$81,2,FALSE)</f>
        <v>ES12</v>
      </c>
      <c r="C119" s="18">
        <f>VLOOKUP(G119,[2]NUTS_Europa!$A$2:$C$81,3,FALSE)</f>
        <v>163</v>
      </c>
      <c r="D119" s="18" t="str">
        <f>VLOOKUP(F119,[2]NUTS_Europa!$A$2:$C$81,2,FALSE)</f>
        <v>DE50</v>
      </c>
      <c r="E119" s="18">
        <f>VLOOKUP(F119,[2]NUTS_Europa!$A$2:$C$81,3,FALSE)</f>
        <v>1069</v>
      </c>
      <c r="F119" s="18">
        <v>44</v>
      </c>
      <c r="G119" s="18">
        <v>52</v>
      </c>
      <c r="H119" s="18">
        <v>1593862.1571444965</v>
      </c>
      <c r="I119" s="18">
        <v>655340.20473158197</v>
      </c>
      <c r="K119" s="18">
        <v>120125.80522925351</v>
      </c>
      <c r="L119" s="18">
        <v>53.746153846153845</v>
      </c>
      <c r="M119" s="18">
        <v>7.0667121165999793</v>
      </c>
      <c r="N119" s="18">
        <v>16.082539168783121</v>
      </c>
      <c r="O119" s="18">
        <v>2892.2254025044726</v>
      </c>
    </row>
    <row r="120" spans="2:26" s="18" customFormat="1" x14ac:dyDescent="0.25">
      <c r="B120" s="18" t="str">
        <f>VLOOKUP(F120,[2]NUTS_Europa!$A$2:$C$81,2,FALSE)</f>
        <v>DE50</v>
      </c>
      <c r="C120" s="18">
        <f>VLOOKUP(F120,[2]NUTS_Europa!$A$2:$C$81,3,FALSE)</f>
        <v>1069</v>
      </c>
      <c r="D120" s="18" t="str">
        <f>VLOOKUP(G120,[2]NUTS_Europa!$A$2:$C$81,2,FALSE)</f>
        <v>FRJ2</v>
      </c>
      <c r="E120" s="18">
        <f>VLOOKUP(G120,[2]NUTS_Europa!$A$2:$C$81,3,FALSE)</f>
        <v>163</v>
      </c>
      <c r="F120" s="18">
        <v>44</v>
      </c>
      <c r="G120" s="18">
        <v>68</v>
      </c>
      <c r="H120" s="18">
        <v>2554627.6213770546</v>
      </c>
      <c r="I120" s="18">
        <v>655340.20473158197</v>
      </c>
      <c r="K120" s="18">
        <v>122072.63094995193</v>
      </c>
      <c r="L120" s="18">
        <v>53.746153846153845</v>
      </c>
      <c r="M120" s="18">
        <v>7.0667121165999793</v>
      </c>
      <c r="N120" s="18">
        <v>16.082539168783121</v>
      </c>
      <c r="O120" s="18">
        <v>2892.2254025044726</v>
      </c>
    </row>
    <row r="121" spans="2:26" s="18" customFormat="1" x14ac:dyDescent="0.25">
      <c r="B121" s="18" t="str">
        <f>VLOOKUP(G121,[2]NUTS_Europa!$A$2:$C$81,2,FALSE)</f>
        <v>FRJ2</v>
      </c>
      <c r="C121" s="18">
        <f>VLOOKUP(G121,[2]NUTS_Europa!$A$2:$C$81,3,FALSE)</f>
        <v>163</v>
      </c>
      <c r="D121" s="18" t="str">
        <f>VLOOKUP(F121,[2]NUTS_Europa!$A$2:$C$81,2,FALSE)</f>
        <v>FRD1</v>
      </c>
      <c r="E121" s="18">
        <f>VLOOKUP(F121,[2]NUTS_Europa!$A$2:$C$81,3,FALSE)</f>
        <v>269</v>
      </c>
      <c r="F121" s="18">
        <v>59</v>
      </c>
      <c r="G121" s="18">
        <v>68</v>
      </c>
      <c r="H121" s="18">
        <v>2634321.0838791667</v>
      </c>
      <c r="I121" s="18">
        <v>660855.55058936891</v>
      </c>
      <c r="K121" s="18">
        <v>145277.79316174539</v>
      </c>
      <c r="L121" s="18">
        <v>31.178974358974358</v>
      </c>
      <c r="M121" s="18">
        <v>9.1444480461657882</v>
      </c>
      <c r="N121" s="18">
        <v>18.557645605881412</v>
      </c>
      <c r="O121" s="18">
        <v>2892.2254025044726</v>
      </c>
    </row>
    <row r="122" spans="2:26" s="18" customFormat="1" x14ac:dyDescent="0.25">
      <c r="B122" s="18" t="str">
        <f>VLOOKUP(F122,[2]NUTS_Europa!$A$2:$C$81,2,FALSE)</f>
        <v>FRD1</v>
      </c>
      <c r="C122" s="18">
        <f>VLOOKUP(F122,[2]NUTS_Europa!$A$2:$C$81,3,FALSE)</f>
        <v>269</v>
      </c>
      <c r="D122" s="18" t="str">
        <f>VLOOKUP(G122,[2]NUTS_Europa!$A$2:$C$81,2,FALSE)</f>
        <v>FRG0</v>
      </c>
      <c r="E122" s="18">
        <f>VLOOKUP(G122,[2]NUTS_Europa!$A$2:$C$81,3,FALSE)</f>
        <v>283</v>
      </c>
      <c r="F122" s="18">
        <v>59</v>
      </c>
      <c r="G122" s="18">
        <v>62</v>
      </c>
      <c r="H122" s="21">
        <v>971507.35289744311</v>
      </c>
      <c r="I122" s="21">
        <v>610977.5989731974</v>
      </c>
      <c r="K122" s="18">
        <v>159445.52860932166</v>
      </c>
      <c r="L122" s="18">
        <v>23.743589743589745</v>
      </c>
      <c r="M122" s="18">
        <v>11.281628656574245</v>
      </c>
      <c r="N122" s="18">
        <v>11.226911756455761</v>
      </c>
      <c r="O122" s="18">
        <v>1954.024298469388</v>
      </c>
    </row>
    <row r="123" spans="2:26" s="18" customFormat="1" x14ac:dyDescent="0.25">
      <c r="B123" s="18" t="str">
        <f>VLOOKUP(G123,[2]NUTS_Europa!$A$2:$C$81,2,FALSE)</f>
        <v>FRG0</v>
      </c>
      <c r="C123" s="18">
        <f>VLOOKUP(G123,[2]NUTS_Europa!$A$2:$C$81,3,FALSE)</f>
        <v>283</v>
      </c>
      <c r="D123" s="18" t="str">
        <f>VLOOKUP(F123,[2]NUTS_Europa!$A$2:$C$81,2,FALSE)</f>
        <v>FRJ1</v>
      </c>
      <c r="E123" s="18">
        <f>VLOOKUP(F123,[2]NUTS_Europa!$A$2:$C$81,3,FALSE)</f>
        <v>1063</v>
      </c>
      <c r="F123" s="18">
        <v>26</v>
      </c>
      <c r="G123" s="18">
        <v>62</v>
      </c>
      <c r="H123" s="21">
        <v>1537464.0842134447</v>
      </c>
      <c r="I123" s="21">
        <v>4613421.6095056366</v>
      </c>
      <c r="K123" s="18">
        <v>118487.95435333898</v>
      </c>
      <c r="L123" s="18">
        <v>79.166000000000011</v>
      </c>
      <c r="M123" s="18">
        <v>10.955493930686119</v>
      </c>
      <c r="N123" s="18">
        <v>9.5546983407240393</v>
      </c>
      <c r="O123" s="18">
        <v>1954.024298469388</v>
      </c>
    </row>
    <row r="124" spans="2:26" s="18" customFormat="1" x14ac:dyDescent="0.25">
      <c r="B124" s="18" t="str">
        <f>VLOOKUP(F124,[2]NUTS_Europa!$A$2:$C$81,2,FALSE)</f>
        <v>FRJ1</v>
      </c>
      <c r="C124" s="18">
        <f>VLOOKUP(F124,[2]NUTS_Europa!$A$2:$C$81,3,FALSE)</f>
        <v>1063</v>
      </c>
      <c r="D124" s="18" t="str">
        <f>VLOOKUP(G124,[2]NUTS_Europa!$A$2:$C$81,2,FALSE)</f>
        <v>FRJ2</v>
      </c>
      <c r="E124" s="18">
        <f>VLOOKUP(G124,[2]NUTS_Europa!$A$2:$C$81,3,FALSE)</f>
        <v>283</v>
      </c>
      <c r="F124" s="18">
        <v>26</v>
      </c>
      <c r="G124" s="18">
        <v>28</v>
      </c>
      <c r="H124" s="21">
        <v>1994146.9191059193</v>
      </c>
      <c r="I124" s="21">
        <v>4613421.6095056366</v>
      </c>
      <c r="J124" s="21">
        <f>I124/14</f>
        <v>329530.11496468831</v>
      </c>
      <c r="K124" s="20">
        <v>142841.86171918266</v>
      </c>
      <c r="L124" s="22">
        <v>79.166000000000011</v>
      </c>
      <c r="M124" s="22">
        <v>10.955493930686119</v>
      </c>
      <c r="N124" s="22">
        <v>9.5546983407240393</v>
      </c>
      <c r="O124" s="20">
        <v>1954.024298469388</v>
      </c>
      <c r="P124" s="22"/>
      <c r="Q124" s="22"/>
      <c r="S124" s="21"/>
      <c r="T124" s="21"/>
      <c r="U124" s="21"/>
      <c r="V124" s="18" t="str">
        <f>VLOOKUP(B124,NUTS_Europa!$B$2:$F$41,5,FALSE)</f>
        <v>Languedoc-Roussillon</v>
      </c>
      <c r="W124" s="18" t="str">
        <f>VLOOKUP(C124,Hoja2!$C$3:$D$28,2,FALSE)</f>
        <v>Barcelona</v>
      </c>
      <c r="X124" s="18" t="str">
        <f>VLOOKUP(D124,NUTS_Europa!$B$2:$F$41,5,FALSE)</f>
        <v>Midi-Pyrénées</v>
      </c>
      <c r="Y124" s="18" t="str">
        <f>VLOOKUP(E124,Hoja2!$C$3:$D$28,2,FALSE)</f>
        <v>La Rochelle</v>
      </c>
      <c r="Z124" s="18">
        <f>Q124/24</f>
        <v>0</v>
      </c>
    </row>
    <row r="125" spans="2:26" s="18" customFormat="1" x14ac:dyDescent="0.25">
      <c r="B125" s="18" t="str">
        <f>VLOOKUP(G125,[2]NUTS_Europa!$A$2:$C$81,2,FALSE)</f>
        <v>FRJ2</v>
      </c>
      <c r="C125" s="18">
        <f>VLOOKUP(G125,[2]NUTS_Europa!$A$2:$C$81,3,FALSE)</f>
        <v>283</v>
      </c>
      <c r="D125" s="18" t="str">
        <f>VLOOKUP(F125,[2]NUTS_Europa!$A$2:$C$81,2,FALSE)</f>
        <v>FRF2</v>
      </c>
      <c r="E125" s="18">
        <f>VLOOKUP(F125,[2]NUTS_Europa!$A$2:$C$81,3,FALSE)</f>
        <v>269</v>
      </c>
      <c r="F125" s="18">
        <v>27</v>
      </c>
      <c r="G125" s="18">
        <v>28</v>
      </c>
      <c r="H125" s="21">
        <v>1623178.3644855812</v>
      </c>
      <c r="I125" s="21">
        <v>610977.5989731974</v>
      </c>
      <c r="J125" s="21">
        <f t="shared" ref="J125:J127" si="2">I125/14</f>
        <v>43641.257069514097</v>
      </c>
      <c r="K125" s="20">
        <v>176841.96373917855</v>
      </c>
      <c r="L125" s="22">
        <v>23.743589743589745</v>
      </c>
      <c r="M125" s="22">
        <v>11.281628656574245</v>
      </c>
      <c r="N125" s="22">
        <v>11.226911756455761</v>
      </c>
      <c r="O125" s="20">
        <v>1954.024298469388</v>
      </c>
      <c r="P125" s="22"/>
      <c r="Q125" s="22"/>
      <c r="S125" s="21"/>
      <c r="T125" s="21"/>
      <c r="U125" s="21"/>
      <c r="V125" s="18" t="str">
        <f>VLOOKUP(B125,NUTS_Europa!$B$2:$F$41,5,FALSE)</f>
        <v>Midi-Pyrénées</v>
      </c>
      <c r="W125" s="18" t="str">
        <f>VLOOKUP(C125,Hoja2!$C$3:$D$28,2,FALSE)</f>
        <v>La Rochelle</v>
      </c>
      <c r="X125" s="18" t="str">
        <f>VLOOKUP(D125,NUTS_Europa!$B$2:$F$41,5,FALSE)</f>
        <v>Champagne-Ardenne</v>
      </c>
      <c r="Y125" s="18" t="str">
        <f>VLOOKUP(E125,Hoja2!$C$3:$D$28,2,FALSE)</f>
        <v>Le Havre</v>
      </c>
      <c r="Z125" s="18">
        <f t="shared" ref="Z125:Z127" si="3">Q125/24</f>
        <v>0</v>
      </c>
    </row>
    <row r="126" spans="2:26" s="18" customFormat="1" x14ac:dyDescent="0.25">
      <c r="B126" s="18" t="str">
        <f>VLOOKUP(F126,[2]NUTS_Europa!$A$2:$C$81,2,FALSE)</f>
        <v>FRF2</v>
      </c>
      <c r="C126" s="18">
        <f>VLOOKUP(F126,[2]NUTS_Europa!$A$2:$C$81,3,FALSE)</f>
        <v>269</v>
      </c>
      <c r="D126" s="18" t="str">
        <f>VLOOKUP(G126,[2]NUTS_Europa!$A$2:$C$81,2,FALSE)</f>
        <v>PT17</v>
      </c>
      <c r="E126" s="18">
        <f>VLOOKUP(G126,[2]NUTS_Europa!$A$2:$C$81,3,FALSE)</f>
        <v>294</v>
      </c>
      <c r="F126" s="18">
        <v>27</v>
      </c>
      <c r="G126" s="18">
        <v>39</v>
      </c>
      <c r="H126" s="21">
        <v>1019735.0566496729</v>
      </c>
      <c r="I126" s="21">
        <v>702297.51481833681</v>
      </c>
      <c r="J126" s="21">
        <f t="shared" si="2"/>
        <v>50164.108201309769</v>
      </c>
      <c r="K126" s="20">
        <v>119215.96904421839</v>
      </c>
      <c r="L126" s="22">
        <v>48.402051282051282</v>
      </c>
      <c r="M126" s="22">
        <v>12.261461715082319</v>
      </c>
      <c r="N126" s="22">
        <v>16.757552580554151</v>
      </c>
      <c r="O126" s="20">
        <v>3013.6173615767602</v>
      </c>
      <c r="P126" s="22"/>
      <c r="Q126" s="22"/>
      <c r="S126" s="21"/>
      <c r="T126" s="21"/>
      <c r="U126" s="21"/>
      <c r="V126" s="18" t="str">
        <f>VLOOKUP(B126,NUTS_Europa!$B$2:$F$41,5,FALSE)</f>
        <v>Champagne-Ardenne</v>
      </c>
      <c r="W126" s="18" t="str">
        <f>VLOOKUP(C126,Hoja2!$C$3:$D$28,2,FALSE)</f>
        <v>Le Havre</v>
      </c>
      <c r="X126" s="18" t="str">
        <f>VLOOKUP(D126,NUTS_Europa!$B$2:$F$41,5,FALSE)</f>
        <v>Área Metropolitana de Lisboa</v>
      </c>
      <c r="Y126" s="18" t="str">
        <f>VLOOKUP(E126,Hoja2!$C$3:$D$28,2,FALSE)</f>
        <v>Lisboa</v>
      </c>
      <c r="Z126" s="18">
        <f t="shared" si="3"/>
        <v>0</v>
      </c>
    </row>
    <row r="127" spans="2:26" s="18" customFormat="1" x14ac:dyDescent="0.25">
      <c r="B127" s="18" t="str">
        <f>VLOOKUP(G127,[2]NUTS_Europa!$A$2:$C$81,2,FALSE)</f>
        <v>PT17</v>
      </c>
      <c r="C127" s="18">
        <f>VLOOKUP(G127,[2]NUTS_Europa!$A$2:$C$81,3,FALSE)</f>
        <v>294</v>
      </c>
      <c r="D127" s="18" t="str">
        <f>VLOOKUP(F127,[2]NUTS_Europa!$A$2:$C$81,2,FALSE)</f>
        <v>ES51</v>
      </c>
      <c r="E127" s="18">
        <f>VLOOKUP(F127,[2]NUTS_Europa!$A$2:$C$81,3,FALSE)</f>
        <v>1063</v>
      </c>
      <c r="F127" s="18">
        <v>15</v>
      </c>
      <c r="G127" s="18">
        <v>39</v>
      </c>
      <c r="H127" s="21">
        <v>629388.78607713932</v>
      </c>
      <c r="I127" s="21">
        <v>4529226.3069560556</v>
      </c>
      <c r="J127" s="21">
        <f t="shared" si="2"/>
        <v>323516.16478257539</v>
      </c>
      <c r="K127" s="20">
        <v>119215.96904421839</v>
      </c>
      <c r="L127" s="22">
        <v>41.743589743589745</v>
      </c>
      <c r="M127" s="22">
        <v>11.935326989194193</v>
      </c>
      <c r="N127" s="22">
        <v>14.178561425808466</v>
      </c>
      <c r="O127" s="20">
        <v>3013.6173615767602</v>
      </c>
      <c r="P127" s="22"/>
      <c r="Q127" s="22"/>
      <c r="S127" s="21"/>
      <c r="T127" s="21"/>
      <c r="U127" s="21"/>
      <c r="V127" s="18" t="str">
        <f>VLOOKUP(B127,NUTS_Europa!$B$2:$F$41,5,FALSE)</f>
        <v>Área Metropolitana de Lisboa</v>
      </c>
      <c r="W127" s="18" t="str">
        <f>VLOOKUP(C127,Hoja2!$C$3:$D$28,2,FALSE)</f>
        <v>Lisboa</v>
      </c>
      <c r="X127" s="18" t="str">
        <f>VLOOKUP(D127,NUTS_Europa!$B$2:$F$41,5,FALSE)</f>
        <v>Cataluña</v>
      </c>
      <c r="Y127" s="18" t="str">
        <f>VLOOKUP(E127,Hoja2!$C$3:$D$28,2,FALSE)</f>
        <v>Barcelona</v>
      </c>
      <c r="Z127" s="18">
        <f t="shared" si="3"/>
        <v>0</v>
      </c>
    </row>
    <row r="128" spans="2:26" s="18" customFormat="1" x14ac:dyDescent="0.25">
      <c r="B128" s="18" t="str">
        <f>VLOOKUP(F128,[2]NUTS_Europa!$A$2:$C$81,2,FALSE)</f>
        <v>ES51</v>
      </c>
      <c r="C128" s="18">
        <f>VLOOKUP(F128,[2]NUTS_Europa!$A$2:$C$81,3,FALSE)</f>
        <v>1063</v>
      </c>
      <c r="D128" s="18" t="str">
        <f>VLOOKUP(G128,[2]NUTS_Europa!$A$2:$C$81,2,FALSE)</f>
        <v>FRI1</v>
      </c>
      <c r="E128" s="18">
        <f>VLOOKUP(G128,[2]NUTS_Europa!$A$2:$C$81,3,FALSE)</f>
        <v>283</v>
      </c>
      <c r="F128" s="18">
        <v>15</v>
      </c>
      <c r="G128" s="18">
        <v>24</v>
      </c>
      <c r="H128" s="18">
        <v>857827.66307290271</v>
      </c>
      <c r="I128" s="18">
        <v>4613421.6095056366</v>
      </c>
      <c r="J128" s="18">
        <v>141734.02658349604</v>
      </c>
      <c r="K128" s="18">
        <v>79.166000000000011</v>
      </c>
      <c r="L128" s="18">
        <v>10.955493930686119</v>
      </c>
      <c r="M128" s="18">
        <v>9.5546983407240393</v>
      </c>
      <c r="N128" s="18">
        <v>1954.024298469388</v>
      </c>
      <c r="O128" s="20">
        <v>3013.6173615767602</v>
      </c>
    </row>
    <row r="129" spans="2:17" s="18" customFormat="1" x14ac:dyDescent="0.25">
      <c r="B129" s="18" t="str">
        <f>VLOOKUP(G129,[2]NUTS_Europa!$A$2:$C$81,2,FALSE)</f>
        <v>FRI1</v>
      </c>
      <c r="C129" s="18">
        <f>VLOOKUP(G129,[2]NUTS_Europa!$A$2:$C$81,3,FALSE)</f>
        <v>283</v>
      </c>
      <c r="D129" s="18" t="str">
        <f>VLOOKUP(F129,[2]NUTS_Europa!$A$2:$C$81,2,FALSE)</f>
        <v>FRE1</v>
      </c>
      <c r="E129" s="18">
        <f>VLOOKUP(F129,[2]NUTS_Europa!$A$2:$C$81,3,FALSE)</f>
        <v>220</v>
      </c>
      <c r="F129" s="18">
        <v>21</v>
      </c>
      <c r="G129" s="18">
        <v>24</v>
      </c>
      <c r="H129" s="18">
        <v>891337.41428845644</v>
      </c>
      <c r="I129" s="18">
        <v>536629.0122559974</v>
      </c>
      <c r="J129" s="18">
        <v>123840.01515725654</v>
      </c>
      <c r="K129" s="18">
        <v>30.871282051282051</v>
      </c>
      <c r="L129" s="18">
        <v>11.61147021455116</v>
      </c>
      <c r="M129" s="18">
        <v>10.120160547630702</v>
      </c>
      <c r="N129" s="18">
        <v>1954.024298469388</v>
      </c>
      <c r="O129" s="20">
        <v>3013.6173615767602</v>
      </c>
    </row>
    <row r="130" spans="2:17" s="18" customFormat="1" x14ac:dyDescent="0.25">
      <c r="B130" s="18" t="str">
        <f>VLOOKUP(F130,[2]NUTS_Europa!$A$2:$C$81,2,FALSE)</f>
        <v>FRE1</v>
      </c>
      <c r="C130" s="18">
        <f>VLOOKUP(F130,[2]NUTS_Europa!$A$2:$C$81,3,FALSE)</f>
        <v>220</v>
      </c>
      <c r="D130" s="18" t="str">
        <f>VLOOKUP(G130,[2]NUTS_Europa!$A$2:$C$81,2,FALSE)</f>
        <v>FRH0</v>
      </c>
      <c r="E130" s="18">
        <f>VLOOKUP(G130,[2]NUTS_Europa!$A$2:$C$81,3,FALSE)</f>
        <v>283</v>
      </c>
      <c r="F130" s="18">
        <v>21</v>
      </c>
      <c r="G130" s="18">
        <v>23</v>
      </c>
      <c r="H130" s="18">
        <v>1055537.9841374359</v>
      </c>
      <c r="I130" s="18">
        <v>536629.0122559974</v>
      </c>
      <c r="J130" s="18">
        <v>156784.57749147405</v>
      </c>
      <c r="K130" s="18">
        <v>30.871282051282051</v>
      </c>
      <c r="L130" s="18">
        <v>11.61147021455116</v>
      </c>
      <c r="M130" s="18">
        <v>10.120160547630702</v>
      </c>
      <c r="N130" s="18">
        <v>1954.024298469388</v>
      </c>
      <c r="O130" s="20">
        <v>3013.6173615767602</v>
      </c>
    </row>
    <row r="131" spans="2:17" s="18" customFormat="1" x14ac:dyDescent="0.25">
      <c r="B131" s="18" t="str">
        <f>VLOOKUP(G131,[2]NUTS_Europa!$A$2:$C$81,2,FALSE)</f>
        <v>FRH0</v>
      </c>
      <c r="C131" s="18">
        <f>VLOOKUP(G131,[2]NUTS_Europa!$A$2:$C$81,3,FALSE)</f>
        <v>283</v>
      </c>
      <c r="D131" s="18" t="str">
        <f>VLOOKUP(F131,[2]NUTS_Europa!$A$2:$C$81,2,FALSE)</f>
        <v>ES61</v>
      </c>
      <c r="E131" s="18">
        <f>VLOOKUP(F131,[2]NUTS_Europa!$A$2:$C$81,3,FALSE)</f>
        <v>61</v>
      </c>
      <c r="F131" s="18">
        <v>17</v>
      </c>
      <c r="G131" s="18">
        <v>23</v>
      </c>
      <c r="H131" s="18">
        <v>1444170.8012856515</v>
      </c>
      <c r="I131" s="18">
        <v>587763.97502131388</v>
      </c>
      <c r="J131" s="18">
        <v>191087.21980936834</v>
      </c>
      <c r="K131" s="18">
        <v>52.611282051282053</v>
      </c>
      <c r="L131" s="18">
        <v>10.836026769027743</v>
      </c>
      <c r="M131" s="18">
        <v>8.9187183759123076</v>
      </c>
      <c r="N131" s="18">
        <v>1954.024298469388</v>
      </c>
      <c r="O131" s="20">
        <v>3013.6173615767602</v>
      </c>
    </row>
    <row r="132" spans="2:17" s="18" customFormat="1" x14ac:dyDescent="0.25">
      <c r="B132" s="18" t="str">
        <f>VLOOKUP(F132,[2]NUTS_Europa!$A$2:$C$81,2,FALSE)</f>
        <v>ES61</v>
      </c>
      <c r="C132" s="18">
        <f>VLOOKUP(F132,[2]NUTS_Europa!$A$2:$C$81,3,FALSE)</f>
        <v>61</v>
      </c>
      <c r="D132" s="18" t="str">
        <f>VLOOKUP(G132,[2]NUTS_Europa!$A$2:$C$81,2,FALSE)</f>
        <v>FRG0</v>
      </c>
      <c r="E132" s="18">
        <f>VLOOKUP(G132,[2]NUTS_Europa!$A$2:$C$81,3,FALSE)</f>
        <v>282</v>
      </c>
      <c r="F132" s="18">
        <v>17</v>
      </c>
      <c r="G132" s="18">
        <v>22</v>
      </c>
      <c r="H132" s="18">
        <v>461853.19441267959</v>
      </c>
      <c r="I132" s="18">
        <v>618188.41876380797</v>
      </c>
      <c r="J132" s="18">
        <v>115262.59218235347</v>
      </c>
      <c r="K132" s="18">
        <v>53.940307692307691</v>
      </c>
      <c r="L132" s="18">
        <v>12.619008692297484</v>
      </c>
      <c r="M132" s="18">
        <v>3.6849897794260169</v>
      </c>
      <c r="N132" s="18">
        <v>703.89534883720933</v>
      </c>
      <c r="O132" s="20">
        <v>3013.6173615767602</v>
      </c>
    </row>
    <row r="133" spans="2:17" s="18" customFormat="1" x14ac:dyDescent="0.25">
      <c r="B133" s="18" t="str">
        <f>VLOOKUP(G133,[2]NUTS_Europa!$A$2:$C$81,2,FALSE)</f>
        <v>FRG0</v>
      </c>
      <c r="C133" s="18">
        <f>VLOOKUP(G133,[2]NUTS_Europa!$A$2:$C$81,3,FALSE)</f>
        <v>282</v>
      </c>
      <c r="D133" s="18" t="str">
        <f>VLOOKUP(F133,[2]NUTS_Europa!$A$2:$C$81,2,FALSE)</f>
        <v>ES62</v>
      </c>
      <c r="E133" s="18">
        <f>VLOOKUP(F133,[2]NUTS_Europa!$A$2:$C$81,3,FALSE)</f>
        <v>1064</v>
      </c>
      <c r="F133" s="18">
        <v>18</v>
      </c>
      <c r="G133" s="18">
        <v>22</v>
      </c>
      <c r="H133" s="18">
        <v>442782.53587185929</v>
      </c>
      <c r="I133" s="18">
        <v>667742.62094144174</v>
      </c>
      <c r="J133" s="18">
        <v>135416.16142478216</v>
      </c>
      <c r="K133" s="18">
        <v>64.462512820512828</v>
      </c>
      <c r="L133" s="18">
        <v>12.098152639779126</v>
      </c>
      <c r="M133" s="18">
        <v>3.9140879229523233</v>
      </c>
      <c r="N133" s="18">
        <v>703.89534883720933</v>
      </c>
      <c r="O133" s="20">
        <v>3013.6173615767602</v>
      </c>
    </row>
    <row r="134" spans="2:17" s="18" customFormat="1" x14ac:dyDescent="0.25">
      <c r="B134" s="18" t="str">
        <f>VLOOKUP(F134,[2]NUTS_Europa!$A$2:$C$81,2,FALSE)</f>
        <v>ES62</v>
      </c>
      <c r="C134" s="18">
        <f>VLOOKUP(F134,[2]NUTS_Europa!$A$2:$C$81,3,FALSE)</f>
        <v>1064</v>
      </c>
      <c r="D134" s="18" t="str">
        <f>VLOOKUP(G134,[2]NUTS_Europa!$A$2:$C$81,2,FALSE)</f>
        <v>FRI3</v>
      </c>
      <c r="E134" s="18">
        <f>VLOOKUP(G134,[2]NUTS_Europa!$A$2:$C$81,3,FALSE)</f>
        <v>283</v>
      </c>
      <c r="F134" s="18">
        <v>18</v>
      </c>
      <c r="G134" s="18">
        <v>25</v>
      </c>
      <c r="H134" s="18">
        <v>917538.575087987</v>
      </c>
      <c r="I134" s="18">
        <v>665096.2568172561</v>
      </c>
      <c r="J134" s="18">
        <v>131067.44979158771</v>
      </c>
      <c r="K134" s="18">
        <v>72.85261538461539</v>
      </c>
      <c r="L134" s="18">
        <v>10.315170716509384</v>
      </c>
      <c r="M134" s="18">
        <v>9.5546983407240393</v>
      </c>
      <c r="N134" s="18">
        <v>1954.024298469388</v>
      </c>
      <c r="O134" s="20">
        <v>3013.6173615767602</v>
      </c>
    </row>
    <row r="135" spans="2:17" s="18" customFormat="1" x14ac:dyDescent="0.25">
      <c r="B135" s="18" t="s">
        <v>99</v>
      </c>
      <c r="C135" s="18">
        <v>283</v>
      </c>
      <c r="D135" s="18" t="s">
        <v>67</v>
      </c>
      <c r="E135" s="18">
        <v>253</v>
      </c>
      <c r="F135" s="18">
        <v>9</v>
      </c>
      <c r="G135" s="18">
        <v>25</v>
      </c>
      <c r="H135" s="18">
        <v>915979.10675543407</v>
      </c>
      <c r="I135" s="18">
        <v>598830.94800012826</v>
      </c>
      <c r="J135" s="18">
        <v>127001.21695280854</v>
      </c>
      <c r="K135" s="18">
        <v>35.415384615384617</v>
      </c>
      <c r="L135" s="18">
        <v>12.196727186293993</v>
      </c>
      <c r="M135" s="18">
        <v>11.226911756455761</v>
      </c>
      <c r="N135" s="18">
        <v>1954.024298469388</v>
      </c>
      <c r="O135" s="20">
        <v>3013.6173615767602</v>
      </c>
    </row>
    <row r="136" spans="2:17" s="18" customFormat="1" x14ac:dyDescent="0.25">
      <c r="B136" s="18" t="s">
        <v>67</v>
      </c>
      <c r="C136" s="18">
        <v>253</v>
      </c>
      <c r="D136" s="18" t="s">
        <v>71</v>
      </c>
      <c r="E136" s="18">
        <v>288</v>
      </c>
      <c r="F136" s="18">
        <v>9</v>
      </c>
      <c r="G136" s="18">
        <v>11</v>
      </c>
      <c r="H136" s="18">
        <v>504902.26773104165</v>
      </c>
      <c r="I136" s="18">
        <v>711716.71417960757</v>
      </c>
      <c r="J136" s="18">
        <v>142392.8717171422</v>
      </c>
      <c r="K136" s="18">
        <v>45.494871794871791</v>
      </c>
      <c r="L136" s="18">
        <v>12.785667157040308</v>
      </c>
      <c r="M136" s="18">
        <v>5.007062643359939</v>
      </c>
      <c r="N136" s="18">
        <v>900.45195084406225</v>
      </c>
      <c r="O136" s="20">
        <v>3013.6173615767602</v>
      </c>
    </row>
    <row r="137" spans="2:17" s="18" customFormat="1" x14ac:dyDescent="0.25">
      <c r="B137" s="18" t="s">
        <v>71</v>
      </c>
      <c r="C137" s="18">
        <v>288</v>
      </c>
      <c r="D137" s="18" t="s">
        <v>61</v>
      </c>
      <c r="E137" s="18">
        <v>1069</v>
      </c>
      <c r="F137" s="18">
        <v>6</v>
      </c>
      <c r="G137" s="18">
        <v>11</v>
      </c>
      <c r="H137" s="18">
        <v>484887.43203389447</v>
      </c>
      <c r="I137" s="18">
        <v>717843.56252272485</v>
      </c>
      <c r="J137" s="18">
        <v>142841.86171918266</v>
      </c>
      <c r="K137" s="18">
        <v>59.42307692307692</v>
      </c>
      <c r="L137" s="18">
        <v>9.7928326977547506</v>
      </c>
      <c r="M137" s="18">
        <v>4.2364745633638439</v>
      </c>
      <c r="N137" s="18">
        <v>900.45195084406225</v>
      </c>
      <c r="O137" s="20">
        <v>3013.6173615767602</v>
      </c>
    </row>
    <row r="138" spans="2:17" s="18" customFormat="1" x14ac:dyDescent="0.25">
      <c r="B138" s="18" t="s">
        <v>61</v>
      </c>
      <c r="C138" s="18">
        <v>1069</v>
      </c>
      <c r="D138" s="18" t="s">
        <v>75</v>
      </c>
      <c r="E138" s="18">
        <v>163</v>
      </c>
      <c r="F138" s="18">
        <v>6</v>
      </c>
      <c r="G138" s="18">
        <v>13</v>
      </c>
      <c r="H138" s="18">
        <v>1544494.7617491477</v>
      </c>
      <c r="I138" s="18">
        <v>655340.20473158197</v>
      </c>
      <c r="J138" s="18">
        <v>135416.16142478216</v>
      </c>
      <c r="K138" s="18">
        <v>53.746153846153845</v>
      </c>
      <c r="L138" s="18">
        <v>7.0667121165999793</v>
      </c>
      <c r="M138" s="18">
        <v>16.082539168783121</v>
      </c>
      <c r="N138" s="18">
        <v>2892.2254025044726</v>
      </c>
      <c r="O138" s="20">
        <v>3013.6173615767602</v>
      </c>
    </row>
    <row r="139" spans="2:17" s="18" customFormat="1" x14ac:dyDescent="0.25">
      <c r="B139" s="18" t="str">
        <f>VLOOKUP(G139,[2]NUTS_Europa!$A$2:$C$81,2,FALSE)</f>
        <v>ES13</v>
      </c>
      <c r="C139" s="18">
        <f>VLOOKUP(G139,[2]NUTS_Europa!$A$2:$C$81,3,FALSE)</f>
        <v>163</v>
      </c>
      <c r="D139" s="18" t="str">
        <f>VLOOKUP(F139,[2]NUTS_Europa!$A$2:$C$81,2,FALSE)</f>
        <v>DEF0</v>
      </c>
      <c r="E139" s="18">
        <f>VLOOKUP(F139,[2]NUTS_Europa!$A$2:$C$81,3,FALSE)</f>
        <v>1069</v>
      </c>
      <c r="F139" s="18">
        <v>10</v>
      </c>
      <c r="G139" s="18">
        <v>13</v>
      </c>
      <c r="H139" s="18">
        <v>1012466.1390654267</v>
      </c>
      <c r="I139" s="18">
        <v>655340.20473158197</v>
      </c>
      <c r="J139" s="18">
        <v>163171.48832599766</v>
      </c>
      <c r="K139" s="18">
        <v>53.746153846153845</v>
      </c>
      <c r="L139" s="18">
        <v>7.0667121165999793</v>
      </c>
      <c r="M139" s="18">
        <v>16.082539168783121</v>
      </c>
      <c r="N139" s="18">
        <v>2892.2254025044726</v>
      </c>
      <c r="O139" s="20">
        <v>3013.6173615767602</v>
      </c>
    </row>
    <row r="140" spans="2:17" s="18" customFormat="1" x14ac:dyDescent="0.25">
      <c r="B140" s="18" t="str">
        <f>VLOOKUP(F140,[2]NUTS_Europa!$A$2:$C$81,2,FALSE)</f>
        <v>DEF0</v>
      </c>
      <c r="C140" s="18">
        <f>VLOOKUP(F140,[2]NUTS_Europa!$A$2:$C$81,3,FALSE)</f>
        <v>1069</v>
      </c>
      <c r="D140" s="18" t="str">
        <f>VLOOKUP(G140,[2]NUTS_Europa!$A$2:$C$81,2,FALSE)</f>
        <v>ES21</v>
      </c>
      <c r="E140" s="18">
        <f>VLOOKUP(G140,[2]NUTS_Europa!$A$2:$C$81,3,FALSE)</f>
        <v>163</v>
      </c>
      <c r="F140" s="18">
        <v>10</v>
      </c>
      <c r="G140" s="18">
        <v>14</v>
      </c>
      <c r="H140" s="18">
        <v>842338.49954914767</v>
      </c>
      <c r="I140" s="18">
        <v>655340.20473158197</v>
      </c>
      <c r="J140" s="18">
        <v>199058.85825050285</v>
      </c>
      <c r="K140" s="18">
        <v>53.746153846153845</v>
      </c>
      <c r="L140" s="18">
        <v>7.0667121165999793</v>
      </c>
      <c r="M140" s="18">
        <v>16.082539168783121</v>
      </c>
      <c r="N140" s="18">
        <v>2892.2254025044726</v>
      </c>
      <c r="O140" s="20">
        <v>3013.6173615767602</v>
      </c>
    </row>
    <row r="141" spans="2:17" s="18" customFormat="1" x14ac:dyDescent="0.25">
      <c r="B141" s="18" t="str">
        <f>VLOOKUP(G141,[2]NUTS_Europa!$A$2:$C$81,2,FALSE)</f>
        <v>ES21</v>
      </c>
      <c r="C141" s="18">
        <f>VLOOKUP(G141,[2]NUTS_Europa!$A$2:$C$81,3,FALSE)</f>
        <v>163</v>
      </c>
      <c r="D141" s="18" t="str">
        <f>VLOOKUP(F141,[2]NUTS_Europa!$A$2:$C$81,2,FALSE)</f>
        <v>BE23</v>
      </c>
      <c r="E141" s="18">
        <f>VLOOKUP(F141,[2]NUTS_Europa!$A$2:$C$81,3,FALSE)</f>
        <v>253</v>
      </c>
      <c r="F141" s="18">
        <v>2</v>
      </c>
      <c r="G141" s="18">
        <v>14</v>
      </c>
      <c r="H141" s="18">
        <v>719589.14976082474</v>
      </c>
      <c r="I141" s="18">
        <v>638893.12330758583</v>
      </c>
      <c r="J141" s="18">
        <v>145277.79316174539</v>
      </c>
      <c r="K141" s="18">
        <v>39.790256410256411</v>
      </c>
      <c r="L141" s="18">
        <v>10.059546575885534</v>
      </c>
      <c r="M141" s="18">
        <v>18.557645605881412</v>
      </c>
      <c r="N141" s="18">
        <v>2892.2254025044726</v>
      </c>
      <c r="O141" s="20">
        <v>3013.6173615767602</v>
      </c>
    </row>
    <row r="142" spans="2:17" s="18" customFormat="1" x14ac:dyDescent="0.25">
      <c r="B142" s="18" t="str">
        <f>VLOOKUP(F142,[2]NUTS_Europa!$A$2:$C$81,2,FALSE)</f>
        <v>BE23</v>
      </c>
      <c r="C142" s="18">
        <f>VLOOKUP(F142,[2]NUTS_Europa!$A$2:$C$81,3,FALSE)</f>
        <v>253</v>
      </c>
      <c r="D142" s="18" t="str">
        <f>VLOOKUP(G142,[2]NUTS_Europa!$A$2:$C$81,2,FALSE)</f>
        <v>BE25</v>
      </c>
      <c r="E142" s="18">
        <f>VLOOKUP(G142,[2]NUTS_Europa!$A$2:$C$81,3,FALSE)</f>
        <v>235</v>
      </c>
      <c r="F142" s="18">
        <v>2</v>
      </c>
      <c r="G142" s="18">
        <v>3</v>
      </c>
      <c r="H142" s="18">
        <v>354631.86584128684</v>
      </c>
      <c r="I142" s="18">
        <v>521065.12515757413</v>
      </c>
      <c r="J142" s="18">
        <v>135416.16142478216</v>
      </c>
      <c r="K142" s="18">
        <v>6.4512820512820515</v>
      </c>
      <c r="L142" s="18">
        <v>13.201268386873902</v>
      </c>
      <c r="M142" s="18">
        <v>8.4795381465049093</v>
      </c>
      <c r="N142" s="18">
        <v>1522.6567936191168</v>
      </c>
      <c r="O142" s="20">
        <v>3013.6173615767602</v>
      </c>
    </row>
    <row r="143" spans="2:17" s="18" customFormat="1" x14ac:dyDescent="0.25">
      <c r="B143" s="18" t="str">
        <f>VLOOKUP(G143,[2]NUTS_Europa!$A$2:$C$81,2,FALSE)</f>
        <v>BE25</v>
      </c>
      <c r="C143" s="18">
        <f>VLOOKUP(G143,[2]NUTS_Europa!$A$2:$C$81,3,FALSE)</f>
        <v>235</v>
      </c>
      <c r="D143" s="18" t="str">
        <f>VLOOKUP(F143,[2]NUTS_Europa!$A$2:$C$81,2,FALSE)</f>
        <v>BE21</v>
      </c>
      <c r="E143" s="18">
        <f>VLOOKUP(F143,[2]NUTS_Europa!$A$2:$C$81,3,FALSE)</f>
        <v>253</v>
      </c>
      <c r="F143" s="18">
        <v>1</v>
      </c>
      <c r="G143" s="18">
        <v>3</v>
      </c>
      <c r="H143" s="19">
        <v>286657.42126054224</v>
      </c>
      <c r="I143" s="19">
        <v>521065.12515757413</v>
      </c>
      <c r="J143" s="18">
        <v>135416.16142478216</v>
      </c>
      <c r="K143" s="18">
        <v>6.4512820512820515</v>
      </c>
      <c r="L143" s="18">
        <v>13.201268386873902</v>
      </c>
      <c r="M143" s="18">
        <v>8.4795381465049093</v>
      </c>
      <c r="N143" s="18">
        <v>1522.6567936191168</v>
      </c>
      <c r="O143" s="20">
        <v>3013.6173615767602</v>
      </c>
    </row>
    <row r="144" spans="2:17" s="18" customFormat="1" x14ac:dyDescent="0.25">
      <c r="Q144" s="22"/>
    </row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1EE7-A869-4AB7-91C1-02BFDAC27F27}">
  <dimension ref="B2:Y157"/>
  <sheetViews>
    <sheetView topLeftCell="J94" workbookViewId="0">
      <selection activeCell="S113" sqref="S113:S116"/>
    </sheetView>
  </sheetViews>
  <sheetFormatPr baseColWidth="10" defaultColWidth="9.140625" defaultRowHeight="15" x14ac:dyDescent="0.25"/>
  <cols>
    <col min="3" max="3" width="9.28515625" bestFit="1" customWidth="1"/>
    <col min="5" max="5" width="9.28515625" bestFit="1" customWidth="1"/>
    <col min="6" max="7" width="5.140625" bestFit="1" customWidth="1"/>
    <col min="8" max="9" width="15" bestFit="1" customWidth="1"/>
    <col min="10" max="10" width="12.28515625" bestFit="1" customWidth="1"/>
    <col min="11" max="12" width="11.85546875" bestFit="1" customWidth="1"/>
    <col min="13" max="13" width="13.85546875" bestFit="1" customWidth="1"/>
    <col min="14" max="14" width="11.85546875" bestFit="1" customWidth="1"/>
    <col min="15" max="18" width="9.28515625" bestFit="1" customWidth="1"/>
    <col min="19" max="21" width="13.85546875" bestFit="1" customWidth="1"/>
  </cols>
  <sheetData>
    <row r="2" spans="2:14" x14ac:dyDescent="0.25">
      <c r="I2" s="17"/>
      <c r="J2" s="17"/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8" customFormat="1" x14ac:dyDescent="0.25">
      <c r="B4" s="18" t="str">
        <f>VLOOKUP(F4,[2]NUTS_Europa!$A$2:$C$81,2,FALSE)</f>
        <v>BE21</v>
      </c>
      <c r="C4" s="18">
        <f>VLOOKUP(F4,[2]NUTS_Europa!$A$2:$C$81,3,FALSE)</f>
        <v>253</v>
      </c>
      <c r="D4" s="18" t="str">
        <f>VLOOKUP(G4,[2]NUTS_Europa!$A$2:$C$81,2,FALSE)</f>
        <v>BE25</v>
      </c>
      <c r="E4" s="18">
        <f>VLOOKUP(G4,[2]NUTS_Europa!$A$2:$C$81,3,FALSE)</f>
        <v>235</v>
      </c>
      <c r="F4" s="18">
        <v>1</v>
      </c>
      <c r="G4" s="18">
        <v>3</v>
      </c>
      <c r="H4" s="19">
        <v>343988.90551265067</v>
      </c>
      <c r="I4" s="19">
        <v>526671.5552511483</v>
      </c>
      <c r="J4" s="18">
        <v>135416.16142478216</v>
      </c>
      <c r="K4" s="18">
        <v>8.9857142857142858</v>
      </c>
      <c r="L4" s="18">
        <v>12.843803106153739</v>
      </c>
      <c r="M4" s="18">
        <v>10.17544577580589</v>
      </c>
      <c r="N4" s="18">
        <v>1827.1881523429399</v>
      </c>
    </row>
    <row r="5" spans="2:14" s="18" customFormat="1" x14ac:dyDescent="0.25">
      <c r="B5" s="18" t="str">
        <f>VLOOKUP(F5,[2]NUTS_Europa!$A$2:$C$81,2,FALSE)</f>
        <v>BE21</v>
      </c>
      <c r="C5" s="18">
        <f>VLOOKUP(F5,[2]NUTS_Europa!$A$2:$C$81,3,FALSE)</f>
        <v>253</v>
      </c>
      <c r="D5" s="18" t="str">
        <f>VLOOKUP(G5,[2]NUTS_Europa!$A$2:$C$81,2,FALSE)</f>
        <v>ES52</v>
      </c>
      <c r="E5" s="18">
        <f>VLOOKUP(G5,[2]NUTS_Europa!$A$2:$C$81,3,FALSE)</f>
        <v>1064</v>
      </c>
      <c r="F5" s="18">
        <v>1</v>
      </c>
      <c r="G5" s="18">
        <v>16</v>
      </c>
      <c r="H5" s="18">
        <v>1890571.824335194</v>
      </c>
      <c r="I5" s="18">
        <v>843262.70956682554</v>
      </c>
      <c r="J5" s="18">
        <v>163171.48832599766</v>
      </c>
      <c r="K5" s="18">
        <v>125.21428571428571</v>
      </c>
      <c r="L5" s="18">
        <v>10.565266902527487</v>
      </c>
      <c r="M5" s="18">
        <v>67.37024500790497</v>
      </c>
      <c r="N5" s="18">
        <v>12115.620048544617</v>
      </c>
    </row>
    <row r="6" spans="2:14" s="18" customFormat="1" x14ac:dyDescent="0.25">
      <c r="B6" s="18" t="str">
        <f>VLOOKUP(F6,[2]NUTS_Europa!$A$2:$C$81,2,FALSE)</f>
        <v>BE23</v>
      </c>
      <c r="C6" s="18">
        <f>VLOOKUP(F6,[2]NUTS_Europa!$A$2:$C$81,3,FALSE)</f>
        <v>253</v>
      </c>
      <c r="D6" s="18" t="str">
        <f>VLOOKUP(G6,[2]NUTS_Europa!$A$2:$C$81,2,FALSE)</f>
        <v>BE25</v>
      </c>
      <c r="E6" s="18">
        <f>VLOOKUP(G6,[2]NUTS_Europa!$A$2:$C$81,3,FALSE)</f>
        <v>235</v>
      </c>
      <c r="F6" s="18">
        <v>2</v>
      </c>
      <c r="G6" s="18">
        <v>3</v>
      </c>
      <c r="H6" s="18">
        <v>425558.2390095442</v>
      </c>
      <c r="I6" s="18">
        <v>526671.5552511483</v>
      </c>
      <c r="J6" s="18">
        <v>135416.16142478216</v>
      </c>
      <c r="K6" s="18">
        <v>8.9857142857142858</v>
      </c>
      <c r="L6" s="18">
        <v>12.843803106153739</v>
      </c>
      <c r="M6" s="18">
        <v>10.17544577580589</v>
      </c>
      <c r="N6" s="18">
        <v>1827.1881523429399</v>
      </c>
    </row>
    <row r="7" spans="2:14" s="18" customFormat="1" x14ac:dyDescent="0.25">
      <c r="B7" s="18" t="str">
        <f>VLOOKUP(F7,[2]NUTS_Europa!$A$2:$C$81,2,FALSE)</f>
        <v>BE23</v>
      </c>
      <c r="C7" s="18">
        <f>VLOOKUP(F7,[2]NUTS_Europa!$A$2:$C$81,3,FALSE)</f>
        <v>253</v>
      </c>
      <c r="D7" s="18" t="str">
        <f>VLOOKUP(G7,[2]NUTS_Europa!$A$2:$C$81,2,FALSE)</f>
        <v>ES21</v>
      </c>
      <c r="E7" s="18">
        <f>VLOOKUP(G7,[2]NUTS_Europa!$A$2:$C$81,3,FALSE)</f>
        <v>163</v>
      </c>
      <c r="F7" s="18">
        <v>2</v>
      </c>
      <c r="G7" s="18">
        <v>14</v>
      </c>
      <c r="H7" s="18">
        <v>815534.36972893449</v>
      </c>
      <c r="I7" s="18">
        <v>682510.87625838991</v>
      </c>
      <c r="J7" s="18">
        <v>145277.79316174539</v>
      </c>
      <c r="K7" s="18">
        <v>55.422142857142852</v>
      </c>
      <c r="L7" s="18">
        <v>12.682147298510294</v>
      </c>
      <c r="M7" s="18">
        <v>21.031998353332259</v>
      </c>
      <c r="N7" s="18">
        <v>3277.8554561717347</v>
      </c>
    </row>
    <row r="8" spans="2:14" s="18" customFormat="1" x14ac:dyDescent="0.25">
      <c r="B8" s="18" t="str">
        <f>VLOOKUP(F8,[2]NUTS_Europa!$A$2:$C$81,2,FALSE)</f>
        <v>DE50</v>
      </c>
      <c r="C8" s="18">
        <f>VLOOKUP(F8,[2]NUTS_Europa!$A$2:$C$81,3,FALSE)</f>
        <v>245</v>
      </c>
      <c r="D8" s="18" t="str">
        <f>VLOOKUP(G8,[2]NUTS_Europa!$A$2:$C$81,2,FALSE)</f>
        <v>ES12</v>
      </c>
      <c r="E8" s="18">
        <f>VLOOKUP(G8,[2]NUTS_Europa!$A$2:$C$81,3,FALSE)</f>
        <v>285</v>
      </c>
      <c r="F8" s="18">
        <v>4</v>
      </c>
      <c r="G8" s="18">
        <v>12</v>
      </c>
      <c r="H8" s="18">
        <v>55467.590571060922</v>
      </c>
      <c r="I8" s="18">
        <v>6332562.1034899727</v>
      </c>
      <c r="J8" s="18">
        <v>114346.85142443764</v>
      </c>
      <c r="K8" s="18">
        <v>71.852857142857147</v>
      </c>
      <c r="L8" s="18">
        <v>10.392693251869201</v>
      </c>
      <c r="M8" s="18">
        <v>8.6798247044985843E-2</v>
      </c>
      <c r="N8" s="18">
        <v>15.60948133635801</v>
      </c>
    </row>
    <row r="9" spans="2:14" s="18" customFormat="1" x14ac:dyDescent="0.25">
      <c r="B9" s="18" t="str">
        <f>VLOOKUP(F9,[2]NUTS_Europa!$A$2:$C$81,2,FALSE)</f>
        <v>DE50</v>
      </c>
      <c r="C9" s="18">
        <f>VLOOKUP(F9,[2]NUTS_Europa!$A$2:$C$81,3,FALSE)</f>
        <v>245</v>
      </c>
      <c r="D9" s="18" t="str">
        <f>VLOOKUP(G9,[2]NUTS_Europa!$A$2:$C$81,2,FALSE)</f>
        <v>FRD1</v>
      </c>
      <c r="E9" s="18">
        <f>VLOOKUP(G9,[2]NUTS_Europa!$A$2:$C$81,3,FALSE)</f>
        <v>268</v>
      </c>
      <c r="F9" s="18">
        <v>4</v>
      </c>
      <c r="G9" s="18">
        <v>19</v>
      </c>
      <c r="H9" s="18">
        <v>426563.49880144087</v>
      </c>
      <c r="I9" s="18">
        <v>7785994.8823079485</v>
      </c>
      <c r="J9" s="18">
        <v>163171.48832599766</v>
      </c>
      <c r="K9" s="18">
        <v>41.638571428571431</v>
      </c>
      <c r="L9" s="18">
        <v>13.025254711238926</v>
      </c>
      <c r="M9" s="18">
        <v>0.68870015868393364</v>
      </c>
      <c r="N9" s="18">
        <v>107.3345259391771</v>
      </c>
    </row>
    <row r="10" spans="2:14" s="18" customFormat="1" x14ac:dyDescent="0.25">
      <c r="B10" s="18" t="str">
        <f>VLOOKUP(F10,[2]NUTS_Europa!$A$2:$C$81,2,FALSE)</f>
        <v>DE60</v>
      </c>
      <c r="C10" s="18">
        <f>VLOOKUP(F10,[2]NUTS_Europa!$A$2:$C$81,3,FALSE)</f>
        <v>1069</v>
      </c>
      <c r="D10" s="18" t="str">
        <f>VLOOKUP(G10,[2]NUTS_Europa!$A$2:$C$81,2,FALSE)</f>
        <v>ES52</v>
      </c>
      <c r="E10" s="18">
        <f>VLOOKUP(G10,[2]NUTS_Europa!$A$2:$C$81,3,FALSE)</f>
        <v>1064</v>
      </c>
      <c r="F10" s="18">
        <v>5</v>
      </c>
      <c r="G10" s="18">
        <v>16</v>
      </c>
      <c r="H10" s="18">
        <v>1533272.8668890267</v>
      </c>
      <c r="I10" s="18">
        <v>869664.0448480933</v>
      </c>
      <c r="J10" s="18">
        <v>141512.315270936</v>
      </c>
      <c r="K10" s="18">
        <v>142.92642857142857</v>
      </c>
      <c r="L10" s="18">
        <v>8.0772419225035996</v>
      </c>
      <c r="M10" s="18">
        <v>57.001948973431723</v>
      </c>
      <c r="N10" s="18">
        <v>12115.620048544617</v>
      </c>
    </row>
    <row r="11" spans="2:14" s="18" customFormat="1" x14ac:dyDescent="0.25">
      <c r="B11" s="18" t="str">
        <f>VLOOKUP(F11,[2]NUTS_Europa!$A$2:$C$81,2,FALSE)</f>
        <v>DE60</v>
      </c>
      <c r="C11" s="18">
        <f>VLOOKUP(F11,[2]NUTS_Europa!$A$2:$C$81,3,FALSE)</f>
        <v>1069</v>
      </c>
      <c r="D11" s="18" t="str">
        <f>VLOOKUP(G11,[2]NUTS_Europa!$A$2:$C$81,2,FALSE)</f>
        <v>PT18</v>
      </c>
      <c r="E11" s="18">
        <f>VLOOKUP(G11,[2]NUTS_Europa!$A$2:$C$81,3,FALSE)</f>
        <v>61</v>
      </c>
      <c r="F11" s="18">
        <v>5</v>
      </c>
      <c r="G11" s="18">
        <v>80</v>
      </c>
      <c r="H11" s="18">
        <v>12305636.386833059</v>
      </c>
      <c r="I11" s="18">
        <v>788854.65610196884</v>
      </c>
      <c r="J11" s="18">
        <v>118487.95435333898</v>
      </c>
      <c r="K11" s="18">
        <v>119.48428571428572</v>
      </c>
      <c r="L11" s="18">
        <v>7.2597293361889657</v>
      </c>
      <c r="M11" s="18">
        <v>86.255174378860275</v>
      </c>
      <c r="N11" s="18">
        <v>19695.842528721281</v>
      </c>
    </row>
    <row r="12" spans="2:14" s="18" customFormat="1" x14ac:dyDescent="0.25">
      <c r="B12" s="18" t="str">
        <f>VLOOKUP(F12,[2]NUTS_Europa!$A$2:$C$81,2,FALSE)</f>
        <v>DE80</v>
      </c>
      <c r="C12" s="18">
        <f>VLOOKUP(F12,[2]NUTS_Europa!$A$2:$C$81,3,FALSE)</f>
        <v>1069</v>
      </c>
      <c r="D12" s="18" t="str">
        <f>VLOOKUP(G12,[2]NUTS_Europa!$A$2:$C$81,2,FALSE)</f>
        <v>ES11</v>
      </c>
      <c r="E12" s="18">
        <f>VLOOKUP(G12,[2]NUTS_Europa!$A$2:$C$81,3,FALSE)</f>
        <v>288</v>
      </c>
      <c r="F12" s="18">
        <v>6</v>
      </c>
      <c r="G12" s="18">
        <v>11</v>
      </c>
      <c r="H12" s="18">
        <v>549539.08963841363</v>
      </c>
      <c r="I12" s="18">
        <v>771178.40525186516</v>
      </c>
      <c r="J12" s="18">
        <v>142841.86171918266</v>
      </c>
      <c r="K12" s="18">
        <v>82.767857142857139</v>
      </c>
      <c r="L12" s="18">
        <v>8.9939865879937528</v>
      </c>
      <c r="M12" s="18">
        <v>4.8013378384790224</v>
      </c>
      <c r="N12" s="18">
        <v>1020.5122109566038</v>
      </c>
    </row>
    <row r="13" spans="2:14" s="18" customFormat="1" x14ac:dyDescent="0.25">
      <c r="B13" s="18" t="str">
        <f>VLOOKUP(F13,[2]NUTS_Europa!$A$2:$C$81,2,FALSE)</f>
        <v>DE80</v>
      </c>
      <c r="C13" s="18">
        <f>VLOOKUP(F13,[2]NUTS_Europa!$A$2:$C$81,3,FALSE)</f>
        <v>1069</v>
      </c>
      <c r="D13" s="18" t="str">
        <f>VLOOKUP(G13,[2]NUTS_Europa!$A$2:$C$81,2,FALSE)</f>
        <v>ES13</v>
      </c>
      <c r="E13" s="18">
        <f>VLOOKUP(G13,[2]NUTS_Europa!$A$2:$C$81,3,FALSE)</f>
        <v>163</v>
      </c>
      <c r="F13" s="18">
        <v>6</v>
      </c>
      <c r="G13" s="18">
        <v>13</v>
      </c>
      <c r="H13" s="18">
        <v>1750427.3966490335</v>
      </c>
      <c r="I13" s="18">
        <v>713244.20826349175</v>
      </c>
      <c r="J13" s="18">
        <v>135416.16142478216</v>
      </c>
      <c r="K13" s="18">
        <v>74.86071428571428</v>
      </c>
      <c r="L13" s="18">
        <v>10.194122318486407</v>
      </c>
      <c r="M13" s="18">
        <v>18.226877724620866</v>
      </c>
      <c r="N13" s="18">
        <v>3277.8554561717347</v>
      </c>
    </row>
    <row r="14" spans="2:14" s="18" customFormat="1" x14ac:dyDescent="0.25">
      <c r="B14" s="18" t="str">
        <f>VLOOKUP(F14,[2]NUTS_Europa!$A$2:$C$81,2,FALSE)</f>
        <v>DE93</v>
      </c>
      <c r="C14" s="18">
        <f>VLOOKUP(F14,[2]NUTS_Europa!$A$2:$C$81,3,FALSE)</f>
        <v>1069</v>
      </c>
      <c r="D14" s="18" t="str">
        <f>VLOOKUP(G14,[2]NUTS_Europa!$A$2:$C$81,2,FALSE)</f>
        <v>NL12</v>
      </c>
      <c r="E14" s="18">
        <f>VLOOKUP(G14,[2]NUTS_Europa!$A$2:$C$81,3,FALSE)</f>
        <v>218</v>
      </c>
      <c r="F14" s="18">
        <v>7</v>
      </c>
      <c r="G14" s="18">
        <v>31</v>
      </c>
      <c r="H14" s="18">
        <v>1325655.9121333039</v>
      </c>
      <c r="I14" s="18">
        <v>649509.18643091037</v>
      </c>
      <c r="J14" s="18">
        <v>163171.48832599766</v>
      </c>
      <c r="K14" s="18">
        <v>19.283571428571431</v>
      </c>
      <c r="L14" s="18">
        <v>7.6726774811515703</v>
      </c>
      <c r="M14" s="18">
        <v>21.854386986606851</v>
      </c>
      <c r="N14" s="18">
        <v>4963.1764433597036</v>
      </c>
    </row>
    <row r="15" spans="2:14" s="18" customFormat="1" x14ac:dyDescent="0.25">
      <c r="B15" s="18" t="str">
        <f>VLOOKUP(F15,[2]NUTS_Europa!$A$2:$C$81,2,FALSE)</f>
        <v>DE93</v>
      </c>
      <c r="C15" s="18">
        <f>VLOOKUP(F15,[2]NUTS_Europa!$A$2:$C$81,3,FALSE)</f>
        <v>1069</v>
      </c>
      <c r="D15" s="18" t="str">
        <f>VLOOKUP(G15,[2]NUTS_Europa!$A$2:$C$81,2,FALSE)</f>
        <v>NL32</v>
      </c>
      <c r="E15" s="18">
        <f>VLOOKUP(G15,[2]NUTS_Europa!$A$2:$C$81,3,FALSE)</f>
        <v>218</v>
      </c>
      <c r="F15" s="18">
        <v>7</v>
      </c>
      <c r="G15" s="18">
        <v>32</v>
      </c>
      <c r="H15" s="18">
        <v>558646.12825885101</v>
      </c>
      <c r="I15" s="18">
        <v>649509.18643091037</v>
      </c>
      <c r="J15" s="18">
        <v>199058.85825050285</v>
      </c>
      <c r="K15" s="18">
        <v>19.283571428571431</v>
      </c>
      <c r="L15" s="18">
        <v>7.6726774811515703</v>
      </c>
      <c r="M15" s="18">
        <v>21.854386986606851</v>
      </c>
      <c r="N15" s="18">
        <v>4963.1764433597036</v>
      </c>
    </row>
    <row r="16" spans="2:14" s="18" customFormat="1" x14ac:dyDescent="0.25">
      <c r="B16" s="18" t="str">
        <f>VLOOKUP(F16,[2]NUTS_Europa!$A$2:$C$81,2,FALSE)</f>
        <v>DE94</v>
      </c>
      <c r="C16" s="18">
        <f>VLOOKUP(F16,[2]NUTS_Europa!$A$2:$C$81,3,FALSE)</f>
        <v>245</v>
      </c>
      <c r="D16" s="18" t="str">
        <f>VLOOKUP(G16,[2]NUTS_Europa!$A$2:$C$81,2,FALSE)</f>
        <v>ES12</v>
      </c>
      <c r="E16" s="18">
        <f>VLOOKUP(G16,[2]NUTS_Europa!$A$2:$C$81,3,FALSE)</f>
        <v>285</v>
      </c>
      <c r="F16" s="18">
        <v>8</v>
      </c>
      <c r="G16" s="18">
        <v>12</v>
      </c>
      <c r="H16" s="18">
        <v>55750.425007186932</v>
      </c>
      <c r="I16" s="18">
        <v>6332562.1034899727</v>
      </c>
      <c r="J16" s="18">
        <v>117061.71481038857</v>
      </c>
      <c r="K16" s="18">
        <v>71.852857142857147</v>
      </c>
      <c r="L16" s="18">
        <v>10.392693251869201</v>
      </c>
      <c r="M16" s="18">
        <v>8.6798247044985843E-2</v>
      </c>
      <c r="N16" s="18">
        <v>15.60948133635801</v>
      </c>
    </row>
    <row r="17" spans="2:14" s="18" customFormat="1" x14ac:dyDescent="0.25">
      <c r="B17" s="18" t="str">
        <f>VLOOKUP(F17,[2]NUTS_Europa!$A$2:$C$81,2,FALSE)</f>
        <v>DE94</v>
      </c>
      <c r="C17" s="18">
        <f>VLOOKUP(F17,[2]NUTS_Europa!$A$2:$C$81,3,FALSE)</f>
        <v>245</v>
      </c>
      <c r="D17" s="18" t="str">
        <f>VLOOKUP(G17,[2]NUTS_Europa!$A$2:$C$81,2,FALSE)</f>
        <v>FRD1</v>
      </c>
      <c r="E17" s="18">
        <f>VLOOKUP(G17,[2]NUTS_Europa!$A$2:$C$81,3,FALSE)</f>
        <v>268</v>
      </c>
      <c r="F17" s="18">
        <v>8</v>
      </c>
      <c r="G17" s="18">
        <v>19</v>
      </c>
      <c r="H17" s="18">
        <v>428508.33601074317</v>
      </c>
      <c r="I17" s="18">
        <v>7785994.8823079485</v>
      </c>
      <c r="J17" s="18">
        <v>113696.3812050019</v>
      </c>
      <c r="K17" s="18">
        <v>41.638571428571431</v>
      </c>
      <c r="L17" s="18">
        <v>13.025254711238926</v>
      </c>
      <c r="M17" s="18">
        <v>0.68870015868393364</v>
      </c>
      <c r="N17" s="18">
        <v>107.3345259391771</v>
      </c>
    </row>
    <row r="18" spans="2:14" s="18" customFormat="1" x14ac:dyDescent="0.25">
      <c r="B18" s="18" t="str">
        <f>VLOOKUP(F18,[2]NUTS_Europa!$A$2:$C$81,2,FALSE)</f>
        <v>DEA1</v>
      </c>
      <c r="C18" s="18">
        <f>VLOOKUP(F18,[2]NUTS_Europa!$A$2:$C$81,3,FALSE)</f>
        <v>253</v>
      </c>
      <c r="D18" s="18" t="str">
        <f>VLOOKUP(G18,[2]NUTS_Europa!$A$2:$C$81,2,FALSE)</f>
        <v>ES11</v>
      </c>
      <c r="E18" s="18">
        <f>VLOOKUP(G18,[2]NUTS_Europa!$A$2:$C$81,3,FALSE)</f>
        <v>288</v>
      </c>
      <c r="F18" s="18">
        <v>9</v>
      </c>
      <c r="G18" s="18">
        <v>11</v>
      </c>
      <c r="H18" s="18">
        <v>572222.57009518042</v>
      </c>
      <c r="I18" s="18">
        <v>748011.67874327768</v>
      </c>
      <c r="J18" s="18">
        <v>142392.8717171422</v>
      </c>
      <c r="K18" s="18">
        <v>63.36785714285714</v>
      </c>
      <c r="L18" s="18">
        <v>11.48201156801764</v>
      </c>
      <c r="M18" s="18">
        <v>5.6746709958079293</v>
      </c>
      <c r="N18" s="18">
        <v>1020.5122109566038</v>
      </c>
    </row>
    <row r="19" spans="2:14" s="18" customFormat="1" x14ac:dyDescent="0.25">
      <c r="B19" s="18" t="str">
        <f>VLOOKUP(F19,[2]NUTS_Europa!$A$2:$C$81,2,FALSE)</f>
        <v>DEA1</v>
      </c>
      <c r="C19" s="18">
        <f>VLOOKUP(F19,[2]NUTS_Europa!$A$2:$C$81,3,FALSE)</f>
        <v>253</v>
      </c>
      <c r="D19" s="18" t="str">
        <f>VLOOKUP(G19,[2]NUTS_Europa!$A$2:$C$81,2,FALSE)</f>
        <v>FRI3</v>
      </c>
      <c r="E19" s="18">
        <f>VLOOKUP(G19,[2]NUTS_Europa!$A$2:$C$81,3,FALSE)</f>
        <v>283</v>
      </c>
      <c r="F19" s="18">
        <v>9</v>
      </c>
      <c r="G19" s="18">
        <v>25</v>
      </c>
      <c r="H19" s="18">
        <v>1099174.928106521</v>
      </c>
      <c r="I19" s="18">
        <v>624733.02562560013</v>
      </c>
      <c r="J19" s="18">
        <v>127001.21695280854</v>
      </c>
      <c r="K19" s="18">
        <v>49.328571428571429</v>
      </c>
      <c r="L19" s="18">
        <v>11.559559385678885</v>
      </c>
      <c r="M19" s="18">
        <v>13.472294107746912</v>
      </c>
      <c r="N19" s="18">
        <v>2344.8291581632657</v>
      </c>
    </row>
    <row r="20" spans="2:14" s="18" customFormat="1" x14ac:dyDescent="0.25">
      <c r="B20" s="18" t="str">
        <f>VLOOKUP(F20,[2]NUTS_Europa!$A$2:$C$81,2,FALSE)</f>
        <v>DEF0</v>
      </c>
      <c r="C20" s="18">
        <f>VLOOKUP(F20,[2]NUTS_Europa!$A$2:$C$81,3,FALSE)</f>
        <v>1069</v>
      </c>
      <c r="D20" s="18" t="str">
        <f>VLOOKUP(G20,[2]NUTS_Europa!$A$2:$C$81,2,FALSE)</f>
        <v>ES13</v>
      </c>
      <c r="E20" s="18">
        <f>VLOOKUP(G20,[2]NUTS_Europa!$A$2:$C$81,3,FALSE)</f>
        <v>163</v>
      </c>
      <c r="F20" s="18">
        <v>10</v>
      </c>
      <c r="G20" s="18">
        <v>13</v>
      </c>
      <c r="H20" s="18">
        <v>1147461.6242741498</v>
      </c>
      <c r="I20" s="18">
        <v>713244.20826349175</v>
      </c>
      <c r="J20" s="18">
        <v>163171.48832599766</v>
      </c>
      <c r="K20" s="18">
        <v>74.86071428571428</v>
      </c>
      <c r="L20" s="18">
        <v>10.194122318486407</v>
      </c>
      <c r="M20" s="18">
        <v>18.226877724620866</v>
      </c>
      <c r="N20" s="18">
        <v>3277.8554561717347</v>
      </c>
    </row>
    <row r="21" spans="2:14" s="18" customFormat="1" x14ac:dyDescent="0.25">
      <c r="B21" s="18" t="str">
        <f>VLOOKUP(F21,[2]NUTS_Europa!$A$2:$C$81,2,FALSE)</f>
        <v>DEF0</v>
      </c>
      <c r="C21" s="18">
        <f>VLOOKUP(F21,[2]NUTS_Europa!$A$2:$C$81,3,FALSE)</f>
        <v>1069</v>
      </c>
      <c r="D21" s="18" t="str">
        <f>VLOOKUP(G21,[2]NUTS_Europa!$A$2:$C$81,2,FALSE)</f>
        <v>ES21</v>
      </c>
      <c r="E21" s="18">
        <f>VLOOKUP(G21,[2]NUTS_Europa!$A$2:$C$81,3,FALSE)</f>
        <v>163</v>
      </c>
      <c r="F21" s="18">
        <v>10</v>
      </c>
      <c r="G21" s="18">
        <v>14</v>
      </c>
      <c r="H21" s="18">
        <v>954650.29948903376</v>
      </c>
      <c r="I21" s="18">
        <v>713244.20826349175</v>
      </c>
      <c r="J21" s="18">
        <v>199058.85825050285</v>
      </c>
      <c r="K21" s="18">
        <v>74.86071428571428</v>
      </c>
      <c r="L21" s="18">
        <v>10.194122318486407</v>
      </c>
      <c r="M21" s="18">
        <v>18.226877724620866</v>
      </c>
      <c r="N21" s="18">
        <v>3277.8554561717347</v>
      </c>
    </row>
    <row r="22" spans="2:14" s="18" customFormat="1" x14ac:dyDescent="0.25">
      <c r="B22" s="18" t="str">
        <f>VLOOKUP(F22,[2]NUTS_Europa!$A$2:$C$81,2,FALSE)</f>
        <v>ES51</v>
      </c>
      <c r="C22" s="18">
        <f>VLOOKUP(F22,[2]NUTS_Europa!$A$2:$C$81,3,FALSE)</f>
        <v>1063</v>
      </c>
      <c r="D22" s="18" t="str">
        <f>VLOOKUP(G22,[2]NUTS_Europa!$A$2:$C$81,2,FALSE)</f>
        <v>FRH0</v>
      </c>
      <c r="E22" s="18">
        <f>VLOOKUP(G22,[2]NUTS_Europa!$A$2:$C$81,3,FALSE)</f>
        <v>283</v>
      </c>
      <c r="F22" s="18">
        <v>15</v>
      </c>
      <c r="G22" s="18">
        <v>23</v>
      </c>
      <c r="H22" s="18">
        <v>1226433.8795062588</v>
      </c>
      <c r="I22" s="18">
        <v>4673713.704171692</v>
      </c>
      <c r="J22" s="18">
        <v>141512.315270936</v>
      </c>
      <c r="K22" s="18">
        <v>110.26692857142858</v>
      </c>
      <c r="L22" s="18">
        <v>9.8977507935669617</v>
      </c>
      <c r="M22" s="18">
        <v>11.465638008868847</v>
      </c>
      <c r="N22" s="18">
        <v>2344.8291581632657</v>
      </c>
    </row>
    <row r="23" spans="2:14" s="18" customFormat="1" x14ac:dyDescent="0.25">
      <c r="B23" s="18" t="str">
        <f>VLOOKUP(F23,[2]NUTS_Europa!$A$2:$C$81,2,FALSE)</f>
        <v>ES51</v>
      </c>
      <c r="C23" s="18">
        <f>VLOOKUP(F23,[2]NUTS_Europa!$A$2:$C$81,3,FALSE)</f>
        <v>1063</v>
      </c>
      <c r="D23" s="18" t="str">
        <f>VLOOKUP(G23,[2]NUTS_Europa!$A$2:$C$81,2,FALSE)</f>
        <v>PT17</v>
      </c>
      <c r="E23" s="18">
        <f>VLOOKUP(G23,[2]NUTS_Europa!$A$2:$C$81,3,FALSE)</f>
        <v>294</v>
      </c>
      <c r="F23" s="18">
        <v>15</v>
      </c>
      <c r="G23" s="18">
        <v>39</v>
      </c>
      <c r="H23" s="18">
        <v>649057.18564205</v>
      </c>
      <c r="I23" s="18">
        <v>4557198.5003725626</v>
      </c>
      <c r="J23" s="18">
        <v>119215.96904421839</v>
      </c>
      <c r="K23" s="18">
        <v>58.142857142857146</v>
      </c>
      <c r="L23" s="18">
        <v>10.103931555135603</v>
      </c>
      <c r="M23" s="18">
        <v>14.621641470364986</v>
      </c>
      <c r="N23" s="18">
        <v>3107.7929041260345</v>
      </c>
    </row>
    <row r="24" spans="2:14" s="18" customFormat="1" x14ac:dyDescent="0.25">
      <c r="B24" s="18" t="str">
        <f>VLOOKUP(F24,[2]NUTS_Europa!$A$2:$C$81,2,FALSE)</f>
        <v>ES61</v>
      </c>
      <c r="C24" s="18">
        <f>VLOOKUP(F24,[2]NUTS_Europa!$A$2:$C$81,3,FALSE)</f>
        <v>61</v>
      </c>
      <c r="D24" s="18" t="str">
        <f>VLOOKUP(G24,[2]NUTS_Europa!$A$2:$C$81,2,FALSE)</f>
        <v>FRG0</v>
      </c>
      <c r="E24" s="18">
        <f>VLOOKUP(G24,[2]NUTS_Europa!$A$2:$C$81,3,FALSE)</f>
        <v>282</v>
      </c>
      <c r="F24" s="18">
        <v>17</v>
      </c>
      <c r="G24" s="18">
        <v>22</v>
      </c>
      <c r="H24" s="18">
        <v>554223.8332952155</v>
      </c>
      <c r="I24" s="18">
        <v>642456.9922361956</v>
      </c>
      <c r="J24" s="18">
        <v>115262.59218235347</v>
      </c>
      <c r="K24" s="18">
        <v>75.131142857142862</v>
      </c>
      <c r="L24" s="18">
        <v>6.2168172864381184</v>
      </c>
      <c r="M24" s="18">
        <v>4.4219877353112196</v>
      </c>
      <c r="N24" s="18">
        <v>844.67441860465112</v>
      </c>
    </row>
    <row r="25" spans="2:14" s="18" customFormat="1" x14ac:dyDescent="0.25">
      <c r="B25" s="18" t="str">
        <f>VLOOKUP(F25,[2]NUTS_Europa!$A$2:$C$81,2,FALSE)</f>
        <v>ES61</v>
      </c>
      <c r="C25" s="18">
        <f>VLOOKUP(F25,[2]NUTS_Europa!$A$2:$C$81,3,FALSE)</f>
        <v>61</v>
      </c>
      <c r="D25" s="18" t="str">
        <f>VLOOKUP(G25,[2]NUTS_Europa!$A$2:$C$81,2,FALSE)</f>
        <v>FRI1</v>
      </c>
      <c r="E25" s="18">
        <f>VLOOKUP(G25,[2]NUTS_Europa!$A$2:$C$81,3,FALSE)</f>
        <v>283</v>
      </c>
      <c r="F25" s="18">
        <v>17</v>
      </c>
      <c r="G25" s="18">
        <v>24</v>
      </c>
      <c r="H25" s="18">
        <v>1535964.2777240064</v>
      </c>
      <c r="I25" s="18">
        <v>623452.0824249736</v>
      </c>
      <c r="J25" s="18">
        <v>163029.68053166996</v>
      </c>
      <c r="K25" s="18">
        <v>73.28</v>
      </c>
      <c r="L25" s="18">
        <v>8.1264520129138269</v>
      </c>
      <c r="M25" s="18">
        <v>10.702462051094768</v>
      </c>
      <c r="N25" s="18">
        <v>2344.8291581632657</v>
      </c>
    </row>
    <row r="26" spans="2:14" s="18" customFormat="1" x14ac:dyDescent="0.25">
      <c r="B26" s="18" t="str">
        <f>VLOOKUP(F26,[2]NUTS_Europa!$A$2:$C$81,2,FALSE)</f>
        <v>ES62</v>
      </c>
      <c r="C26" s="18">
        <f>VLOOKUP(F26,[2]NUTS_Europa!$A$2:$C$81,3,FALSE)</f>
        <v>1064</v>
      </c>
      <c r="D26" s="18" t="str">
        <f>VLOOKUP(G26,[2]NUTS_Europa!$A$2:$C$81,2,FALSE)</f>
        <v>FRG0</v>
      </c>
      <c r="E26" s="18">
        <f>VLOOKUP(G26,[2]NUTS_Europa!$A$2:$C$81,3,FALSE)</f>
        <v>282</v>
      </c>
      <c r="F26" s="18">
        <v>18</v>
      </c>
      <c r="G26" s="18">
        <v>22</v>
      </c>
      <c r="H26" s="18">
        <v>531339.04304623115</v>
      </c>
      <c r="I26" s="18">
        <v>699521.11969036842</v>
      </c>
      <c r="J26" s="18">
        <v>135416.16142478216</v>
      </c>
      <c r="K26" s="18">
        <v>89.787071428571423</v>
      </c>
      <c r="L26" s="18">
        <v>7.0343298727527532</v>
      </c>
      <c r="M26" s="18">
        <v>4.6969055075427875</v>
      </c>
      <c r="N26" s="18">
        <v>844.67441860465112</v>
      </c>
    </row>
    <row r="27" spans="2:14" s="18" customFormat="1" x14ac:dyDescent="0.25">
      <c r="B27" s="18" t="str">
        <f>VLOOKUP(F27,[2]NUTS_Europa!$A$2:$C$81,2,FALSE)</f>
        <v>ES62</v>
      </c>
      <c r="C27" s="18">
        <f>VLOOKUP(F27,[2]NUTS_Europa!$A$2:$C$81,3,FALSE)</f>
        <v>1064</v>
      </c>
      <c r="D27" s="18" t="str">
        <f>VLOOKUP(G27,[2]NUTS_Europa!$A$2:$C$81,2,FALSE)</f>
        <v>FRH0</v>
      </c>
      <c r="E27" s="18">
        <f>VLOOKUP(G27,[2]NUTS_Europa!$A$2:$C$81,3,FALSE)</f>
        <v>283</v>
      </c>
      <c r="F27" s="18">
        <v>18</v>
      </c>
      <c r="G27" s="18">
        <v>23</v>
      </c>
      <c r="H27" s="18">
        <v>1669077.6364268984</v>
      </c>
      <c r="I27" s="18">
        <v>717127.57144800143</v>
      </c>
      <c r="J27" s="18">
        <v>154854.30087154222</v>
      </c>
      <c r="K27" s="18">
        <v>101.47328571428571</v>
      </c>
      <c r="L27" s="18">
        <v>8.9439645992284618</v>
      </c>
      <c r="M27" s="18">
        <v>11.465638008868847</v>
      </c>
      <c r="N27" s="18">
        <v>2344.8291581632657</v>
      </c>
    </row>
    <row r="28" spans="2:14" s="18" customFormat="1" x14ac:dyDescent="0.25">
      <c r="B28" s="18" t="str">
        <f>VLOOKUP(F28,[2]NUTS_Europa!$A$2:$C$81,2,FALSE)</f>
        <v>FRD2</v>
      </c>
      <c r="C28" s="18">
        <f>VLOOKUP(F28,[2]NUTS_Europa!$A$2:$C$81,3,FALSE)</f>
        <v>269</v>
      </c>
      <c r="D28" s="18" t="str">
        <f>VLOOKUP(G28,[2]NUTS_Europa!$A$2:$C$81,2,FALSE)</f>
        <v>NL12</v>
      </c>
      <c r="E28" s="18">
        <f>VLOOKUP(G28,[2]NUTS_Europa!$A$2:$C$81,3,FALSE)</f>
        <v>218</v>
      </c>
      <c r="F28" s="18">
        <v>20</v>
      </c>
      <c r="G28" s="18">
        <v>31</v>
      </c>
      <c r="H28" s="18">
        <v>1517553.6162657994</v>
      </c>
      <c r="I28" s="18">
        <v>719989.86215893482</v>
      </c>
      <c r="J28" s="18">
        <v>163171.48832599766</v>
      </c>
      <c r="K28" s="18">
        <v>19.642857142857142</v>
      </c>
      <c r="L28" s="18">
        <v>9.2784733583760097</v>
      </c>
      <c r="M28" s="18">
        <v>26.101770317372409</v>
      </c>
      <c r="N28" s="18">
        <v>4963.1764433597036</v>
      </c>
    </row>
    <row r="29" spans="2:14" s="18" customFormat="1" x14ac:dyDescent="0.25">
      <c r="B29" s="18" t="str">
        <f>VLOOKUP(F29,[2]NUTS_Europa!$A$2:$C$81,2,FALSE)</f>
        <v>FRD2</v>
      </c>
      <c r="C29" s="18">
        <f>VLOOKUP(F29,[2]NUTS_Europa!$A$2:$C$81,3,FALSE)</f>
        <v>269</v>
      </c>
      <c r="D29" s="18" t="str">
        <f>VLOOKUP(G29,[2]NUTS_Europa!$A$2:$C$81,2,FALSE)</f>
        <v>NL32</v>
      </c>
      <c r="E29" s="18">
        <f>VLOOKUP(G29,[2]NUTS_Europa!$A$2:$C$81,3,FALSE)</f>
        <v>218</v>
      </c>
      <c r="F29" s="18">
        <v>20</v>
      </c>
      <c r="G29" s="18">
        <v>32</v>
      </c>
      <c r="H29" s="18">
        <v>750543.83239134622</v>
      </c>
      <c r="I29" s="18">
        <v>719989.86215893482</v>
      </c>
      <c r="J29" s="18">
        <v>199058.85825050285</v>
      </c>
      <c r="K29" s="18">
        <v>19.642857142857142</v>
      </c>
      <c r="L29" s="18">
        <v>9.2784733583760097</v>
      </c>
      <c r="M29" s="18">
        <v>26.101770317372409</v>
      </c>
      <c r="N29" s="18">
        <v>4963.1764433597036</v>
      </c>
    </row>
    <row r="30" spans="2:14" s="18" customFormat="1" x14ac:dyDescent="0.25">
      <c r="B30" s="18" t="str">
        <f>VLOOKUP(F30,[2]NUTS_Europa!$A$2:$C$81,2,FALSE)</f>
        <v>FRE1</v>
      </c>
      <c r="C30" s="18">
        <f>VLOOKUP(F30,[2]NUTS_Europa!$A$2:$C$81,3,FALSE)</f>
        <v>220</v>
      </c>
      <c r="D30" s="18" t="str">
        <f>VLOOKUP(G30,[2]NUTS_Europa!$A$2:$C$81,2,FALSE)</f>
        <v>FRI1</v>
      </c>
      <c r="E30" s="18">
        <f>VLOOKUP(G30,[2]NUTS_Europa!$A$2:$C$81,3,FALSE)</f>
        <v>283</v>
      </c>
      <c r="F30" s="18">
        <v>21</v>
      </c>
      <c r="G30" s="18">
        <v>24</v>
      </c>
      <c r="H30" s="18">
        <v>1069604.8971461477</v>
      </c>
      <c r="I30" s="18">
        <v>557557.58115488931</v>
      </c>
      <c r="J30" s="18">
        <v>123840.01515725654</v>
      </c>
      <c r="K30" s="18">
        <v>42.999285714285712</v>
      </c>
      <c r="L30" s="18">
        <v>11.018584815006474</v>
      </c>
      <c r="M30" s="18">
        <v>12.144192657156841</v>
      </c>
      <c r="N30" s="18">
        <v>2344.8291581632657</v>
      </c>
    </row>
    <row r="31" spans="2:14" s="18" customFormat="1" x14ac:dyDescent="0.25">
      <c r="B31" s="18" t="str">
        <f>VLOOKUP(F31,[2]NUTS_Europa!$A$2:$C$81,2,FALSE)</f>
        <v>FRE1</v>
      </c>
      <c r="C31" s="18">
        <f>VLOOKUP(F31,[2]NUTS_Europa!$A$2:$C$81,3,FALSE)</f>
        <v>220</v>
      </c>
      <c r="D31" s="18" t="str">
        <f>VLOOKUP(G31,[2]NUTS_Europa!$A$2:$C$81,2,FALSE)</f>
        <v>FRI3</v>
      </c>
      <c r="E31" s="18">
        <f>VLOOKUP(G31,[2]NUTS_Europa!$A$2:$C$81,3,FALSE)</f>
        <v>283</v>
      </c>
      <c r="F31" s="18">
        <v>21</v>
      </c>
      <c r="G31" s="18">
        <v>25</v>
      </c>
      <c r="H31" s="18">
        <v>698614.23464360938</v>
      </c>
      <c r="I31" s="18">
        <v>557557.58115488931</v>
      </c>
      <c r="J31" s="18">
        <v>117061.71481038857</v>
      </c>
      <c r="K31" s="18">
        <v>42.999285714285712</v>
      </c>
      <c r="L31" s="18">
        <v>11.018584815006474</v>
      </c>
      <c r="M31" s="18">
        <v>12.144192657156841</v>
      </c>
      <c r="N31" s="18">
        <v>2344.8291581632657</v>
      </c>
    </row>
    <row r="32" spans="2:14" s="18" customFormat="1" x14ac:dyDescent="0.25">
      <c r="B32" s="18" t="str">
        <f>VLOOKUP(F32,[2]NUTS_Europa!$A$2:$C$81,2,FALSE)</f>
        <v>FRJ1</v>
      </c>
      <c r="C32" s="18">
        <f>VLOOKUP(F32,[2]NUTS_Europa!$A$2:$C$81,3,FALSE)</f>
        <v>1063</v>
      </c>
      <c r="D32" s="18" t="str">
        <f>VLOOKUP(G32,[2]NUTS_Europa!$A$2:$C$81,2,FALSE)</f>
        <v>FRJ2</v>
      </c>
      <c r="E32" s="18">
        <f>VLOOKUP(G32,[2]NUTS_Europa!$A$2:$C$81,3,FALSE)</f>
        <v>283</v>
      </c>
      <c r="F32" s="18">
        <v>26</v>
      </c>
      <c r="G32" s="18">
        <v>28</v>
      </c>
      <c r="H32" s="21">
        <v>2392976.3029271034</v>
      </c>
      <c r="I32" s="21">
        <v>4673713.704171692</v>
      </c>
      <c r="J32" s="18">
        <v>142841.86171918266</v>
      </c>
      <c r="K32" s="18">
        <v>110.26692857142858</v>
      </c>
      <c r="L32" s="18">
        <v>9.8977507935669617</v>
      </c>
      <c r="M32" s="18">
        <v>11.465638008868847</v>
      </c>
      <c r="N32" s="18">
        <v>2344.8291581632657</v>
      </c>
    </row>
    <row r="33" spans="2:14" s="18" customFormat="1" x14ac:dyDescent="0.25">
      <c r="B33" s="18" t="str">
        <f>VLOOKUP(F33,[2]NUTS_Europa!$A$2:$C$81,2,FALSE)</f>
        <v>FRJ1</v>
      </c>
      <c r="C33" s="18">
        <f>VLOOKUP(F33,[2]NUTS_Europa!$A$2:$C$81,3,FALSE)</f>
        <v>1063</v>
      </c>
      <c r="D33" s="18" t="str">
        <f>VLOOKUP(G33,[2]NUTS_Europa!$A$2:$C$81,2,FALSE)</f>
        <v>PT17</v>
      </c>
      <c r="E33" s="18">
        <f>VLOOKUP(G33,[2]NUTS_Europa!$A$2:$C$81,3,FALSE)</f>
        <v>294</v>
      </c>
      <c r="F33" s="18">
        <v>26</v>
      </c>
      <c r="G33" s="18">
        <v>39</v>
      </c>
      <c r="H33" s="21">
        <v>1640218.4286312868</v>
      </c>
      <c r="I33" s="21">
        <v>4557198.5003725626</v>
      </c>
      <c r="J33" s="18">
        <v>137713.62258431225</v>
      </c>
      <c r="K33" s="18">
        <v>58.142857142857146</v>
      </c>
      <c r="L33" s="18">
        <v>10.103931555135603</v>
      </c>
      <c r="M33" s="18">
        <v>14.621641470364986</v>
      </c>
      <c r="N33" s="18">
        <v>3107.7929041260345</v>
      </c>
    </row>
    <row r="34" spans="2:14" s="18" customFormat="1" x14ac:dyDescent="0.25">
      <c r="B34" s="18" t="str">
        <f>VLOOKUP(F34,[2]NUTS_Europa!$A$2:$C$81,2,FALSE)</f>
        <v>FRF2</v>
      </c>
      <c r="C34" s="18">
        <f>VLOOKUP(F34,[2]NUTS_Europa!$A$2:$C$81,3,FALSE)</f>
        <v>269</v>
      </c>
      <c r="D34" s="18" t="str">
        <f>VLOOKUP(G34,[2]NUTS_Europa!$A$2:$C$81,2,FALSE)</f>
        <v>FRJ2</v>
      </c>
      <c r="E34" s="18">
        <f>VLOOKUP(G34,[2]NUTS_Europa!$A$2:$C$81,3,FALSE)</f>
        <v>283</v>
      </c>
      <c r="F34" s="18">
        <v>27</v>
      </c>
      <c r="G34" s="18">
        <v>28</v>
      </c>
      <c r="H34" s="18">
        <v>1947814.0373826975</v>
      </c>
      <c r="I34" s="18">
        <v>628619.58329075458</v>
      </c>
      <c r="J34" s="18">
        <v>176841.96373917855</v>
      </c>
      <c r="K34" s="18">
        <v>33.071428571428569</v>
      </c>
      <c r="L34" s="18">
        <v>10.677330282879439</v>
      </c>
      <c r="M34" s="18">
        <v>13.472294107746912</v>
      </c>
      <c r="N34" s="18">
        <v>2344.8291581632657</v>
      </c>
    </row>
    <row r="35" spans="2:14" s="18" customFormat="1" x14ac:dyDescent="0.25">
      <c r="B35" s="18" t="str">
        <f>VLOOKUP(F35,[2]NUTS_Europa!$A$2:$C$81,2,FALSE)</f>
        <v>FRF2</v>
      </c>
      <c r="C35" s="18">
        <f>VLOOKUP(F35,[2]NUTS_Europa!$A$2:$C$81,3,FALSE)</f>
        <v>269</v>
      </c>
      <c r="D35" s="18" t="str">
        <f>VLOOKUP(G35,[2]NUTS_Europa!$A$2:$C$81,2,FALSE)</f>
        <v>PT16</v>
      </c>
      <c r="E35" s="18">
        <f>VLOOKUP(G35,[2]NUTS_Europa!$A$2:$C$81,3,FALSE)</f>
        <v>111</v>
      </c>
      <c r="F35" s="18">
        <v>27</v>
      </c>
      <c r="G35" s="18">
        <v>38</v>
      </c>
      <c r="H35" s="18">
        <v>1360817.3407588312</v>
      </c>
      <c r="I35" s="18">
        <v>716053.63040211052</v>
      </c>
      <c r="J35" s="18">
        <v>120437.35243536306</v>
      </c>
      <c r="K35" s="18">
        <v>56.926428571428573</v>
      </c>
      <c r="L35" s="18">
        <v>10.101719515418516</v>
      </c>
      <c r="M35" s="18">
        <v>16.233879062411841</v>
      </c>
      <c r="N35" s="18">
        <v>2919.4418190274873</v>
      </c>
    </row>
    <row r="36" spans="2:14" s="18" customFormat="1" x14ac:dyDescent="0.25">
      <c r="B36" s="18" t="str">
        <f>VLOOKUP(F36,[2]NUTS_Europa!$A$2:$C$81,2,FALSE)</f>
        <v>FRI2</v>
      </c>
      <c r="C36" s="18">
        <f>VLOOKUP(F36,[2]NUTS_Europa!$A$2:$C$81,3,FALSE)</f>
        <v>269</v>
      </c>
      <c r="D36" s="18" t="str">
        <f>VLOOKUP(G36,[2]NUTS_Europa!$A$2:$C$81,2,FALSE)</f>
        <v>PT11</v>
      </c>
      <c r="E36" s="18">
        <f>VLOOKUP(G36,[2]NUTS_Europa!$A$2:$C$81,3,FALSE)</f>
        <v>111</v>
      </c>
      <c r="F36" s="18">
        <v>29</v>
      </c>
      <c r="G36" s="18">
        <v>36</v>
      </c>
      <c r="H36" s="18">
        <v>1471980.926901941</v>
      </c>
      <c r="I36" s="18">
        <v>716053.63040211052</v>
      </c>
      <c r="J36" s="18">
        <v>114346.85142443764</v>
      </c>
      <c r="K36" s="18">
        <v>56.926428571428573</v>
      </c>
      <c r="L36" s="18">
        <v>10.101719515418516</v>
      </c>
      <c r="M36" s="18">
        <v>16.233879062411841</v>
      </c>
      <c r="N36" s="18">
        <v>2919.4418190274873</v>
      </c>
    </row>
    <row r="37" spans="2:14" s="18" customFormat="1" x14ac:dyDescent="0.25">
      <c r="B37" s="18" t="str">
        <f>VLOOKUP(F37,[2]NUTS_Europa!$A$2:$C$81,2,FALSE)</f>
        <v>FRI2</v>
      </c>
      <c r="C37" s="18">
        <f>VLOOKUP(F37,[2]NUTS_Europa!$A$2:$C$81,3,FALSE)</f>
        <v>269</v>
      </c>
      <c r="D37" s="18" t="str">
        <f>VLOOKUP(G37,[2]NUTS_Europa!$A$2:$C$81,2,FALSE)</f>
        <v>FRG0</v>
      </c>
      <c r="E37" s="18">
        <f>VLOOKUP(G37,[2]NUTS_Europa!$A$2:$C$81,3,FALSE)</f>
        <v>283</v>
      </c>
      <c r="F37" s="18">
        <v>29</v>
      </c>
      <c r="G37" s="18">
        <v>62</v>
      </c>
      <c r="H37" s="18">
        <v>1412109.6782504013</v>
      </c>
      <c r="I37" s="18">
        <v>628619.58329075458</v>
      </c>
      <c r="J37" s="18">
        <v>118487.95435333898</v>
      </c>
      <c r="K37" s="18">
        <v>33.071428571428569</v>
      </c>
      <c r="L37" s="18">
        <v>10.677330282879439</v>
      </c>
      <c r="M37" s="18">
        <v>13.472294107746912</v>
      </c>
      <c r="N37" s="18">
        <v>2344.8291581632657</v>
      </c>
    </row>
    <row r="38" spans="2:14" s="18" customFormat="1" x14ac:dyDescent="0.25">
      <c r="B38" s="18" t="str">
        <f>VLOOKUP(F38,[2]NUTS_Europa!$A$2:$C$81,2,FALSE)</f>
        <v>NL11</v>
      </c>
      <c r="C38" s="18">
        <f>VLOOKUP(F38,[2]NUTS_Europa!$A$2:$C$81,3,FALSE)</f>
        <v>245</v>
      </c>
      <c r="D38" s="18" t="str">
        <f>VLOOKUP(G38,[2]NUTS_Europa!$A$2:$C$81,2,FALSE)</f>
        <v>FRI1</v>
      </c>
      <c r="E38" s="18">
        <f>VLOOKUP(G38,[2]NUTS_Europa!$A$2:$C$81,3,FALSE)</f>
        <v>275</v>
      </c>
      <c r="F38" s="18">
        <v>30</v>
      </c>
      <c r="G38" s="18">
        <v>64</v>
      </c>
      <c r="H38" s="18">
        <v>910575.67619662767</v>
      </c>
      <c r="I38" s="18">
        <v>7958668.6181094274</v>
      </c>
      <c r="J38" s="18">
        <v>114346.85142443764</v>
      </c>
      <c r="K38" s="18">
        <v>85</v>
      </c>
      <c r="L38" s="18">
        <v>13.318415585274675</v>
      </c>
      <c r="M38" s="18">
        <v>1.3774003173678673</v>
      </c>
      <c r="N38" s="18">
        <v>214.6690518783542</v>
      </c>
    </row>
    <row r="39" spans="2:14" s="18" customFormat="1" x14ac:dyDescent="0.25">
      <c r="B39" s="18" t="str">
        <f>VLOOKUP(F39,[2]NUTS_Europa!$A$2:$C$81,2,FALSE)</f>
        <v>NL11</v>
      </c>
      <c r="C39" s="18">
        <f>VLOOKUP(F39,[2]NUTS_Europa!$A$2:$C$81,3,FALSE)</f>
        <v>245</v>
      </c>
      <c r="D39" s="18" t="str">
        <f>VLOOKUP(G39,[2]NUTS_Europa!$A$2:$C$81,2,FALSE)</f>
        <v>FRI3</v>
      </c>
      <c r="E39" s="18">
        <f>VLOOKUP(G39,[2]NUTS_Europa!$A$2:$C$81,3,FALSE)</f>
        <v>282</v>
      </c>
      <c r="F39" s="18">
        <v>30</v>
      </c>
      <c r="G39" s="18">
        <v>65</v>
      </c>
      <c r="H39" s="18">
        <v>3517711.0033111726</v>
      </c>
      <c r="I39" s="18">
        <v>6039301.3278070353</v>
      </c>
      <c r="J39" s="18">
        <v>141512.315270936</v>
      </c>
      <c r="K39" s="18">
        <v>63.290714285714287</v>
      </c>
      <c r="L39" s="18">
        <v>9.886916174810704</v>
      </c>
      <c r="M39" s="18">
        <v>5.4197603337711504</v>
      </c>
      <c r="N39" s="18">
        <v>844.67441860465112</v>
      </c>
    </row>
    <row r="40" spans="2:14" s="18" customFormat="1" x14ac:dyDescent="0.25">
      <c r="B40" s="18" t="str">
        <f>VLOOKUP(F40,[2]NUTS_Europa!$A$2:$C$81,2,FALSE)</f>
        <v>NL33</v>
      </c>
      <c r="C40" s="18">
        <f>VLOOKUP(F40,[2]NUTS_Europa!$A$2:$C$81,3,FALSE)</f>
        <v>250</v>
      </c>
      <c r="D40" s="18" t="str">
        <f>VLOOKUP(G40,[2]NUTS_Europa!$A$2:$C$81,2,FALSE)</f>
        <v>PT15</v>
      </c>
      <c r="E40" s="18">
        <f>VLOOKUP(G40,[2]NUTS_Europa!$A$2:$C$81,3,FALSE)</f>
        <v>1065</v>
      </c>
      <c r="F40" s="18">
        <v>33</v>
      </c>
      <c r="G40" s="18">
        <v>37</v>
      </c>
      <c r="H40" s="18">
        <v>2836134.4993031924</v>
      </c>
      <c r="I40" s="18">
        <v>834726.77343577263</v>
      </c>
      <c r="J40" s="18">
        <v>114346.85142443764</v>
      </c>
      <c r="K40" s="18">
        <v>83.268571428571434</v>
      </c>
      <c r="L40" s="18">
        <v>9.0417628542417585</v>
      </c>
      <c r="M40" s="18">
        <v>40.700354496724465</v>
      </c>
      <c r="N40" s="18">
        <v>7319.4038535191366</v>
      </c>
    </row>
    <row r="41" spans="2:14" s="18" customFormat="1" x14ac:dyDescent="0.25">
      <c r="B41" s="18" t="str">
        <f>VLOOKUP(F41,[2]NUTS_Europa!$A$2:$C$81,2,FALSE)</f>
        <v>NL33</v>
      </c>
      <c r="C41" s="18">
        <f>VLOOKUP(F41,[2]NUTS_Europa!$A$2:$C$81,3,FALSE)</f>
        <v>250</v>
      </c>
      <c r="D41" s="18" t="str">
        <f>VLOOKUP(G41,[2]NUTS_Europa!$A$2:$C$81,2,FALSE)</f>
        <v>PT18</v>
      </c>
      <c r="E41" s="18">
        <f>VLOOKUP(G41,[2]NUTS_Europa!$A$2:$C$81,3,FALSE)</f>
        <v>1065</v>
      </c>
      <c r="F41" s="18">
        <v>33</v>
      </c>
      <c r="G41" s="18">
        <v>40</v>
      </c>
      <c r="H41" s="18">
        <v>2317174.1272809785</v>
      </c>
      <c r="I41" s="18">
        <v>834726.77343577263</v>
      </c>
      <c r="J41" s="18">
        <v>137713.62258431225</v>
      </c>
      <c r="K41" s="18">
        <v>83.268571428571434</v>
      </c>
      <c r="L41" s="18">
        <v>9.0417628542417585</v>
      </c>
      <c r="M41" s="18">
        <v>40.700354496724465</v>
      </c>
      <c r="N41" s="18">
        <v>7319.4038535191366</v>
      </c>
    </row>
    <row r="42" spans="2:14" s="18" customFormat="1" x14ac:dyDescent="0.25">
      <c r="B42" s="18" t="str">
        <f>VLOOKUP(F42,[2]NUTS_Europa!$A$2:$C$81,2,FALSE)</f>
        <v>NL34</v>
      </c>
      <c r="C42" s="18">
        <f>VLOOKUP(F42,[2]NUTS_Europa!$A$2:$C$81,3,FALSE)</f>
        <v>250</v>
      </c>
      <c r="D42" s="18" t="str">
        <f>VLOOKUP(G42,[2]NUTS_Europa!$A$2:$C$81,2,FALSE)</f>
        <v>PT11</v>
      </c>
      <c r="E42" s="18">
        <f>VLOOKUP(G42,[2]NUTS_Europa!$A$2:$C$81,3,FALSE)</f>
        <v>111</v>
      </c>
      <c r="F42" s="18">
        <v>34</v>
      </c>
      <c r="G42" s="18">
        <v>36</v>
      </c>
      <c r="H42" s="18">
        <v>1276270.4571603141</v>
      </c>
      <c r="I42" s="18">
        <v>779313.32335276937</v>
      </c>
      <c r="J42" s="18">
        <v>176841.96373917855</v>
      </c>
      <c r="K42" s="18">
        <v>68.844285714285718</v>
      </c>
      <c r="L42" s="18">
        <v>10.128039164274501</v>
      </c>
      <c r="M42" s="18">
        <v>16.233879062411841</v>
      </c>
      <c r="N42" s="18">
        <v>2919.4418190274873</v>
      </c>
    </row>
    <row r="43" spans="2:14" s="18" customFormat="1" x14ac:dyDescent="0.25">
      <c r="B43" s="18" t="str">
        <f>VLOOKUP(F43,[2]NUTS_Europa!$A$2:$C$81,2,FALSE)</f>
        <v>NL34</v>
      </c>
      <c r="C43" s="18">
        <f>VLOOKUP(F43,[2]NUTS_Europa!$A$2:$C$81,3,FALSE)</f>
        <v>250</v>
      </c>
      <c r="D43" s="18" t="str">
        <f>VLOOKUP(G43,[2]NUTS_Europa!$A$2:$C$81,2,FALSE)</f>
        <v>PT16</v>
      </c>
      <c r="E43" s="18">
        <f>VLOOKUP(G43,[2]NUTS_Europa!$A$2:$C$81,3,FALSE)</f>
        <v>111</v>
      </c>
      <c r="F43" s="18">
        <v>34</v>
      </c>
      <c r="G43" s="18">
        <v>38</v>
      </c>
      <c r="H43" s="18">
        <v>1180439.7794507367</v>
      </c>
      <c r="I43" s="18">
        <v>779313.32335276937</v>
      </c>
      <c r="J43" s="18">
        <v>199058.85825050285</v>
      </c>
      <c r="K43" s="18">
        <v>68.844285714285718</v>
      </c>
      <c r="L43" s="18">
        <v>10.128039164274501</v>
      </c>
      <c r="M43" s="18">
        <v>16.233879062411841</v>
      </c>
      <c r="N43" s="18">
        <v>2919.4418190274873</v>
      </c>
    </row>
    <row r="44" spans="2:14" s="18" customFormat="1" x14ac:dyDescent="0.25">
      <c r="B44" s="18" t="str">
        <f>VLOOKUP(F44,[2]NUTS_Europa!$A$2:$C$81,2,FALSE)</f>
        <v>NL41</v>
      </c>
      <c r="C44" s="18">
        <f>VLOOKUP(F44,[2]NUTS_Europa!$A$2:$C$81,3,FALSE)</f>
        <v>253</v>
      </c>
      <c r="D44" s="18" t="str">
        <f>VLOOKUP(G44,[2]NUTS_Europa!$A$2:$C$81,2,FALSE)</f>
        <v>PT15</v>
      </c>
      <c r="E44" s="18">
        <f>VLOOKUP(G44,[2]NUTS_Europa!$A$2:$C$81,3,FALSE)</f>
        <v>1065</v>
      </c>
      <c r="F44" s="18">
        <v>35</v>
      </c>
      <c r="G44" s="18">
        <v>37</v>
      </c>
      <c r="H44" s="18">
        <v>2925980.669550803</v>
      </c>
      <c r="I44" s="18">
        <v>765541.81770529505</v>
      </c>
      <c r="J44" s="18">
        <v>142392.8717171422</v>
      </c>
      <c r="K44" s="18">
        <v>83.269071428571436</v>
      </c>
      <c r="L44" s="18">
        <v>9.8976723081852196</v>
      </c>
      <c r="M44" s="18">
        <v>40.700354496724465</v>
      </c>
      <c r="N44" s="18">
        <v>7319.4038535191366</v>
      </c>
    </row>
    <row r="45" spans="2:14" s="18" customFormat="1" x14ac:dyDescent="0.25">
      <c r="B45" s="18" t="str">
        <f>VLOOKUP(F45,[2]NUTS_Europa!$A$2:$C$81,2,FALSE)</f>
        <v>NL41</v>
      </c>
      <c r="C45" s="18">
        <f>VLOOKUP(F45,[2]NUTS_Europa!$A$2:$C$81,3,FALSE)</f>
        <v>253</v>
      </c>
      <c r="D45" s="18" t="str">
        <f>VLOOKUP(G45,[2]NUTS_Europa!$A$2:$C$81,2,FALSE)</f>
        <v>PT18</v>
      </c>
      <c r="E45" s="18">
        <f>VLOOKUP(G45,[2]NUTS_Europa!$A$2:$C$81,3,FALSE)</f>
        <v>1065</v>
      </c>
      <c r="F45" s="18">
        <v>35</v>
      </c>
      <c r="G45" s="18">
        <v>40</v>
      </c>
      <c r="H45" s="18">
        <v>2407020.2975285887</v>
      </c>
      <c r="I45" s="18">
        <v>765541.81770529505</v>
      </c>
      <c r="J45" s="18">
        <v>120437.35243536306</v>
      </c>
      <c r="K45" s="18">
        <v>83.269071428571436</v>
      </c>
      <c r="L45" s="18">
        <v>9.8976723081852196</v>
      </c>
      <c r="M45" s="18">
        <v>40.700354496724465</v>
      </c>
      <c r="N45" s="18">
        <v>7319.4038535191366</v>
      </c>
    </row>
    <row r="46" spans="2:14" s="18" customFormat="1" x14ac:dyDescent="0.25">
      <c r="B46" s="18" t="str">
        <f>VLOOKUP(F46,[2]NUTS_Europa!$A$2:$C$81,2,FALSE)</f>
        <v>BE21</v>
      </c>
      <c r="C46" s="18">
        <f>VLOOKUP(F46,[2]NUTS_Europa!$A$2:$C$81,3,FALSE)</f>
        <v>250</v>
      </c>
      <c r="D46" s="18" t="str">
        <f>VLOOKUP(G46,[2]NUTS_Europa!$A$2:$C$81,2,FALSE)</f>
        <v>FRE1</v>
      </c>
      <c r="E46" s="18">
        <f>VLOOKUP(G46,[2]NUTS_Europa!$A$2:$C$81,3,FALSE)</f>
        <v>235</v>
      </c>
      <c r="F46" s="18">
        <v>41</v>
      </c>
      <c r="G46" s="18">
        <v>61</v>
      </c>
      <c r="H46" s="18">
        <v>658018.2917651874</v>
      </c>
      <c r="I46" s="18">
        <v>621322.96408675611</v>
      </c>
      <c r="J46" s="18">
        <v>142392.8717171422</v>
      </c>
      <c r="K46" s="18">
        <v>10.071428571428571</v>
      </c>
      <c r="L46" s="18">
        <v>11.987893652210278</v>
      </c>
      <c r="M46" s="18">
        <v>10.17544577580589</v>
      </c>
      <c r="N46" s="18">
        <v>1827.1881523429399</v>
      </c>
    </row>
    <row r="47" spans="2:14" s="18" customFormat="1" x14ac:dyDescent="0.25">
      <c r="B47" s="18" t="str">
        <f>VLOOKUP(F47,[2]NUTS_Europa!$A$2:$C$81,2,FALSE)</f>
        <v>BE21</v>
      </c>
      <c r="C47" s="18">
        <f>VLOOKUP(F47,[2]NUTS_Europa!$A$2:$C$81,3,FALSE)</f>
        <v>250</v>
      </c>
      <c r="D47" s="18" t="str">
        <f>VLOOKUP(G47,[2]NUTS_Europa!$A$2:$C$81,2,FALSE)</f>
        <v>FRF2</v>
      </c>
      <c r="E47" s="18">
        <f>VLOOKUP(G47,[2]NUTS_Europa!$A$2:$C$81,3,FALSE)</f>
        <v>235</v>
      </c>
      <c r="F47" s="18">
        <v>41</v>
      </c>
      <c r="G47" s="18">
        <v>67</v>
      </c>
      <c r="H47" s="18">
        <v>1253954.2459013152</v>
      </c>
      <c r="I47" s="18">
        <v>621322.96408675611</v>
      </c>
      <c r="J47" s="18">
        <v>156784.57749147405</v>
      </c>
      <c r="K47" s="18">
        <v>10.071428571428571</v>
      </c>
      <c r="L47" s="18">
        <v>11.987893652210278</v>
      </c>
      <c r="M47" s="18">
        <v>10.17544577580589</v>
      </c>
      <c r="N47" s="18">
        <v>1827.1881523429399</v>
      </c>
    </row>
    <row r="48" spans="2:14" s="18" customFormat="1" x14ac:dyDescent="0.25">
      <c r="B48" s="18" t="str">
        <f>VLOOKUP(F48,[2]NUTS_Europa!$A$2:$C$81,2,FALSE)</f>
        <v>BE23</v>
      </c>
      <c r="C48" s="18">
        <f>VLOOKUP(F48,[2]NUTS_Europa!$A$2:$C$81,3,FALSE)</f>
        <v>220</v>
      </c>
      <c r="D48" s="18" t="str">
        <f>VLOOKUP(G48,[2]NUTS_Europa!$A$2:$C$81,2,FALSE)</f>
        <v>ES12</v>
      </c>
      <c r="E48" s="18">
        <f>VLOOKUP(G48,[2]NUTS_Europa!$A$2:$C$81,3,FALSE)</f>
        <v>163</v>
      </c>
      <c r="F48" s="18">
        <v>42</v>
      </c>
      <c r="G48" s="18">
        <v>52</v>
      </c>
      <c r="H48" s="18">
        <v>1650434.6125684858</v>
      </c>
      <c r="I48" s="18">
        <v>623753.57056795689</v>
      </c>
      <c r="J48" s="18">
        <v>137713.62258431225</v>
      </c>
      <c r="K48" s="18">
        <v>52.142857142857146</v>
      </c>
      <c r="L48" s="18">
        <v>12.141172727837883</v>
      </c>
      <c r="M48" s="18">
        <v>19.175434700918338</v>
      </c>
      <c r="N48" s="18">
        <v>3277.8554561717347</v>
      </c>
    </row>
    <row r="49" spans="2:14" s="18" customFormat="1" x14ac:dyDescent="0.25">
      <c r="B49" s="18" t="str">
        <f>VLOOKUP(F49,[2]NUTS_Europa!$A$2:$C$81,2,FALSE)</f>
        <v>BE23</v>
      </c>
      <c r="C49" s="18">
        <f>VLOOKUP(F49,[2]NUTS_Europa!$A$2:$C$81,3,FALSE)</f>
        <v>220</v>
      </c>
      <c r="D49" s="18" t="str">
        <f>VLOOKUP(G49,[2]NUTS_Europa!$A$2:$C$81,2,FALSE)</f>
        <v>NL11</v>
      </c>
      <c r="E49" s="18">
        <f>VLOOKUP(G49,[2]NUTS_Europa!$A$2:$C$81,3,FALSE)</f>
        <v>218</v>
      </c>
      <c r="F49" s="18">
        <v>42</v>
      </c>
      <c r="G49" s="18">
        <v>70</v>
      </c>
      <c r="H49" s="18">
        <v>1768063.1438367118</v>
      </c>
      <c r="I49" s="18">
        <v>592365.72100580274</v>
      </c>
      <c r="J49" s="18">
        <v>117061.71481038857</v>
      </c>
      <c r="K49" s="18">
        <v>8.9285714285714288</v>
      </c>
      <c r="L49" s="18">
        <v>9.6197278905030466</v>
      </c>
      <c r="M49" s="18">
        <v>23.290647890387675</v>
      </c>
      <c r="N49" s="18">
        <v>4963.1764433597036</v>
      </c>
    </row>
    <row r="50" spans="2:14" s="18" customFormat="1" x14ac:dyDescent="0.25">
      <c r="B50" s="18" t="str">
        <f>VLOOKUP(F50,[2]NUTS_Europa!$A$2:$C$81,2,FALSE)</f>
        <v>BE25</v>
      </c>
      <c r="C50" s="18">
        <f>VLOOKUP(F50,[2]NUTS_Europa!$A$2:$C$81,3,FALSE)</f>
        <v>220</v>
      </c>
      <c r="D50" s="18" t="str">
        <f>VLOOKUP(G50,[2]NUTS_Europa!$A$2:$C$81,2,FALSE)</f>
        <v>NL11</v>
      </c>
      <c r="E50" s="18">
        <f>VLOOKUP(G50,[2]NUTS_Europa!$A$2:$C$81,3,FALSE)</f>
        <v>218</v>
      </c>
      <c r="F50" s="18">
        <v>43</v>
      </c>
      <c r="G50" s="18">
        <v>70</v>
      </c>
      <c r="H50" s="18">
        <v>1580383.6045369303</v>
      </c>
      <c r="I50" s="18">
        <v>592365.72100580274</v>
      </c>
      <c r="J50" s="18">
        <v>156784.57749147405</v>
      </c>
      <c r="K50" s="18">
        <v>8.9285714285714288</v>
      </c>
      <c r="L50" s="18">
        <v>9.6197278905030466</v>
      </c>
      <c r="M50" s="18">
        <v>23.290647890387675</v>
      </c>
      <c r="N50" s="18">
        <v>4963.1764433597036</v>
      </c>
    </row>
    <row r="51" spans="2:14" s="18" customFormat="1" x14ac:dyDescent="0.25">
      <c r="B51" s="18" t="str">
        <f>VLOOKUP(F51,[2]NUTS_Europa!$A$2:$C$81,2,FALSE)</f>
        <v>BE25</v>
      </c>
      <c r="C51" s="18">
        <f>VLOOKUP(F51,[2]NUTS_Europa!$A$2:$C$81,3,FALSE)</f>
        <v>220</v>
      </c>
      <c r="D51" s="18" t="str">
        <f>VLOOKUP(G51,[2]NUTS_Europa!$A$2:$C$81,2,FALSE)</f>
        <v>PT18</v>
      </c>
      <c r="E51" s="18">
        <f>VLOOKUP(G51,[2]NUTS_Europa!$A$2:$C$81,3,FALSE)</f>
        <v>61</v>
      </c>
      <c r="F51" s="18">
        <v>43</v>
      </c>
      <c r="G51" s="18">
        <v>80</v>
      </c>
      <c r="H51" s="18">
        <v>13251347.793016303</v>
      </c>
      <c r="I51" s="18">
        <v>697851.04899763316</v>
      </c>
      <c r="J51" s="18">
        <v>117768.50934211678</v>
      </c>
      <c r="K51" s="18">
        <v>96.690714285714293</v>
      </c>
      <c r="L51" s="18">
        <v>9.2067797455404428</v>
      </c>
      <c r="M51" s="18">
        <v>91.954824373950288</v>
      </c>
      <c r="N51" s="18">
        <v>19695.842528721281</v>
      </c>
    </row>
    <row r="52" spans="2:14" s="18" customFormat="1" x14ac:dyDescent="0.25">
      <c r="B52" s="18" t="str">
        <f>VLOOKUP(F52,[2]NUTS_Europa!$A$2:$C$81,2,FALSE)</f>
        <v>DE50</v>
      </c>
      <c r="C52" s="18">
        <f>VLOOKUP(F52,[2]NUTS_Europa!$A$2:$C$81,3,FALSE)</f>
        <v>1069</v>
      </c>
      <c r="D52" s="18" t="str">
        <f>VLOOKUP(G52,[2]NUTS_Europa!$A$2:$C$81,2,FALSE)</f>
        <v>ES12</v>
      </c>
      <c r="E52" s="18">
        <f>VLOOKUP(G52,[2]NUTS_Europa!$A$2:$C$81,3,FALSE)</f>
        <v>163</v>
      </c>
      <c r="F52" s="18">
        <v>44</v>
      </c>
      <c r="G52" s="18">
        <v>52</v>
      </c>
      <c r="H52" s="18">
        <v>1806377.1114304289</v>
      </c>
      <c r="I52" s="18">
        <v>713244.20826349175</v>
      </c>
      <c r="J52" s="18">
        <v>120125.80522925351</v>
      </c>
      <c r="K52" s="18">
        <v>74.86071428571428</v>
      </c>
      <c r="L52" s="18">
        <v>10.194122318486407</v>
      </c>
      <c r="M52" s="18">
        <v>18.226877724620866</v>
      </c>
      <c r="N52" s="18">
        <v>3277.8554561717347</v>
      </c>
    </row>
    <row r="53" spans="2:14" s="18" customFormat="1" x14ac:dyDescent="0.25">
      <c r="B53" s="18" t="str">
        <f>VLOOKUP(F53,[2]NUTS_Europa!$A$2:$C$81,2,FALSE)</f>
        <v>DE50</v>
      </c>
      <c r="C53" s="18">
        <f>VLOOKUP(F53,[2]NUTS_Europa!$A$2:$C$81,3,FALSE)</f>
        <v>1069</v>
      </c>
      <c r="D53" s="18" t="str">
        <f>VLOOKUP(G53,[2]NUTS_Europa!$A$2:$C$81,2,FALSE)</f>
        <v>FRJ2</v>
      </c>
      <c r="E53" s="18">
        <f>VLOOKUP(G53,[2]NUTS_Europa!$A$2:$C$81,3,FALSE)</f>
        <v>163</v>
      </c>
      <c r="F53" s="18">
        <v>44</v>
      </c>
      <c r="G53" s="18">
        <v>68</v>
      </c>
      <c r="H53" s="18">
        <v>2895244.637560661</v>
      </c>
      <c r="I53" s="18">
        <v>713244.20826349175</v>
      </c>
      <c r="J53" s="18">
        <v>122072.63094995193</v>
      </c>
      <c r="K53" s="18">
        <v>74.86071428571428</v>
      </c>
      <c r="L53" s="18">
        <v>10.194122318486407</v>
      </c>
      <c r="M53" s="18">
        <v>18.226877724620866</v>
      </c>
      <c r="N53" s="18">
        <v>3277.8554561717347</v>
      </c>
    </row>
    <row r="54" spans="2:14" s="18" customFormat="1" x14ac:dyDescent="0.25">
      <c r="B54" s="18" t="str">
        <f>VLOOKUP(F54,[2]NUTS_Europa!$A$2:$C$81,2,FALSE)</f>
        <v>DE60</v>
      </c>
      <c r="C54" s="18">
        <f>VLOOKUP(F54,[2]NUTS_Europa!$A$2:$C$81,3,FALSE)</f>
        <v>245</v>
      </c>
      <c r="D54" s="18" t="str">
        <f>VLOOKUP(G54,[2]NUTS_Europa!$A$2:$C$81,2,FALSE)</f>
        <v>ES61</v>
      </c>
      <c r="E54" s="18">
        <f>VLOOKUP(G54,[2]NUTS_Europa!$A$2:$C$81,3,FALSE)</f>
        <v>297</v>
      </c>
      <c r="F54" s="18">
        <v>45</v>
      </c>
      <c r="G54" s="18">
        <v>57</v>
      </c>
      <c r="H54" s="18">
        <v>3485383.2436750364</v>
      </c>
      <c r="I54" s="18">
        <v>5818151.9038145039</v>
      </c>
      <c r="J54" s="18">
        <v>159445.52860932166</v>
      </c>
      <c r="K54" s="18">
        <v>111.61642857142859</v>
      </c>
      <c r="L54" s="18">
        <v>9.3045475412262348</v>
      </c>
      <c r="M54" s="18">
        <v>5.3285691855908368</v>
      </c>
      <c r="N54" s="18">
        <v>958.27051909082877</v>
      </c>
    </row>
    <row r="55" spans="2:14" s="18" customFormat="1" x14ac:dyDescent="0.25">
      <c r="B55" s="18" t="str">
        <f>VLOOKUP(F55,[2]NUTS_Europa!$A$2:$C$81,2,FALSE)</f>
        <v>DE60</v>
      </c>
      <c r="C55" s="18">
        <f>VLOOKUP(F55,[2]NUTS_Europa!$A$2:$C$81,3,FALSE)</f>
        <v>245</v>
      </c>
      <c r="D55" s="18" t="str">
        <f>VLOOKUP(G55,[2]NUTS_Europa!$A$2:$C$81,2,FALSE)</f>
        <v>FRH0</v>
      </c>
      <c r="E55" s="18">
        <f>VLOOKUP(G55,[2]NUTS_Europa!$A$2:$C$81,3,FALSE)</f>
        <v>282</v>
      </c>
      <c r="F55" s="18">
        <v>45</v>
      </c>
      <c r="G55" s="18">
        <v>63</v>
      </c>
      <c r="H55" s="18">
        <v>3353570.4915902428</v>
      </c>
      <c r="I55" s="18">
        <v>6039301.3278070353</v>
      </c>
      <c r="J55" s="18">
        <v>145277.79316174539</v>
      </c>
      <c r="K55" s="18">
        <v>63.290714285714287</v>
      </c>
      <c r="L55" s="18">
        <v>9.886916174810704</v>
      </c>
      <c r="M55" s="18">
        <v>5.4197603337711504</v>
      </c>
      <c r="N55" s="18">
        <v>844.67441860465112</v>
      </c>
    </row>
    <row r="56" spans="2:14" s="18" customFormat="1" x14ac:dyDescent="0.25">
      <c r="B56" s="18" t="str">
        <f>VLOOKUP(F56,[2]NUTS_Europa!$A$2:$C$81,2,FALSE)</f>
        <v>DE80</v>
      </c>
      <c r="C56" s="18">
        <f>VLOOKUP(F56,[2]NUTS_Europa!$A$2:$C$81,3,FALSE)</f>
        <v>245</v>
      </c>
      <c r="D56" s="18" t="str">
        <f>VLOOKUP(G56,[2]NUTS_Europa!$A$2:$C$81,2,FALSE)</f>
        <v>ES11</v>
      </c>
      <c r="E56" s="18">
        <f>VLOOKUP(G56,[2]NUTS_Europa!$A$2:$C$81,3,FALSE)</f>
        <v>285</v>
      </c>
      <c r="F56" s="18">
        <v>46</v>
      </c>
      <c r="G56" s="18">
        <v>51</v>
      </c>
      <c r="H56" s="18">
        <v>59259.211635068961</v>
      </c>
      <c r="I56" s="18">
        <v>6332562.1034899727</v>
      </c>
      <c r="J56" s="18">
        <v>127001.21695280854</v>
      </c>
      <c r="K56" s="18">
        <v>71.852857142857147</v>
      </c>
      <c r="L56" s="18">
        <v>10.392693251869201</v>
      </c>
      <c r="M56" s="18">
        <v>8.6798247044985843E-2</v>
      </c>
      <c r="N56" s="18">
        <v>15.60948133635801</v>
      </c>
    </row>
    <row r="57" spans="2:14" s="18" customFormat="1" x14ac:dyDescent="0.25">
      <c r="B57" s="18" t="str">
        <f>VLOOKUP(F57,[2]NUTS_Europa!$A$2:$C$81,2,FALSE)</f>
        <v>DE80</v>
      </c>
      <c r="C57" s="18">
        <f>VLOOKUP(F57,[2]NUTS_Europa!$A$2:$C$81,3,FALSE)</f>
        <v>245</v>
      </c>
      <c r="D57" s="18" t="str">
        <f>VLOOKUP(G57,[2]NUTS_Europa!$A$2:$C$81,2,FALSE)</f>
        <v>ES13</v>
      </c>
      <c r="E57" s="18">
        <f>VLOOKUP(G57,[2]NUTS_Europa!$A$2:$C$81,3,FALSE)</f>
        <v>285</v>
      </c>
      <c r="F57" s="18">
        <v>46</v>
      </c>
      <c r="G57" s="18">
        <v>53</v>
      </c>
      <c r="H57" s="18">
        <v>66002.148554304891</v>
      </c>
      <c r="I57" s="18">
        <v>6332562.1034899727</v>
      </c>
      <c r="J57" s="18">
        <v>117768.50934211678</v>
      </c>
      <c r="K57" s="18">
        <v>71.852857142857147</v>
      </c>
      <c r="L57" s="18">
        <v>10.392693251869201</v>
      </c>
      <c r="M57" s="18">
        <v>8.6798247044985843E-2</v>
      </c>
      <c r="N57" s="18">
        <v>15.60948133635801</v>
      </c>
    </row>
    <row r="58" spans="2:14" s="18" customFormat="1" x14ac:dyDescent="0.25">
      <c r="B58" s="18" t="str">
        <f>VLOOKUP(F58,[2]NUTS_Europa!$A$2:$C$81,2,FALSE)</f>
        <v>DE93</v>
      </c>
      <c r="C58" s="18">
        <f>VLOOKUP(F58,[2]NUTS_Europa!$A$2:$C$81,3,FALSE)</f>
        <v>245</v>
      </c>
      <c r="D58" s="18" t="str">
        <f>VLOOKUP(G58,[2]NUTS_Europa!$A$2:$C$81,2,FALSE)</f>
        <v>FRI1</v>
      </c>
      <c r="E58" s="18">
        <f>VLOOKUP(G58,[2]NUTS_Europa!$A$2:$C$81,3,FALSE)</f>
        <v>275</v>
      </c>
      <c r="F58" s="18">
        <v>47</v>
      </c>
      <c r="G58" s="18">
        <v>64</v>
      </c>
      <c r="H58" s="18">
        <v>912830.55991755775</v>
      </c>
      <c r="I58" s="18">
        <v>7958668.6181094274</v>
      </c>
      <c r="J58" s="18">
        <v>154854.30087154222</v>
      </c>
      <c r="K58" s="18">
        <v>85</v>
      </c>
      <c r="L58" s="18">
        <v>13.318415585274675</v>
      </c>
      <c r="M58" s="18">
        <v>1.3774003173678673</v>
      </c>
      <c r="N58" s="18">
        <v>214.6690518783542</v>
      </c>
    </row>
    <row r="59" spans="2:14" s="18" customFormat="1" x14ac:dyDescent="0.25">
      <c r="B59" s="18" t="str">
        <f>VLOOKUP(F59,[2]NUTS_Europa!$A$2:$C$81,2,FALSE)</f>
        <v>DE93</v>
      </c>
      <c r="C59" s="18">
        <f>VLOOKUP(F59,[2]NUTS_Europa!$A$2:$C$81,3,FALSE)</f>
        <v>245</v>
      </c>
      <c r="D59" s="18" t="str">
        <f>VLOOKUP(G59,[2]NUTS_Europa!$A$2:$C$81,2,FALSE)</f>
        <v>FRI2</v>
      </c>
      <c r="E59" s="18">
        <f>VLOOKUP(G59,[2]NUTS_Europa!$A$2:$C$81,3,FALSE)</f>
        <v>275</v>
      </c>
      <c r="F59" s="18">
        <v>47</v>
      </c>
      <c r="G59" s="18">
        <v>69</v>
      </c>
      <c r="H59" s="18">
        <v>875624.97852220898</v>
      </c>
      <c r="I59" s="18">
        <v>7958668.6181094274</v>
      </c>
      <c r="J59" s="18">
        <v>114346.85142443764</v>
      </c>
      <c r="K59" s="18">
        <v>85</v>
      </c>
      <c r="L59" s="18">
        <v>13.318415585274675</v>
      </c>
      <c r="M59" s="18">
        <v>1.3774003173678673</v>
      </c>
      <c r="N59" s="18">
        <v>214.6690518783542</v>
      </c>
    </row>
    <row r="60" spans="2:14" s="18" customFormat="1" x14ac:dyDescent="0.25">
      <c r="B60" s="18" t="str">
        <f>VLOOKUP(F60,[2]NUTS_Europa!$A$2:$C$81,2,FALSE)</f>
        <v>DE94</v>
      </c>
      <c r="C60" s="18">
        <f>VLOOKUP(F60,[2]NUTS_Europa!$A$2:$C$81,3,FALSE)</f>
        <v>1069</v>
      </c>
      <c r="D60" s="18" t="str">
        <f>VLOOKUP(G60,[2]NUTS_Europa!$A$2:$C$81,2,FALSE)</f>
        <v>FRE1</v>
      </c>
      <c r="E60" s="18">
        <f>VLOOKUP(G60,[2]NUTS_Europa!$A$2:$C$81,3,FALSE)</f>
        <v>235</v>
      </c>
      <c r="F60" s="18">
        <v>48</v>
      </c>
      <c r="G60" s="18">
        <v>61</v>
      </c>
      <c r="H60" s="18">
        <v>686089.46507815039</v>
      </c>
      <c r="I60" s="18">
        <v>558375.17111390864</v>
      </c>
      <c r="J60" s="18">
        <v>507158.32774652442</v>
      </c>
      <c r="K60" s="18">
        <v>29.118571428571432</v>
      </c>
      <c r="L60" s="18">
        <v>10.355778126129854</v>
      </c>
      <c r="M60" s="18">
        <v>8.6117760999439845</v>
      </c>
      <c r="N60" s="18">
        <v>1827.1881523429399</v>
      </c>
    </row>
    <row r="61" spans="2:14" s="18" customFormat="1" x14ac:dyDescent="0.25">
      <c r="B61" s="18" t="str">
        <f>VLOOKUP(F61,[2]NUTS_Europa!$A$2:$C$81,2,FALSE)</f>
        <v>DE94</v>
      </c>
      <c r="C61" s="18">
        <f>VLOOKUP(F61,[2]NUTS_Europa!$A$2:$C$81,3,FALSE)</f>
        <v>1069</v>
      </c>
      <c r="D61" s="18" t="str">
        <f>VLOOKUP(G61,[2]NUTS_Europa!$A$2:$C$81,2,FALSE)</f>
        <v>FRF2</v>
      </c>
      <c r="E61" s="18">
        <f>VLOOKUP(G61,[2]NUTS_Europa!$A$2:$C$81,3,FALSE)</f>
        <v>235</v>
      </c>
      <c r="F61" s="18">
        <v>48</v>
      </c>
      <c r="G61" s="18">
        <v>67</v>
      </c>
      <c r="H61" s="18">
        <v>1282025.4192142785</v>
      </c>
      <c r="I61" s="18">
        <v>558375.17111390864</v>
      </c>
      <c r="J61" s="18">
        <v>126450.71705482846</v>
      </c>
      <c r="K61" s="18">
        <v>29.118571428571432</v>
      </c>
      <c r="L61" s="18">
        <v>10.355778126129854</v>
      </c>
      <c r="M61" s="18">
        <v>8.6117760999439845</v>
      </c>
      <c r="N61" s="18">
        <v>1827.1881523429399</v>
      </c>
    </row>
    <row r="62" spans="2:14" s="18" customFormat="1" x14ac:dyDescent="0.25">
      <c r="B62" s="18" t="str">
        <f>VLOOKUP(F62,[2]NUTS_Europa!$A$2:$C$81,2,FALSE)</f>
        <v>DEA1</v>
      </c>
      <c r="C62" s="18">
        <f>VLOOKUP(F62,[2]NUTS_Europa!$A$2:$C$81,3,FALSE)</f>
        <v>245</v>
      </c>
      <c r="D62" s="18" t="str">
        <f>VLOOKUP(G62,[2]NUTS_Europa!$A$2:$C$81,2,FALSE)</f>
        <v>ES11</v>
      </c>
      <c r="E62" s="18">
        <f>VLOOKUP(G62,[2]NUTS_Europa!$A$2:$C$81,3,FALSE)</f>
        <v>285</v>
      </c>
      <c r="F62" s="18">
        <v>49</v>
      </c>
      <c r="G62" s="18">
        <v>51</v>
      </c>
      <c r="H62" s="18">
        <v>58049.991944385321</v>
      </c>
      <c r="I62" s="18">
        <v>6332562.1034899727</v>
      </c>
      <c r="J62" s="18">
        <v>176841.96373917855</v>
      </c>
      <c r="K62" s="18">
        <v>71.852857142857147</v>
      </c>
      <c r="L62" s="18">
        <v>10.392693251869201</v>
      </c>
      <c r="M62" s="18">
        <v>8.6798247044985843E-2</v>
      </c>
      <c r="N62" s="18">
        <v>15.60948133635801</v>
      </c>
    </row>
    <row r="63" spans="2:14" s="18" customFormat="1" x14ac:dyDescent="0.25">
      <c r="B63" s="18" t="str">
        <f>VLOOKUP(F63,[2]NUTS_Europa!$A$2:$C$81,2,FALSE)</f>
        <v>DEA1</v>
      </c>
      <c r="C63" s="18">
        <f>VLOOKUP(F63,[2]NUTS_Europa!$A$2:$C$81,3,FALSE)</f>
        <v>245</v>
      </c>
      <c r="D63" s="18" t="str">
        <f>VLOOKUP(G63,[2]NUTS_Europa!$A$2:$C$81,2,FALSE)</f>
        <v>ES13</v>
      </c>
      <c r="E63" s="18">
        <f>VLOOKUP(G63,[2]NUTS_Europa!$A$2:$C$81,3,FALSE)</f>
        <v>285</v>
      </c>
      <c r="F63" s="18">
        <v>49</v>
      </c>
      <c r="G63" s="18">
        <v>53</v>
      </c>
      <c r="H63" s="18">
        <v>64792.928863621244</v>
      </c>
      <c r="I63" s="18">
        <v>6332562.1034899727</v>
      </c>
      <c r="J63" s="18">
        <v>199058.85825050285</v>
      </c>
      <c r="K63" s="18">
        <v>71.852857142857147</v>
      </c>
      <c r="L63" s="18">
        <v>10.392693251869201</v>
      </c>
      <c r="M63" s="18">
        <v>8.6798247044985843E-2</v>
      </c>
      <c r="N63" s="18">
        <v>15.60948133635801</v>
      </c>
    </row>
    <row r="64" spans="2:14" s="18" customFormat="1" x14ac:dyDescent="0.25">
      <c r="B64" s="18" t="str">
        <f>VLOOKUP(F64,[2]NUTS_Europa!$A$2:$C$81,2,FALSE)</f>
        <v>DEF0</v>
      </c>
      <c r="C64" s="18">
        <f>VLOOKUP(F64,[2]NUTS_Europa!$A$2:$C$81,3,FALSE)</f>
        <v>245</v>
      </c>
      <c r="D64" s="18" t="str">
        <f>VLOOKUP(G64,[2]NUTS_Europa!$A$2:$C$81,2,FALSE)</f>
        <v>ES61</v>
      </c>
      <c r="E64" s="18">
        <f>VLOOKUP(G64,[2]NUTS_Europa!$A$2:$C$81,3,FALSE)</f>
        <v>297</v>
      </c>
      <c r="F64" s="18">
        <v>50</v>
      </c>
      <c r="G64" s="18">
        <v>57</v>
      </c>
      <c r="H64" s="18">
        <v>3436313.0852039522</v>
      </c>
      <c r="I64" s="18">
        <v>5818151.9038145039</v>
      </c>
      <c r="J64" s="18">
        <v>137713.62258431225</v>
      </c>
      <c r="K64" s="18">
        <v>111.61642857142859</v>
      </c>
      <c r="L64" s="18">
        <v>9.3045475412262348</v>
      </c>
      <c r="M64" s="18">
        <v>5.3285691855908368</v>
      </c>
      <c r="N64" s="18">
        <v>958.27051909082877</v>
      </c>
    </row>
    <row r="65" spans="2:14" s="18" customFormat="1" x14ac:dyDescent="0.25">
      <c r="B65" s="18" t="str">
        <f>VLOOKUP(F65,[2]NUTS_Europa!$A$2:$C$81,2,FALSE)</f>
        <v>DEF0</v>
      </c>
      <c r="C65" s="18">
        <f>VLOOKUP(F65,[2]NUTS_Europa!$A$2:$C$81,3,FALSE)</f>
        <v>245</v>
      </c>
      <c r="D65" s="18" t="str">
        <f>VLOOKUP(G65,[2]NUTS_Europa!$A$2:$C$81,2,FALSE)</f>
        <v>FRH0</v>
      </c>
      <c r="E65" s="18">
        <f>VLOOKUP(G65,[2]NUTS_Europa!$A$2:$C$81,3,FALSE)</f>
        <v>282</v>
      </c>
      <c r="F65" s="18">
        <v>50</v>
      </c>
      <c r="G65" s="18">
        <v>63</v>
      </c>
      <c r="H65" s="18">
        <v>3310317.2486367542</v>
      </c>
      <c r="I65" s="18">
        <v>6039301.3278070353</v>
      </c>
      <c r="J65" s="18">
        <v>145035.59769143321</v>
      </c>
      <c r="K65" s="18">
        <v>63.290714285714287</v>
      </c>
      <c r="L65" s="18">
        <v>9.886916174810704</v>
      </c>
      <c r="M65" s="18">
        <v>5.4197603337711504</v>
      </c>
      <c r="N65" s="18">
        <v>844.67441860465112</v>
      </c>
    </row>
    <row r="66" spans="2:14" s="18" customFormat="1" x14ac:dyDescent="0.25">
      <c r="B66" s="18" t="str">
        <f>VLOOKUP(F66,[2]NUTS_Europa!$A$2:$C$81,2,FALSE)</f>
        <v>ES21</v>
      </c>
      <c r="C66" s="18">
        <f>VLOOKUP(F66,[2]NUTS_Europa!$A$2:$C$81,3,FALSE)</f>
        <v>1063</v>
      </c>
      <c r="D66" s="18" t="str">
        <f>VLOOKUP(G66,[2]NUTS_Europa!$A$2:$C$81,2,FALSE)</f>
        <v>FRD2</v>
      </c>
      <c r="E66" s="18">
        <f>VLOOKUP(G66,[2]NUTS_Europa!$A$2:$C$81,3,FALSE)</f>
        <v>271</v>
      </c>
      <c r="F66" s="18">
        <v>54</v>
      </c>
      <c r="G66" s="18">
        <v>60</v>
      </c>
      <c r="H66" s="18">
        <v>313949.66733563109</v>
      </c>
      <c r="I66" s="18">
        <v>4732541.8779960629</v>
      </c>
      <c r="J66" s="18">
        <v>159445.52860932166</v>
      </c>
      <c r="K66" s="18">
        <v>119.21428571428571</v>
      </c>
      <c r="L66" s="18">
        <v>11.701892692918099</v>
      </c>
      <c r="M66" s="18">
        <v>1.9991041612594351</v>
      </c>
      <c r="N66" s="18">
        <v>359.51162790697668</v>
      </c>
    </row>
    <row r="67" spans="2:14" s="18" customFormat="1" x14ac:dyDescent="0.25">
      <c r="B67" s="18" t="str">
        <f>VLOOKUP(F67,[2]NUTS_Europa!$A$2:$C$81,2,FALSE)</f>
        <v>ES21</v>
      </c>
      <c r="C67" s="18">
        <f>VLOOKUP(F67,[2]NUTS_Europa!$A$2:$C$81,3,FALSE)</f>
        <v>1063</v>
      </c>
      <c r="D67" s="18" t="str">
        <f>VLOOKUP(G67,[2]NUTS_Europa!$A$2:$C$81,2,FALSE)</f>
        <v>FRI2</v>
      </c>
      <c r="E67" s="18">
        <f>VLOOKUP(G67,[2]NUTS_Europa!$A$2:$C$81,3,FALSE)</f>
        <v>275</v>
      </c>
      <c r="F67" s="18">
        <v>54</v>
      </c>
      <c r="G67" s="18">
        <v>69</v>
      </c>
      <c r="H67" s="18">
        <v>244230.88157016353</v>
      </c>
      <c r="I67" s="18">
        <v>4692616.3851208631</v>
      </c>
      <c r="J67" s="18">
        <v>199058.85825050285</v>
      </c>
      <c r="K67" s="18">
        <v>113.28571428571429</v>
      </c>
      <c r="L67" s="18">
        <v>11.419615477555226</v>
      </c>
      <c r="M67" s="18">
        <v>1.193691000766953</v>
      </c>
      <c r="N67" s="18">
        <v>214.6690518783542</v>
      </c>
    </row>
    <row r="68" spans="2:14" s="18" customFormat="1" x14ac:dyDescent="0.25">
      <c r="B68" s="18" t="str">
        <f>VLOOKUP(F68,[2]NUTS_Europa!$A$2:$C$81,2,FALSE)</f>
        <v>ES51</v>
      </c>
      <c r="C68" s="18">
        <f>VLOOKUP(F68,[2]NUTS_Europa!$A$2:$C$81,3,FALSE)</f>
        <v>1064</v>
      </c>
      <c r="D68" s="18" t="str">
        <f>VLOOKUP(G68,[2]NUTS_Europa!$A$2:$C$81,2,FALSE)</f>
        <v>ES62</v>
      </c>
      <c r="E68" s="18">
        <f>VLOOKUP(G68,[2]NUTS_Europa!$A$2:$C$81,3,FALSE)</f>
        <v>462</v>
      </c>
      <c r="F68" s="18">
        <v>55</v>
      </c>
      <c r="G68" s="18">
        <v>58</v>
      </c>
      <c r="H68" s="18">
        <v>1118807.9116261296</v>
      </c>
      <c r="I68" s="18">
        <v>522824.666291553</v>
      </c>
      <c r="J68" s="18">
        <v>114203.52260471623</v>
      </c>
      <c r="K68" s="18">
        <v>23.785714285714285</v>
      </c>
      <c r="L68" s="18">
        <v>8.6246703897257859</v>
      </c>
      <c r="M68" s="18">
        <v>4.874609952751114</v>
      </c>
      <c r="N68" s="18">
        <v>1036.0860134784784</v>
      </c>
    </row>
    <row r="69" spans="2:14" s="18" customFormat="1" x14ac:dyDescent="0.25">
      <c r="B69" s="18" t="str">
        <f>VLOOKUP(F69,[2]NUTS_Europa!$A$2:$C$81,2,FALSE)</f>
        <v>ES51</v>
      </c>
      <c r="C69" s="18">
        <f>VLOOKUP(F69,[2]NUTS_Europa!$A$2:$C$81,3,FALSE)</f>
        <v>1064</v>
      </c>
      <c r="D69" s="18" t="str">
        <f>VLOOKUP(G69,[2]NUTS_Europa!$A$2:$C$81,2,FALSE)</f>
        <v>FRI3</v>
      </c>
      <c r="E69" s="18">
        <f>VLOOKUP(G69,[2]NUTS_Europa!$A$2:$C$81,3,FALSE)</f>
        <v>282</v>
      </c>
      <c r="F69" s="18">
        <v>55</v>
      </c>
      <c r="G69" s="18">
        <v>65</v>
      </c>
      <c r="H69" s="18">
        <v>754259.60288344044</v>
      </c>
      <c r="I69" s="18">
        <v>699521.11969036842</v>
      </c>
      <c r="J69" s="18">
        <v>117768.50934211678</v>
      </c>
      <c r="K69" s="18">
        <v>89.787071428571423</v>
      </c>
      <c r="L69" s="18">
        <v>7.0343298727527532</v>
      </c>
      <c r="M69" s="18">
        <v>4.6969055075427875</v>
      </c>
      <c r="N69" s="18">
        <v>844.67441860465112</v>
      </c>
    </row>
    <row r="70" spans="2:14" s="18" customFormat="1" x14ac:dyDescent="0.25">
      <c r="B70" s="18" t="str">
        <f>VLOOKUP(F70,[2]NUTS_Europa!$A$2:$C$81,2,FALSE)</f>
        <v>ES52</v>
      </c>
      <c r="C70" s="18">
        <f>VLOOKUP(F70,[2]NUTS_Europa!$A$2:$C$81,3,FALSE)</f>
        <v>1063</v>
      </c>
      <c r="D70" s="18" t="str">
        <f>VLOOKUP(G70,[2]NUTS_Europa!$A$2:$C$81,2,FALSE)</f>
        <v>ES62</v>
      </c>
      <c r="E70" s="18">
        <f>VLOOKUP(G70,[2]NUTS_Europa!$A$2:$C$81,3,FALSE)</f>
        <v>462</v>
      </c>
      <c r="F70" s="18">
        <v>56</v>
      </c>
      <c r="G70" s="18">
        <v>58</v>
      </c>
      <c r="H70" s="18">
        <v>1137529.6029657631</v>
      </c>
      <c r="I70" s="18">
        <v>4481111.7289607907</v>
      </c>
      <c r="J70" s="18">
        <v>163171.48832599766</v>
      </c>
      <c r="K70" s="18">
        <v>32.857142857142854</v>
      </c>
      <c r="L70" s="18">
        <v>9.5784565840642877</v>
      </c>
      <c r="M70" s="18">
        <v>4.874609952751114</v>
      </c>
      <c r="N70" s="18">
        <v>1036.0860134784784</v>
      </c>
    </row>
    <row r="71" spans="2:14" s="18" customFormat="1" x14ac:dyDescent="0.25">
      <c r="B71" s="18" t="str">
        <f>VLOOKUP(F71,[2]NUTS_Europa!$A$2:$C$81,2,FALSE)</f>
        <v>ES52</v>
      </c>
      <c r="C71" s="18">
        <f>VLOOKUP(F71,[2]NUTS_Europa!$A$2:$C$81,3,FALSE)</f>
        <v>1063</v>
      </c>
      <c r="D71" s="18" t="str">
        <f>VLOOKUP(G71,[2]NUTS_Europa!$A$2:$C$81,2,FALSE)</f>
        <v>FRD2</v>
      </c>
      <c r="E71" s="18">
        <f>VLOOKUP(G71,[2]NUTS_Europa!$A$2:$C$81,3,FALSE)</f>
        <v>271</v>
      </c>
      <c r="F71" s="18">
        <v>56</v>
      </c>
      <c r="G71" s="18">
        <v>60</v>
      </c>
      <c r="H71" s="21">
        <v>198772.20807981712</v>
      </c>
      <c r="I71" s="21">
        <v>4732541.8779960629</v>
      </c>
      <c r="J71" s="18">
        <v>145035.59769143321</v>
      </c>
      <c r="K71" s="18">
        <v>119.21428571428571</v>
      </c>
      <c r="L71" s="18">
        <v>11.701892692918099</v>
      </c>
      <c r="M71" s="18">
        <v>1.9991041612594351</v>
      </c>
      <c r="N71" s="18">
        <v>359.51162790697668</v>
      </c>
    </row>
    <row r="72" spans="2:14" s="18" customFormat="1" x14ac:dyDescent="0.25">
      <c r="B72" s="18" t="str">
        <f>VLOOKUP(F72,[2]NUTS_Europa!$A$2:$C$81,2,FALSE)</f>
        <v>FRD1</v>
      </c>
      <c r="C72" s="18">
        <f>VLOOKUP(F72,[2]NUTS_Europa!$A$2:$C$81,3,FALSE)</f>
        <v>269</v>
      </c>
      <c r="D72" s="18" t="str">
        <f>VLOOKUP(G72,[2]NUTS_Europa!$A$2:$C$81,2,FALSE)</f>
        <v>FRG0</v>
      </c>
      <c r="E72" s="18">
        <f>VLOOKUP(G72,[2]NUTS_Europa!$A$2:$C$81,3,FALSE)</f>
        <v>283</v>
      </c>
      <c r="F72" s="18">
        <v>59</v>
      </c>
      <c r="G72" s="18">
        <v>62</v>
      </c>
      <c r="H72" s="21">
        <v>1165808.8234769318</v>
      </c>
      <c r="I72" s="21">
        <v>628619.58329075458</v>
      </c>
      <c r="J72" s="18">
        <v>159445.52860932166</v>
      </c>
      <c r="K72" s="18">
        <v>33.071428571428569</v>
      </c>
      <c r="L72" s="18">
        <v>10.677330282879439</v>
      </c>
      <c r="M72" s="18">
        <v>13.472294107746912</v>
      </c>
      <c r="N72" s="18">
        <v>2344.8291581632657</v>
      </c>
    </row>
    <row r="73" spans="2:14" s="18" customFormat="1" x14ac:dyDescent="0.25">
      <c r="B73" s="18" t="str">
        <f>VLOOKUP(F73,[2]NUTS_Europa!$A$2:$C$81,2,FALSE)</f>
        <v>FRD1</v>
      </c>
      <c r="C73" s="18">
        <f>VLOOKUP(F73,[2]NUTS_Europa!$A$2:$C$81,3,FALSE)</f>
        <v>269</v>
      </c>
      <c r="D73" s="18" t="str">
        <f>VLOOKUP(G73,[2]NUTS_Europa!$A$2:$C$81,2,FALSE)</f>
        <v>FRJ2</v>
      </c>
      <c r="E73" s="18">
        <f>VLOOKUP(G73,[2]NUTS_Europa!$A$2:$C$81,3,FALSE)</f>
        <v>163</v>
      </c>
      <c r="F73" s="18">
        <v>59</v>
      </c>
      <c r="G73" s="18">
        <v>68</v>
      </c>
      <c r="H73" s="18">
        <v>2985563.8950630547</v>
      </c>
      <c r="I73" s="18">
        <v>697445.23093059589</v>
      </c>
      <c r="J73" s="18">
        <v>145277.79316174539</v>
      </c>
      <c r="K73" s="18">
        <v>43.427857142857142</v>
      </c>
      <c r="L73" s="18">
        <v>11.799918195710848</v>
      </c>
      <c r="M73" s="18">
        <v>21.031998353332259</v>
      </c>
      <c r="N73" s="18">
        <v>3277.8554561717347</v>
      </c>
    </row>
    <row r="74" spans="2:14" s="18" customFormat="1" x14ac:dyDescent="0.25">
      <c r="B74" s="18" t="str">
        <f>VLOOKUP(F74,[2]NUTS_Europa!$A$2:$C$81,2,FALSE)</f>
        <v>FRJ1</v>
      </c>
      <c r="C74" s="18">
        <f>VLOOKUP(F74,[2]NUTS_Europa!$A$2:$C$81,3,FALSE)</f>
        <v>1064</v>
      </c>
      <c r="D74" s="18" t="str">
        <f>VLOOKUP(G74,[2]NUTS_Europa!$A$2:$C$81,2,FALSE)</f>
        <v>PT11</v>
      </c>
      <c r="E74" s="18">
        <f>VLOOKUP(G74,[2]NUTS_Europa!$A$2:$C$81,3,FALSE)</f>
        <v>288</v>
      </c>
      <c r="F74" s="18">
        <v>66</v>
      </c>
      <c r="G74" s="18">
        <v>76</v>
      </c>
      <c r="H74" s="18">
        <v>858490.30343585298</v>
      </c>
      <c r="I74" s="18">
        <v>696379.01654019963</v>
      </c>
      <c r="J74" s="18">
        <v>123614.25510828695</v>
      </c>
      <c r="K74" s="18">
        <v>65.142857142857139</v>
      </c>
      <c r="L74" s="18">
        <v>8.8664167815672172</v>
      </c>
      <c r="M74" s="18">
        <v>4.8013378384790224</v>
      </c>
      <c r="N74" s="18">
        <v>1020.5122109566038</v>
      </c>
    </row>
    <row r="75" spans="2:14" s="18" customFormat="1" x14ac:dyDescent="0.25">
      <c r="B75" s="18" t="str">
        <f>VLOOKUP(F75,[2]NUTS_Europa!$A$2:$C$81,2,FALSE)</f>
        <v>FRJ1</v>
      </c>
      <c r="C75" s="18">
        <f>VLOOKUP(F75,[2]NUTS_Europa!$A$2:$C$81,3,FALSE)</f>
        <v>1064</v>
      </c>
      <c r="D75" s="18" t="str">
        <f>VLOOKUP(G75,[2]NUTS_Europa!$A$2:$C$81,2,FALSE)</f>
        <v>PT17</v>
      </c>
      <c r="E75" s="18">
        <f>VLOOKUP(G75,[2]NUTS_Europa!$A$2:$C$81,3,FALSE)</f>
        <v>297</v>
      </c>
      <c r="F75" s="18">
        <v>66</v>
      </c>
      <c r="G75" s="18">
        <v>79</v>
      </c>
      <c r="H75" s="18">
        <v>892720.85422265984</v>
      </c>
      <c r="I75" s="18">
        <v>512770.51535816112</v>
      </c>
      <c r="J75" s="18">
        <v>192445.71807502842</v>
      </c>
      <c r="K75" s="18">
        <v>33.071428571428569</v>
      </c>
      <c r="L75" s="18">
        <v>6.451961239168285</v>
      </c>
      <c r="M75" s="18">
        <v>4.5085011755977726</v>
      </c>
      <c r="N75" s="18">
        <v>958.27051909082877</v>
      </c>
    </row>
    <row r="76" spans="2:14" s="18" customFormat="1" x14ac:dyDescent="0.25">
      <c r="B76" s="18" t="str">
        <f>VLOOKUP(F76,[2]NUTS_Europa!$A$2:$C$81,2,FALSE)</f>
        <v>NL12</v>
      </c>
      <c r="C76" s="18">
        <f>VLOOKUP(F76,[2]NUTS_Europa!$A$2:$C$81,3,FALSE)</f>
        <v>250</v>
      </c>
      <c r="D76" s="18" t="str">
        <f>VLOOKUP(G76,[2]NUTS_Europa!$A$2:$C$81,2,FALSE)</f>
        <v>PT11</v>
      </c>
      <c r="E76" s="18">
        <f>VLOOKUP(G76,[2]NUTS_Europa!$A$2:$C$81,3,FALSE)</f>
        <v>288</v>
      </c>
      <c r="F76" s="18">
        <v>71</v>
      </c>
      <c r="G76" s="18">
        <v>76</v>
      </c>
      <c r="H76" s="18">
        <v>747956.23555811145</v>
      </c>
      <c r="I76" s="18">
        <v>832303.12891664065</v>
      </c>
      <c r="J76" s="18">
        <v>142841.86171918266</v>
      </c>
      <c r="K76" s="18">
        <v>64.987142857142857</v>
      </c>
      <c r="L76" s="18">
        <v>10.626102114074179</v>
      </c>
      <c r="M76" s="18">
        <v>5.6746709958079293</v>
      </c>
      <c r="N76" s="18">
        <v>1020.5122109566038</v>
      </c>
    </row>
    <row r="77" spans="2:14" s="18" customFormat="1" x14ac:dyDescent="0.25">
      <c r="B77" s="18" t="str">
        <f>VLOOKUP(F77,[2]NUTS_Europa!$A$2:$C$81,2,FALSE)</f>
        <v>NL12</v>
      </c>
      <c r="C77" s="18">
        <f>VLOOKUP(F77,[2]NUTS_Europa!$A$2:$C$81,3,FALSE)</f>
        <v>250</v>
      </c>
      <c r="D77" s="18" t="str">
        <f>VLOOKUP(G77,[2]NUTS_Europa!$A$2:$C$81,2,FALSE)</f>
        <v>PT16</v>
      </c>
      <c r="E77" s="18">
        <f>VLOOKUP(G77,[2]NUTS_Europa!$A$2:$C$81,3,FALSE)</f>
        <v>294</v>
      </c>
      <c r="F77" s="18">
        <v>71</v>
      </c>
      <c r="G77" s="18">
        <v>78</v>
      </c>
      <c r="H77" s="18">
        <v>2509754.128254714</v>
      </c>
      <c r="I77" s="18">
        <v>815301.31810220366</v>
      </c>
      <c r="J77" s="18">
        <v>135416.16142478216</v>
      </c>
      <c r="K77" s="18">
        <v>79.83642857142857</v>
      </c>
      <c r="L77" s="18">
        <v>10.909830693304064</v>
      </c>
      <c r="M77" s="18">
        <v>17.281226098696472</v>
      </c>
      <c r="N77" s="18">
        <v>3107.7929041260345</v>
      </c>
    </row>
    <row r="78" spans="2:14" s="18" customFormat="1" x14ac:dyDescent="0.25">
      <c r="B78" s="18" t="str">
        <f>VLOOKUP(F78,[2]NUTS_Europa!$A$2:$C$81,2,FALSE)</f>
        <v>NL32</v>
      </c>
      <c r="C78" s="18">
        <f>VLOOKUP(F78,[2]NUTS_Europa!$A$2:$C$81,3,FALSE)</f>
        <v>253</v>
      </c>
      <c r="D78" s="18" t="str">
        <f>VLOOKUP(G78,[2]NUTS_Europa!$A$2:$C$81,2,FALSE)</f>
        <v>NL34</v>
      </c>
      <c r="E78" s="18">
        <f>VLOOKUP(G78,[2]NUTS_Europa!$A$2:$C$81,3,FALSE)</f>
        <v>218</v>
      </c>
      <c r="F78" s="18">
        <v>72</v>
      </c>
      <c r="G78" s="18">
        <v>74</v>
      </c>
      <c r="H78" s="18">
        <v>2526902.0595304212</v>
      </c>
      <c r="I78" s="18">
        <v>653043.97078072815</v>
      </c>
      <c r="J78" s="18">
        <v>120125.80522925351</v>
      </c>
      <c r="K78" s="18">
        <v>12.785</v>
      </c>
      <c r="L78" s="18">
        <v>10.160702461175456</v>
      </c>
      <c r="M78" s="18">
        <v>26.101770317372409</v>
      </c>
      <c r="N78" s="18">
        <v>4963.1764433597036</v>
      </c>
    </row>
    <row r="79" spans="2:14" s="18" customFormat="1" x14ac:dyDescent="0.25">
      <c r="B79" s="18" t="str">
        <f>VLOOKUP(F79,[2]NUTS_Europa!$A$2:$C$81,2,FALSE)</f>
        <v>NL32</v>
      </c>
      <c r="C79" s="18">
        <f>VLOOKUP(F79,[2]NUTS_Europa!$A$2:$C$81,3,FALSE)</f>
        <v>253</v>
      </c>
      <c r="D79" s="18" t="str">
        <f>VLOOKUP(G79,[2]NUTS_Europa!$A$2:$C$81,2,FALSE)</f>
        <v>NL41</v>
      </c>
      <c r="E79" s="18">
        <f>VLOOKUP(G79,[2]NUTS_Europa!$A$2:$C$81,3,FALSE)</f>
        <v>218</v>
      </c>
      <c r="F79" s="18">
        <v>72</v>
      </c>
      <c r="G79" s="18">
        <v>75</v>
      </c>
      <c r="H79" s="18">
        <v>2168486.2726731999</v>
      </c>
      <c r="I79" s="18">
        <v>653043.97078072815</v>
      </c>
      <c r="J79" s="18">
        <v>159445.52860932166</v>
      </c>
      <c r="K79" s="18">
        <v>12.785</v>
      </c>
      <c r="L79" s="18">
        <v>10.160702461175456</v>
      </c>
      <c r="M79" s="18">
        <v>26.101770317372409</v>
      </c>
      <c r="N79" s="18">
        <v>4963.1764433597036</v>
      </c>
    </row>
    <row r="80" spans="2:14" s="18" customFormat="1" x14ac:dyDescent="0.25">
      <c r="B80" s="18" t="str">
        <f>VLOOKUP(F80,[2]NUTS_Europa!$A$2:$C$81,2,FALSE)</f>
        <v>NL33</v>
      </c>
      <c r="C80" s="18">
        <f>VLOOKUP(F80,[2]NUTS_Europa!$A$2:$C$81,3,FALSE)</f>
        <v>220</v>
      </c>
      <c r="D80" s="18" t="str">
        <f>VLOOKUP(G80,[2]NUTS_Europa!$A$2:$C$81,2,FALSE)</f>
        <v>NL34</v>
      </c>
      <c r="E80" s="18">
        <f>VLOOKUP(G80,[2]NUTS_Europa!$A$2:$C$81,3,FALSE)</f>
        <v>218</v>
      </c>
      <c r="F80" s="18">
        <v>73</v>
      </c>
      <c r="G80" s="18">
        <v>74</v>
      </c>
      <c r="H80" s="18">
        <v>2675832.5821860004</v>
      </c>
      <c r="I80" s="18">
        <v>592365.72100580274</v>
      </c>
      <c r="J80" s="18">
        <v>145277.79316174539</v>
      </c>
      <c r="K80" s="18">
        <v>8.9285714285714288</v>
      </c>
      <c r="L80" s="18">
        <v>9.6197278905030466</v>
      </c>
      <c r="M80" s="18">
        <v>23.290647890387675</v>
      </c>
      <c r="N80" s="18">
        <v>4963.1764433597036</v>
      </c>
    </row>
    <row r="81" spans="2:25" s="18" customFormat="1" x14ac:dyDescent="0.25">
      <c r="B81" s="18" t="str">
        <f>VLOOKUP(F81,[2]NUTS_Europa!$A$2:$C$81,2,FALSE)</f>
        <v>NL33</v>
      </c>
      <c r="C81" s="18">
        <f>VLOOKUP(F81,[2]NUTS_Europa!$A$2:$C$81,3,FALSE)</f>
        <v>220</v>
      </c>
      <c r="D81" s="18" t="str">
        <f>VLOOKUP(G81,[2]NUTS_Europa!$A$2:$C$81,2,FALSE)</f>
        <v>NL41</v>
      </c>
      <c r="E81" s="18">
        <f>VLOOKUP(G81,[2]NUTS_Europa!$A$2:$C$81,3,FALSE)</f>
        <v>218</v>
      </c>
      <c r="F81" s="18">
        <v>73</v>
      </c>
      <c r="G81" s="18">
        <v>75</v>
      </c>
      <c r="H81" s="18">
        <v>2317416.7953287796</v>
      </c>
      <c r="I81" s="18">
        <v>592365.72100580274</v>
      </c>
      <c r="J81" s="18">
        <v>176841.96373917855</v>
      </c>
      <c r="K81" s="18">
        <v>8.9285714285714288</v>
      </c>
      <c r="L81" s="18">
        <v>9.6197278905030466</v>
      </c>
      <c r="M81" s="18">
        <v>23.290647890387675</v>
      </c>
      <c r="N81" s="18">
        <v>4963.1764433597036</v>
      </c>
    </row>
    <row r="82" spans="2:25" s="18" customFormat="1" x14ac:dyDescent="0.25">
      <c r="B82" s="18" t="str">
        <f>VLOOKUP(F82,[2]NUTS_Europa!$A$2:$C$81,2,FALSE)</f>
        <v>PT15</v>
      </c>
      <c r="C82" s="18">
        <f>VLOOKUP(F82,[2]NUTS_Europa!$A$2:$C$81,3,FALSE)</f>
        <v>61</v>
      </c>
      <c r="D82" s="18" t="str">
        <f>VLOOKUP(G82,[2]NUTS_Europa!$A$2:$C$81,2,FALSE)</f>
        <v>PT16</v>
      </c>
      <c r="E82" s="18">
        <f>VLOOKUP(G82,[2]NUTS_Europa!$A$2:$C$81,3,FALSE)</f>
        <v>294</v>
      </c>
      <c r="F82" s="18">
        <v>77</v>
      </c>
      <c r="G82" s="18">
        <v>78</v>
      </c>
      <c r="H82" s="18">
        <v>2609086.0153994025</v>
      </c>
      <c r="I82" s="18">
        <v>508705.92773532285</v>
      </c>
      <c r="J82" s="18">
        <v>127001.21695280854</v>
      </c>
      <c r="K82" s="18">
        <v>21.978571428571428</v>
      </c>
      <c r="L82" s="18">
        <v>8.3326327744824678</v>
      </c>
      <c r="M82" s="18">
        <v>13.610142266718215</v>
      </c>
      <c r="N82" s="18">
        <v>3107.7929041260345</v>
      </c>
    </row>
    <row r="83" spans="2:25" s="18" customFormat="1" x14ac:dyDescent="0.25">
      <c r="B83" s="18" t="str">
        <f>VLOOKUP(F83,[2]NUTS_Europa!$A$2:$C$81,2,FALSE)</f>
        <v>PT15</v>
      </c>
      <c r="C83" s="18">
        <f>VLOOKUP(F83,[2]NUTS_Europa!$A$2:$C$81,3,FALSE)</f>
        <v>61</v>
      </c>
      <c r="D83" s="18" t="str">
        <f>VLOOKUP(G83,[2]NUTS_Europa!$A$2:$C$81,2,FALSE)</f>
        <v>PT17</v>
      </c>
      <c r="E83" s="18">
        <f>VLOOKUP(G83,[2]NUTS_Europa!$A$2:$C$81,3,FALSE)</f>
        <v>297</v>
      </c>
      <c r="F83" s="18">
        <v>77</v>
      </c>
      <c r="G83" s="18">
        <v>79</v>
      </c>
      <c r="H83" s="18">
        <v>816973.48187387502</v>
      </c>
      <c r="I83" s="18">
        <v>420776.28298523516</v>
      </c>
      <c r="J83" s="18">
        <v>113696.3812050019</v>
      </c>
      <c r="K83" s="18">
        <v>5.3571428571428568</v>
      </c>
      <c r="L83" s="18">
        <v>5.6344486528536502</v>
      </c>
      <c r="M83" s="18">
        <v>4.1966110668161738</v>
      </c>
      <c r="N83" s="18">
        <v>958.27051909082877</v>
      </c>
    </row>
    <row r="84" spans="2:25" s="18" customFormat="1" x14ac:dyDescent="0.25">
      <c r="I84" s="21"/>
      <c r="J84" s="21"/>
    </row>
    <row r="85" spans="2:25" s="18" customFormat="1" x14ac:dyDescent="0.25"/>
    <row r="86" spans="2:25" s="18" customFormat="1" x14ac:dyDescent="0.25">
      <c r="B86" s="18" t="s">
        <v>145</v>
      </c>
    </row>
    <row r="87" spans="2:25" s="18" customFormat="1" x14ac:dyDescent="0.25">
      <c r="B87" s="18" t="str">
        <f>B3</f>
        <v>nodo inicial</v>
      </c>
      <c r="C87" s="18" t="str">
        <f t="shared" ref="C87:N87" si="0">C3</f>
        <v>puerto O</v>
      </c>
      <c r="D87" s="18" t="str">
        <f t="shared" si="0"/>
        <v>nodo final</v>
      </c>
      <c r="E87" s="18" t="str">
        <f t="shared" si="0"/>
        <v>puerto D</v>
      </c>
      <c r="F87" s="18" t="str">
        <f t="shared" si="0"/>
        <v>Var1</v>
      </c>
      <c r="G87" s="18" t="str">
        <f t="shared" si="0"/>
        <v>Var2</v>
      </c>
      <c r="H87" s="18" t="str">
        <f t="shared" si="0"/>
        <v>Coste variable</v>
      </c>
      <c r="I87" s="18" t="str">
        <f t="shared" si="0"/>
        <v>Coste fijo</v>
      </c>
      <c r="J87" s="18" t="str">
        <f t="shared" si="0"/>
        <v>flow</v>
      </c>
      <c r="K87" s="18" t="str">
        <f t="shared" si="0"/>
        <v>TiempoNav</v>
      </c>
      <c r="L87" s="18" t="str">
        <f t="shared" si="0"/>
        <v>TiempoPort</v>
      </c>
      <c r="M87" s="18" t="str">
        <f t="shared" si="0"/>
        <v>TiempoCD</v>
      </c>
      <c r="N87" s="18" t="str">
        <f t="shared" si="0"/>
        <v>offer</v>
      </c>
    </row>
    <row r="88" spans="2:25" s="18" customFormat="1" x14ac:dyDescent="0.25">
      <c r="B88" s="18" t="str">
        <f>VLOOKUP(F88,[2]NUTS_Europa!$A$2:$C$81,2,FALSE)</f>
        <v>PT15</v>
      </c>
      <c r="C88" s="18">
        <f>VLOOKUP(F88,[2]NUTS_Europa!$A$2:$C$81,3,FALSE)</f>
        <v>61</v>
      </c>
      <c r="D88" s="18" t="str">
        <f>VLOOKUP(G88,[2]NUTS_Europa!$A$2:$C$81,2,FALSE)</f>
        <v>PT16</v>
      </c>
      <c r="E88" s="18">
        <f>VLOOKUP(G88,[2]NUTS_Europa!$A$2:$C$81,3,FALSE)</f>
        <v>294</v>
      </c>
      <c r="F88" s="18">
        <v>77</v>
      </c>
      <c r="G88" s="18">
        <v>78</v>
      </c>
      <c r="H88" s="18">
        <v>2609086.0153994025</v>
      </c>
      <c r="I88" s="18">
        <v>508705.92773532285</v>
      </c>
      <c r="J88" s="18">
        <v>127001.21695280854</v>
      </c>
      <c r="K88" s="18">
        <v>21.978571428571428</v>
      </c>
      <c r="L88" s="18">
        <v>8.3326327744824678</v>
      </c>
      <c r="M88" s="18">
        <v>13.610142266718215</v>
      </c>
      <c r="N88" s="18">
        <v>3107.7929041260345</v>
      </c>
    </row>
    <row r="89" spans="2:25" s="18" customFormat="1" x14ac:dyDescent="0.25">
      <c r="B89" s="18" t="str">
        <f>VLOOKUP(G89,[2]NUTS_Europa!$A$2:$C$81,2,FALSE)</f>
        <v>PT16</v>
      </c>
      <c r="C89" s="18">
        <f>VLOOKUP(G89,[2]NUTS_Europa!$A$2:$C$81,3,FALSE)</f>
        <v>294</v>
      </c>
      <c r="D89" s="18" t="str">
        <f>VLOOKUP(F89,[2]NUTS_Europa!$A$2:$C$81,2,FALSE)</f>
        <v>NL12</v>
      </c>
      <c r="E89" s="18">
        <f>VLOOKUP(F89,[2]NUTS_Europa!$A$2:$C$81,3,FALSE)</f>
        <v>250</v>
      </c>
      <c r="F89" s="18">
        <v>71</v>
      </c>
      <c r="G89" s="18">
        <v>78</v>
      </c>
      <c r="H89" s="18">
        <v>2509754.128254714</v>
      </c>
      <c r="I89" s="18">
        <v>815301.31810220366</v>
      </c>
      <c r="J89" s="18">
        <v>135416.16142478216</v>
      </c>
      <c r="K89" s="18">
        <v>79.83642857142857</v>
      </c>
      <c r="L89" s="18">
        <v>10.909830693304064</v>
      </c>
      <c r="M89" s="18">
        <v>17.281226098696472</v>
      </c>
      <c r="N89" s="18">
        <v>3107.7929041260345</v>
      </c>
    </row>
    <row r="90" spans="2:25" s="18" customFormat="1" x14ac:dyDescent="0.25">
      <c r="B90" s="18" t="str">
        <f>VLOOKUP(F90,[2]NUTS_Europa!$A$2:$C$81,2,FALSE)</f>
        <v>NL12</v>
      </c>
      <c r="C90" s="18">
        <f>VLOOKUP(F90,[2]NUTS_Europa!$A$2:$C$81,3,FALSE)</f>
        <v>250</v>
      </c>
      <c r="D90" s="18" t="str">
        <f>VLOOKUP(G90,[2]NUTS_Europa!$A$2:$C$81,2,FALSE)</f>
        <v>PT11</v>
      </c>
      <c r="E90" s="18">
        <f>VLOOKUP(G90,[2]NUTS_Europa!$A$2:$C$81,3,FALSE)</f>
        <v>288</v>
      </c>
      <c r="F90" s="18">
        <v>71</v>
      </c>
      <c r="G90" s="18">
        <v>76</v>
      </c>
      <c r="H90" s="18">
        <v>747956.23555811145</v>
      </c>
      <c r="I90" s="18">
        <v>832303.12891664065</v>
      </c>
      <c r="J90" s="18">
        <v>142841.86171918266</v>
      </c>
      <c r="K90" s="18">
        <v>64.987142857142857</v>
      </c>
      <c r="L90" s="18">
        <v>10.626102114074179</v>
      </c>
      <c r="M90" s="18">
        <v>5.6746709958079293</v>
      </c>
      <c r="N90" s="18">
        <v>1020.5122109566038</v>
      </c>
    </row>
    <row r="91" spans="2:25" s="18" customFormat="1" x14ac:dyDescent="0.25">
      <c r="B91" s="18" t="str">
        <f>VLOOKUP(G91,[2]NUTS_Europa!$A$2:$C$81,2,FALSE)</f>
        <v>PT11</v>
      </c>
      <c r="C91" s="18">
        <f>VLOOKUP(G91,[2]NUTS_Europa!$A$2:$C$81,3,FALSE)</f>
        <v>288</v>
      </c>
      <c r="D91" s="18" t="str">
        <f>VLOOKUP(F91,[2]NUTS_Europa!$A$2:$C$81,2,FALSE)</f>
        <v>FRJ1</v>
      </c>
      <c r="E91" s="18">
        <f>VLOOKUP(F91,[2]NUTS_Europa!$A$2:$C$81,3,FALSE)</f>
        <v>1064</v>
      </c>
      <c r="F91" s="18">
        <v>66</v>
      </c>
      <c r="G91" s="18">
        <v>76</v>
      </c>
      <c r="H91" s="18">
        <v>858490.30343585298</v>
      </c>
      <c r="I91" s="18">
        <v>696379.01654019963</v>
      </c>
      <c r="J91" s="18">
        <v>123614.25510828695</v>
      </c>
      <c r="K91" s="18">
        <v>65.142857142857139</v>
      </c>
      <c r="L91" s="18">
        <v>8.8664167815672172</v>
      </c>
      <c r="M91" s="18">
        <v>4.8013378384790224</v>
      </c>
      <c r="N91" s="18">
        <v>1020.5122109566038</v>
      </c>
    </row>
    <row r="92" spans="2:25" s="18" customFormat="1" x14ac:dyDescent="0.25">
      <c r="B92" s="18" t="str">
        <f>VLOOKUP(F92,[2]NUTS_Europa!$A$2:$C$81,2,FALSE)</f>
        <v>FRJ1</v>
      </c>
      <c r="C92" s="18">
        <f>VLOOKUP(F92,[2]NUTS_Europa!$A$2:$C$81,3,FALSE)</f>
        <v>1064</v>
      </c>
      <c r="D92" s="18" t="str">
        <f>VLOOKUP(G92,[2]NUTS_Europa!$A$2:$C$81,2,FALSE)</f>
        <v>PT17</v>
      </c>
      <c r="E92" s="18">
        <f>VLOOKUP(G92,[2]NUTS_Europa!$A$2:$C$81,3,FALSE)</f>
        <v>297</v>
      </c>
      <c r="F92" s="18">
        <v>66</v>
      </c>
      <c r="G92" s="18">
        <v>79</v>
      </c>
      <c r="H92" s="18">
        <v>892720.85422265984</v>
      </c>
      <c r="I92" s="18">
        <v>512770.51535816112</v>
      </c>
      <c r="J92" s="18">
        <v>192445.71807502842</v>
      </c>
      <c r="K92" s="18">
        <v>33.071428571428569</v>
      </c>
      <c r="L92" s="18">
        <v>6.451961239168285</v>
      </c>
      <c r="M92" s="18">
        <v>4.5085011755977726</v>
      </c>
      <c r="N92" s="18">
        <v>958.27051909082877</v>
      </c>
    </row>
    <row r="93" spans="2:25" s="18" customFormat="1" x14ac:dyDescent="0.25">
      <c r="B93" s="18" t="str">
        <f>VLOOKUP(G93,[2]NUTS_Europa!$A$2:$C$81,2,FALSE)</f>
        <v>PT17</v>
      </c>
      <c r="C93" s="18">
        <f>VLOOKUP(G93,[2]NUTS_Europa!$A$2:$C$81,3,FALSE)</f>
        <v>297</v>
      </c>
      <c r="D93" s="18" t="str">
        <f>VLOOKUP(F93,[2]NUTS_Europa!$A$2:$C$81,2,FALSE)</f>
        <v>PT15</v>
      </c>
      <c r="E93" s="18">
        <f>VLOOKUP(F93,[2]NUTS_Europa!$A$2:$C$81,3,FALSE)</f>
        <v>61</v>
      </c>
      <c r="F93" s="18">
        <v>77</v>
      </c>
      <c r="G93" s="18">
        <v>79</v>
      </c>
      <c r="H93" s="18">
        <v>816973.48187387502</v>
      </c>
      <c r="I93" s="18">
        <v>420776.28298523516</v>
      </c>
      <c r="J93" s="18">
        <v>113696.3812050019</v>
      </c>
      <c r="K93" s="18">
        <v>5.3571428571428568</v>
      </c>
      <c r="L93" s="18">
        <v>5.6344486528536502</v>
      </c>
      <c r="M93" s="18">
        <v>4.1966110668161738</v>
      </c>
      <c r="N93" s="18">
        <v>958.27051909082877</v>
      </c>
    </row>
    <row r="94" spans="2:25" s="18" customFormat="1" x14ac:dyDescent="0.25"/>
    <row r="95" spans="2:25" s="18" customFormat="1" x14ac:dyDescent="0.25">
      <c r="B95" s="18" t="s">
        <v>146</v>
      </c>
    </row>
    <row r="96" spans="2:25" s="18" customFormat="1" x14ac:dyDescent="0.25">
      <c r="B96" s="18" t="str">
        <f>B87</f>
        <v>nodo inicial</v>
      </c>
      <c r="C96" s="18" t="str">
        <f t="shared" ref="C96:I96" si="1">C87</f>
        <v>puerto O</v>
      </c>
      <c r="D96" s="18" t="str">
        <f t="shared" si="1"/>
        <v>nodo final</v>
      </c>
      <c r="E96" s="18" t="str">
        <f t="shared" si="1"/>
        <v>puerto D</v>
      </c>
      <c r="F96" s="18" t="str">
        <f t="shared" si="1"/>
        <v>Var1</v>
      </c>
      <c r="G96" s="18" t="str">
        <f t="shared" si="1"/>
        <v>Var2</v>
      </c>
      <c r="H96" s="18" t="str">
        <f t="shared" si="1"/>
        <v>Coste variable</v>
      </c>
      <c r="I96" s="18" t="str">
        <f t="shared" si="1"/>
        <v>Coste fijo</v>
      </c>
      <c r="J96" s="18" t="s">
        <v>149</v>
      </c>
      <c r="K96" s="18" t="str">
        <f>J87</f>
        <v>flow</v>
      </c>
      <c r="L96" s="18" t="str">
        <f>K87</f>
        <v>TiempoNav</v>
      </c>
      <c r="M96" s="18" t="str">
        <f>L87</f>
        <v>TiempoPort</v>
      </c>
      <c r="N96" s="18" t="str">
        <f>M87</f>
        <v>TiempoCD</v>
      </c>
      <c r="O96" s="18" t="str">
        <f>N87</f>
        <v>offer</v>
      </c>
      <c r="P96" s="18" t="s">
        <v>150</v>
      </c>
      <c r="Q96" s="18" t="s">
        <v>151</v>
      </c>
      <c r="R96" s="18" t="s">
        <v>152</v>
      </c>
      <c r="S96" s="18" t="s">
        <v>136</v>
      </c>
      <c r="T96" s="18" t="s">
        <v>132</v>
      </c>
      <c r="U96" s="18" t="s">
        <v>153</v>
      </c>
      <c r="V96" s="18" t="s">
        <v>154</v>
      </c>
      <c r="W96" s="18" t="s">
        <v>155</v>
      </c>
      <c r="X96" s="18" t="s">
        <v>131</v>
      </c>
      <c r="Y96" s="18" t="s">
        <v>135</v>
      </c>
    </row>
    <row r="97" spans="2:25" s="18" customFormat="1" x14ac:dyDescent="0.25">
      <c r="B97" s="18" t="str">
        <f>VLOOKUP(F97,[2]NUTS_Europa!$A$2:$C$81,2,FALSE)</f>
        <v>NL11</v>
      </c>
      <c r="C97" s="18">
        <f>VLOOKUP(F97,[2]NUTS_Europa!$A$2:$C$81,3,FALSE)</f>
        <v>245</v>
      </c>
      <c r="D97" s="18" t="str">
        <f>VLOOKUP(G97,[2]NUTS_Europa!$A$2:$C$81,2,FALSE)</f>
        <v>FRI1</v>
      </c>
      <c r="E97" s="18">
        <f>VLOOKUP(G97,[2]NUTS_Europa!$A$2:$C$81,3,FALSE)</f>
        <v>275</v>
      </c>
      <c r="F97" s="18">
        <v>30</v>
      </c>
      <c r="G97" s="18">
        <v>64</v>
      </c>
      <c r="H97" s="21">
        <v>910575.67619662767</v>
      </c>
      <c r="I97" s="21">
        <v>7958668.6181094274</v>
      </c>
      <c r="J97" s="21">
        <f>I97/14</f>
        <v>568476.32986495912</v>
      </c>
      <c r="K97" s="20">
        <v>114346.85142443764</v>
      </c>
      <c r="L97" s="18">
        <v>85</v>
      </c>
      <c r="M97" s="22">
        <v>13.318415585274675</v>
      </c>
      <c r="N97" s="22">
        <v>1.3774003173678673</v>
      </c>
      <c r="O97" s="20">
        <v>214.6690518783542</v>
      </c>
      <c r="P97" s="22">
        <f>N97</f>
        <v>1.3774003173678673</v>
      </c>
      <c r="Q97" s="22">
        <f>P97+M97+L97</f>
        <v>99.695815902642536</v>
      </c>
      <c r="R97" s="20">
        <f>O97</f>
        <v>214.6690518783542</v>
      </c>
      <c r="S97" s="21">
        <f>H97</f>
        <v>910575.67619662767</v>
      </c>
      <c r="T97" s="21">
        <f>J97*3</f>
        <v>1705428.9895948772</v>
      </c>
      <c r="U97" s="21">
        <f>T97+S97</f>
        <v>2616004.665791505</v>
      </c>
      <c r="V97" s="18" t="str">
        <f>VLOOKUP(B97,NUTS_Europa!$B$2:$F$41,5,FALSE)</f>
        <v>Groningen</v>
      </c>
      <c r="W97" s="18" t="str">
        <f>VLOOKUP(C97,Hoja2!$C$3:$D$28,2,FALSE)</f>
        <v>Bremerhaven</v>
      </c>
      <c r="X97" s="18" t="str">
        <f>VLOOKUP(D97,NUTS_Europa!$B$2:$F$41,5,FALSE)</f>
        <v>Aquitaine</v>
      </c>
      <c r="Y97" s="18" t="str">
        <f>VLOOKUP(E97,Hoja2!$C$3:$D$28,2,FALSE)</f>
        <v>Brest</v>
      </c>
    </row>
    <row r="98" spans="2:25" s="18" customFormat="1" x14ac:dyDescent="0.25">
      <c r="B98" s="18" t="str">
        <f>VLOOKUP(G98,[2]NUTS_Europa!$A$2:$C$81,2,FALSE)</f>
        <v>FRI1</v>
      </c>
      <c r="C98" s="18">
        <f>VLOOKUP(G98,[2]NUTS_Europa!$A$2:$C$81,3,FALSE)</f>
        <v>275</v>
      </c>
      <c r="D98" s="18" t="str">
        <f>VLOOKUP(F98,[2]NUTS_Europa!$A$2:$C$81,2,FALSE)</f>
        <v>DE93</v>
      </c>
      <c r="E98" s="18">
        <f>VLOOKUP(F98,[2]NUTS_Europa!$A$2:$C$81,3,FALSE)</f>
        <v>245</v>
      </c>
      <c r="F98" s="18">
        <v>47</v>
      </c>
      <c r="G98" s="18">
        <v>64</v>
      </c>
      <c r="H98" s="18">
        <v>912830.55991755775</v>
      </c>
      <c r="I98" s="21">
        <v>7958668.6181094274</v>
      </c>
      <c r="J98" s="21">
        <f t="shared" ref="J98:J116" si="2">I98/14</f>
        <v>568476.32986495912</v>
      </c>
      <c r="K98" s="20">
        <v>154854.30087154222</v>
      </c>
      <c r="L98" s="18">
        <v>85</v>
      </c>
      <c r="M98" s="22">
        <v>13.318415585274675</v>
      </c>
      <c r="N98" s="22">
        <v>1.3774003173678673</v>
      </c>
      <c r="O98" s="20">
        <v>214.6690518783542</v>
      </c>
      <c r="P98" s="22">
        <f t="shared" ref="P98:P106" si="3">N98</f>
        <v>1.3774003173678673</v>
      </c>
      <c r="Q98" s="22">
        <f t="shared" ref="Q98:Q106" si="4">P98+M98+L98</f>
        <v>99.695815902642536</v>
      </c>
      <c r="R98" s="20">
        <f t="shared" ref="R98:R106" si="5">O98</f>
        <v>214.6690518783542</v>
      </c>
      <c r="S98" s="21">
        <f t="shared" ref="S98:S106" si="6">H98</f>
        <v>912830.55991755775</v>
      </c>
      <c r="T98" s="21">
        <f t="shared" ref="T98:T106" si="7">J98*3</f>
        <v>1705428.9895948772</v>
      </c>
      <c r="U98" s="21">
        <f t="shared" ref="U98:U106" si="8">T98+S98</f>
        <v>2618259.5495124348</v>
      </c>
      <c r="V98" s="18" t="str">
        <f>VLOOKUP(B98,NUTS_Europa!$B$2:$F$41,5,FALSE)</f>
        <v>Aquitaine</v>
      </c>
      <c r="W98" s="18" t="str">
        <f>VLOOKUP(C98,Hoja2!$C$3:$D$28,2,FALSE)</f>
        <v>Brest</v>
      </c>
      <c r="X98" s="18" t="str">
        <f>VLOOKUP(D98,NUTS_Europa!$B$2:$F$41,5,FALSE)</f>
        <v>Lüneburg</v>
      </c>
      <c r="Y98" s="18" t="str">
        <f>VLOOKUP(E98,Hoja2!$C$3:$D$28,2,FALSE)</f>
        <v>Bremerhaven</v>
      </c>
    </row>
    <row r="99" spans="2:25" s="18" customFormat="1" x14ac:dyDescent="0.25">
      <c r="B99" s="18" t="str">
        <f>VLOOKUP(F99,[2]NUTS_Europa!$A$2:$C$81,2,FALSE)</f>
        <v>DE93</v>
      </c>
      <c r="C99" s="18">
        <f>VLOOKUP(F99,[2]NUTS_Europa!$A$2:$C$81,3,FALSE)</f>
        <v>245</v>
      </c>
      <c r="D99" s="18" t="str">
        <f>VLOOKUP(G99,[2]NUTS_Europa!$A$2:$C$81,2,FALSE)</f>
        <v>FRI2</v>
      </c>
      <c r="E99" s="18">
        <f>VLOOKUP(G99,[2]NUTS_Europa!$A$2:$C$81,3,FALSE)</f>
        <v>275</v>
      </c>
      <c r="F99" s="18">
        <v>47</v>
      </c>
      <c r="G99" s="18">
        <v>69</v>
      </c>
      <c r="H99" s="18">
        <v>875624.97852220898</v>
      </c>
      <c r="I99" s="21">
        <v>7958668.6181094274</v>
      </c>
      <c r="J99" s="21">
        <f t="shared" si="2"/>
        <v>568476.32986495912</v>
      </c>
      <c r="K99" s="20">
        <v>114346.85142443764</v>
      </c>
      <c r="L99" s="18">
        <v>85</v>
      </c>
      <c r="M99" s="22">
        <v>13.318415585274675</v>
      </c>
      <c r="N99" s="22">
        <v>1.3774003173678673</v>
      </c>
      <c r="O99" s="20">
        <v>214.6690518783542</v>
      </c>
      <c r="P99" s="22">
        <f t="shared" si="3"/>
        <v>1.3774003173678673</v>
      </c>
      <c r="Q99" s="22">
        <f t="shared" si="4"/>
        <v>99.695815902642536</v>
      </c>
      <c r="R99" s="20">
        <f t="shared" si="5"/>
        <v>214.6690518783542</v>
      </c>
      <c r="S99" s="21">
        <f t="shared" si="6"/>
        <v>875624.97852220898</v>
      </c>
      <c r="T99" s="21">
        <f t="shared" si="7"/>
        <v>1705428.9895948772</v>
      </c>
      <c r="U99" s="21">
        <f t="shared" si="8"/>
        <v>2581053.9681170862</v>
      </c>
      <c r="V99" s="18" t="str">
        <f>VLOOKUP(B99,NUTS_Europa!$B$2:$F$41,5,FALSE)</f>
        <v>Lüneburg</v>
      </c>
      <c r="W99" s="18" t="str">
        <f>VLOOKUP(C99,Hoja2!$C$3:$D$28,2,FALSE)</f>
        <v>Bremerhaven</v>
      </c>
      <c r="X99" s="18" t="str">
        <f>VLOOKUP(D99,NUTS_Europa!$B$2:$F$41,5,FALSE)</f>
        <v>Limousin</v>
      </c>
      <c r="Y99" s="18" t="str">
        <f>VLOOKUP(E99,Hoja2!$C$3:$D$28,2,FALSE)</f>
        <v>Brest</v>
      </c>
    </row>
    <row r="100" spans="2:25" s="18" customFormat="1" x14ac:dyDescent="0.25">
      <c r="B100" s="18" t="str">
        <f>VLOOKUP(G100,[2]NUTS_Europa!$A$2:$C$81,2,FALSE)</f>
        <v>FRI2</v>
      </c>
      <c r="C100" s="18">
        <f>VLOOKUP(G100,[2]NUTS_Europa!$A$2:$C$81,3,FALSE)</f>
        <v>275</v>
      </c>
      <c r="D100" s="18" t="str">
        <f>VLOOKUP(F100,[2]NUTS_Europa!$A$2:$C$81,2,FALSE)</f>
        <v>ES21</v>
      </c>
      <c r="E100" s="18">
        <f>VLOOKUP(F100,[2]NUTS_Europa!$A$2:$C$81,3,FALSE)</f>
        <v>1063</v>
      </c>
      <c r="F100" s="18">
        <v>54</v>
      </c>
      <c r="G100" s="18">
        <v>69</v>
      </c>
      <c r="H100" s="21">
        <v>244230.88157016353</v>
      </c>
      <c r="I100" s="21">
        <v>4692616.3851208631</v>
      </c>
      <c r="J100" s="21">
        <f t="shared" si="2"/>
        <v>335186.8846514902</v>
      </c>
      <c r="K100" s="20">
        <v>199058.85825050285</v>
      </c>
      <c r="L100" s="22">
        <v>113.28571428571429</v>
      </c>
      <c r="M100" s="22">
        <v>11.419615477555226</v>
      </c>
      <c r="N100" s="22">
        <v>1.193691000766953</v>
      </c>
      <c r="O100" s="20">
        <v>214.6690518783542</v>
      </c>
      <c r="P100" s="22">
        <f t="shared" si="3"/>
        <v>1.193691000766953</v>
      </c>
      <c r="Q100" s="22">
        <f t="shared" si="4"/>
        <v>125.89902076403646</v>
      </c>
      <c r="R100" s="20">
        <f t="shared" si="5"/>
        <v>214.6690518783542</v>
      </c>
      <c r="S100" s="21">
        <f t="shared" si="6"/>
        <v>244230.88157016353</v>
      </c>
      <c r="T100" s="21">
        <f t="shared" si="7"/>
        <v>1005560.6539544705</v>
      </c>
      <c r="U100" s="21">
        <f t="shared" si="8"/>
        <v>1249791.5355246342</v>
      </c>
      <c r="V100" s="18" t="str">
        <f>VLOOKUP(B100,NUTS_Europa!$B$2:$F$41,5,FALSE)</f>
        <v>Limousin</v>
      </c>
      <c r="W100" s="18" t="str">
        <f>VLOOKUP(C100,Hoja2!$C$3:$D$28,2,FALSE)</f>
        <v>Brest</v>
      </c>
      <c r="X100" s="18" t="str">
        <f>VLOOKUP(D100,NUTS_Europa!$B$2:$F$41,5,FALSE)</f>
        <v>País Vasco</v>
      </c>
      <c r="Y100" s="18" t="str">
        <f>VLOOKUP(E100,Hoja2!$C$3:$D$28,2,FALSE)</f>
        <v>Barcelona</v>
      </c>
    </row>
    <row r="101" spans="2:25" s="18" customFormat="1" x14ac:dyDescent="0.25">
      <c r="B101" s="18" t="str">
        <f>VLOOKUP(F101,[2]NUTS_Europa!$A$2:$C$81,2,FALSE)</f>
        <v>ES21</v>
      </c>
      <c r="C101" s="18">
        <f>VLOOKUP(F101,[2]NUTS_Europa!$A$2:$C$81,3,FALSE)</f>
        <v>1063</v>
      </c>
      <c r="D101" s="18" t="str">
        <f>VLOOKUP(G101,[2]NUTS_Europa!$A$2:$C$81,2,FALSE)</f>
        <v>FRD2</v>
      </c>
      <c r="E101" s="18">
        <f>VLOOKUP(G101,[2]NUTS_Europa!$A$2:$C$81,3,FALSE)</f>
        <v>271</v>
      </c>
      <c r="F101" s="18">
        <v>54</v>
      </c>
      <c r="G101" s="18">
        <v>60</v>
      </c>
      <c r="H101" s="21">
        <v>313949.66733563109</v>
      </c>
      <c r="I101" s="21">
        <v>4732541.8779960629</v>
      </c>
      <c r="J101" s="21">
        <f t="shared" si="2"/>
        <v>338038.70557114732</v>
      </c>
      <c r="K101" s="20">
        <v>159445.52860932166</v>
      </c>
      <c r="L101" s="18">
        <v>119.21428571428571</v>
      </c>
      <c r="M101" s="22">
        <v>11.701892692918099</v>
      </c>
      <c r="N101" s="22">
        <v>1.9991041612594351</v>
      </c>
      <c r="O101" s="20">
        <v>359.51162790697668</v>
      </c>
      <c r="P101" s="22">
        <f t="shared" si="3"/>
        <v>1.9991041612594351</v>
      </c>
      <c r="Q101" s="22">
        <f t="shared" si="4"/>
        <v>132.91528256846325</v>
      </c>
      <c r="R101" s="20">
        <f t="shared" si="5"/>
        <v>359.51162790697668</v>
      </c>
      <c r="S101" s="21">
        <f t="shared" si="6"/>
        <v>313949.66733563109</v>
      </c>
      <c r="T101" s="21">
        <f t="shared" si="7"/>
        <v>1014116.1167134419</v>
      </c>
      <c r="U101" s="21">
        <f t="shared" si="8"/>
        <v>1328065.784049073</v>
      </c>
      <c r="V101" s="18" t="str">
        <f>VLOOKUP(B101,NUTS_Europa!$B$2:$F$41,5,FALSE)</f>
        <v>País Vasco</v>
      </c>
      <c r="W101" s="18" t="str">
        <f>VLOOKUP(C101,Hoja2!$C$3:$D$28,2,FALSE)</f>
        <v>Barcelona</v>
      </c>
      <c r="X101" s="18" t="str">
        <f>VLOOKUP(D101,NUTS_Europa!$B$2:$F$41,5,FALSE)</f>
        <v xml:space="preserve">Haute-Normandie </v>
      </c>
      <c r="Y101" s="18" t="str">
        <f>VLOOKUP(E101,Hoja2!$C$3:$D$28,2,FALSE)</f>
        <v>Caen</v>
      </c>
    </row>
    <row r="102" spans="2:25" s="18" customFormat="1" x14ac:dyDescent="0.25">
      <c r="B102" s="18" t="str">
        <f>VLOOKUP(G102,[2]NUTS_Europa!$A$2:$C$81,2,FALSE)</f>
        <v>FRD2</v>
      </c>
      <c r="C102" s="18">
        <f>VLOOKUP(G102,[2]NUTS_Europa!$A$2:$C$81,3,FALSE)</f>
        <v>271</v>
      </c>
      <c r="D102" s="18" t="str">
        <f>VLOOKUP(F102,[2]NUTS_Europa!$A$2:$C$81,2,FALSE)</f>
        <v>ES52</v>
      </c>
      <c r="E102" s="18">
        <f>VLOOKUP(F102,[2]NUTS_Europa!$A$2:$C$81,3,FALSE)</f>
        <v>1063</v>
      </c>
      <c r="F102" s="18">
        <v>56</v>
      </c>
      <c r="G102" s="18">
        <v>60</v>
      </c>
      <c r="H102" s="21">
        <v>198772.20807981712</v>
      </c>
      <c r="I102" s="21">
        <v>4732541.8779960629</v>
      </c>
      <c r="J102" s="21">
        <f t="shared" si="2"/>
        <v>338038.70557114732</v>
      </c>
      <c r="K102" s="20">
        <v>145035.59769143321</v>
      </c>
      <c r="L102" s="18">
        <v>119.21428571428571</v>
      </c>
      <c r="M102" s="22">
        <v>11.701892692918099</v>
      </c>
      <c r="N102" s="22">
        <v>1.9991041612594351</v>
      </c>
      <c r="O102" s="20">
        <v>359.51162790697668</v>
      </c>
      <c r="P102" s="22">
        <f t="shared" si="3"/>
        <v>1.9991041612594351</v>
      </c>
      <c r="Q102" s="22">
        <f t="shared" si="4"/>
        <v>132.91528256846325</v>
      </c>
      <c r="R102" s="20">
        <f t="shared" si="5"/>
        <v>359.51162790697668</v>
      </c>
      <c r="S102" s="21">
        <f t="shared" si="6"/>
        <v>198772.20807981712</v>
      </c>
      <c r="T102" s="21">
        <f t="shared" si="7"/>
        <v>1014116.1167134419</v>
      </c>
      <c r="U102" s="21">
        <f t="shared" si="8"/>
        <v>1212888.3247932591</v>
      </c>
      <c r="V102" s="18" t="str">
        <f>VLOOKUP(B102,NUTS_Europa!$B$2:$F$41,5,FALSE)</f>
        <v xml:space="preserve">Haute-Normandie </v>
      </c>
      <c r="W102" s="18" t="str">
        <f>VLOOKUP(C102,Hoja2!$C$3:$D$28,2,FALSE)</f>
        <v>Caen</v>
      </c>
      <c r="X102" s="18" t="str">
        <f>VLOOKUP(D102,NUTS_Europa!$B$2:$F$41,5,FALSE)</f>
        <v xml:space="preserve">Comunitat Valenciana </v>
      </c>
      <c r="Y102" s="18" t="str">
        <f>VLOOKUP(E102,Hoja2!$C$3:$D$28,2,FALSE)</f>
        <v>Barcelona</v>
      </c>
    </row>
    <row r="103" spans="2:25" s="18" customFormat="1" x14ac:dyDescent="0.25">
      <c r="B103" s="18" t="str">
        <f>VLOOKUP(F103,[2]NUTS_Europa!$A$2:$C$81,2,FALSE)</f>
        <v>ES52</v>
      </c>
      <c r="C103" s="18">
        <f>VLOOKUP(F103,[2]NUTS_Europa!$A$2:$C$81,3,FALSE)</f>
        <v>1063</v>
      </c>
      <c r="D103" s="18" t="str">
        <f>VLOOKUP(G103,[2]NUTS_Europa!$A$2:$C$81,2,FALSE)</f>
        <v>ES62</v>
      </c>
      <c r="E103" s="18">
        <f>VLOOKUP(G103,[2]NUTS_Europa!$A$2:$C$81,3,FALSE)</f>
        <v>462</v>
      </c>
      <c r="F103" s="18">
        <v>56</v>
      </c>
      <c r="G103" s="18">
        <v>58</v>
      </c>
      <c r="H103" s="21">
        <v>1137529.6029657631</v>
      </c>
      <c r="I103" s="21">
        <v>4481111.7289607907</v>
      </c>
      <c r="J103" s="21">
        <f t="shared" si="2"/>
        <v>320079.40921148506</v>
      </c>
      <c r="K103" s="20">
        <v>163171.48832599766</v>
      </c>
      <c r="L103" s="22">
        <v>32.857142857142854</v>
      </c>
      <c r="M103" s="22">
        <v>9.5784565840642877</v>
      </c>
      <c r="N103" s="22">
        <v>4.874609952751114</v>
      </c>
      <c r="O103" s="20">
        <v>1036.0860134784784</v>
      </c>
      <c r="P103" s="22">
        <f t="shared" si="3"/>
        <v>4.874609952751114</v>
      </c>
      <c r="Q103" s="22">
        <f t="shared" si="4"/>
        <v>47.31020939395826</v>
      </c>
      <c r="R103" s="20">
        <f t="shared" si="5"/>
        <v>1036.0860134784784</v>
      </c>
      <c r="S103" s="21">
        <f t="shared" si="6"/>
        <v>1137529.6029657631</v>
      </c>
      <c r="T103" s="21">
        <f t="shared" si="7"/>
        <v>960238.22763445519</v>
      </c>
      <c r="U103" s="21">
        <f t="shared" si="8"/>
        <v>2097767.8306002184</v>
      </c>
      <c r="V103" s="18" t="str">
        <f>VLOOKUP(B103,NUTS_Europa!$B$2:$F$41,5,FALSE)</f>
        <v xml:space="preserve">Comunitat Valenciana </v>
      </c>
      <c r="W103" s="18" t="str">
        <f>VLOOKUP(C103,Hoja2!$C$3:$D$28,2,FALSE)</f>
        <v>Barcelona</v>
      </c>
      <c r="X103" s="18" t="str">
        <f>VLOOKUP(D103,NUTS_Europa!$B$2:$F$41,5,FALSE)</f>
        <v>Región de Murcia</v>
      </c>
      <c r="Y103" s="18" t="str">
        <f>VLOOKUP(E103,Hoja2!$C$3:$D$28,2,FALSE)</f>
        <v>Málaga</v>
      </c>
    </row>
    <row r="104" spans="2:25" s="18" customFormat="1" x14ac:dyDescent="0.25">
      <c r="B104" s="18" t="str">
        <f>VLOOKUP(G104,[2]NUTS_Europa!$A$2:$C$81,2,FALSE)</f>
        <v>ES62</v>
      </c>
      <c r="C104" s="18">
        <f>VLOOKUP(G104,[2]NUTS_Europa!$A$2:$C$81,3,FALSE)</f>
        <v>462</v>
      </c>
      <c r="D104" s="18" t="str">
        <f>VLOOKUP(F104,[2]NUTS_Europa!$A$2:$C$81,2,FALSE)</f>
        <v>ES51</v>
      </c>
      <c r="E104" s="18">
        <f>VLOOKUP(F104,[2]NUTS_Europa!$A$2:$C$81,3,FALSE)</f>
        <v>1064</v>
      </c>
      <c r="F104" s="18">
        <v>55</v>
      </c>
      <c r="G104" s="18">
        <v>58</v>
      </c>
      <c r="H104" s="21">
        <v>1118807.9116261296</v>
      </c>
      <c r="I104" s="21">
        <v>522824.666291553</v>
      </c>
      <c r="J104" s="21">
        <f t="shared" si="2"/>
        <v>37344.619020825216</v>
      </c>
      <c r="K104" s="20">
        <v>114203.52260471623</v>
      </c>
      <c r="L104" s="22">
        <v>23.785714285714285</v>
      </c>
      <c r="M104" s="22">
        <v>8.6246703897257859</v>
      </c>
      <c r="N104" s="22">
        <v>4.874609952751114</v>
      </c>
      <c r="O104" s="20">
        <v>1036.0860134784784</v>
      </c>
      <c r="P104" s="22">
        <f t="shared" si="3"/>
        <v>4.874609952751114</v>
      </c>
      <c r="Q104" s="22">
        <f t="shared" si="4"/>
        <v>37.284994628191185</v>
      </c>
      <c r="R104" s="20">
        <f t="shared" si="5"/>
        <v>1036.0860134784784</v>
      </c>
      <c r="S104" s="21">
        <f t="shared" si="6"/>
        <v>1118807.9116261296</v>
      </c>
      <c r="T104" s="21">
        <f t="shared" si="7"/>
        <v>112033.85706247564</v>
      </c>
      <c r="U104" s="21">
        <f t="shared" si="8"/>
        <v>1230841.7686886052</v>
      </c>
      <c r="V104" s="18" t="str">
        <f>VLOOKUP(B104,NUTS_Europa!$B$2:$F$41,5,FALSE)</f>
        <v>Región de Murcia</v>
      </c>
      <c r="W104" s="18" t="str">
        <f>VLOOKUP(C104,Hoja2!$C$3:$D$28,2,FALSE)</f>
        <v>Málaga</v>
      </c>
      <c r="X104" s="18" t="str">
        <f>VLOOKUP(D104,NUTS_Europa!$B$2:$F$41,5,FALSE)</f>
        <v>Cataluña</v>
      </c>
      <c r="Y104" s="18" t="str">
        <f>VLOOKUP(E104,Hoja2!$C$3:$D$28,2,FALSE)</f>
        <v>Valencia</v>
      </c>
    </row>
    <row r="105" spans="2:25" s="18" customFormat="1" x14ac:dyDescent="0.25">
      <c r="B105" s="18" t="str">
        <f>VLOOKUP(F105,[2]NUTS_Europa!$A$2:$C$81,2,FALSE)</f>
        <v>ES51</v>
      </c>
      <c r="C105" s="18">
        <f>VLOOKUP(F105,[2]NUTS_Europa!$A$2:$C$81,3,FALSE)</f>
        <v>1064</v>
      </c>
      <c r="D105" s="18" t="str">
        <f>VLOOKUP(G105,[2]NUTS_Europa!$A$2:$C$81,2,FALSE)</f>
        <v>FRI3</v>
      </c>
      <c r="E105" s="18">
        <f>VLOOKUP(G105,[2]NUTS_Europa!$A$2:$C$81,3,FALSE)</f>
        <v>282</v>
      </c>
      <c r="F105" s="18">
        <v>55</v>
      </c>
      <c r="G105" s="18">
        <v>65</v>
      </c>
      <c r="H105" s="21">
        <v>754259.60288344044</v>
      </c>
      <c r="I105" s="21">
        <v>699521.11969036842</v>
      </c>
      <c r="J105" s="21">
        <f t="shared" si="2"/>
        <v>49965.794263597745</v>
      </c>
      <c r="K105" s="20">
        <v>117768.50934211678</v>
      </c>
      <c r="L105" s="22">
        <v>89.787071428571423</v>
      </c>
      <c r="M105" s="22">
        <v>7.0343298727527532</v>
      </c>
      <c r="N105" s="22">
        <v>4.6969055075427875</v>
      </c>
      <c r="O105" s="20">
        <v>844.67441860465112</v>
      </c>
      <c r="P105" s="22">
        <f t="shared" si="3"/>
        <v>4.6969055075427875</v>
      </c>
      <c r="Q105" s="22">
        <f t="shared" si="4"/>
        <v>101.51830680886697</v>
      </c>
      <c r="R105" s="20">
        <f t="shared" si="5"/>
        <v>844.67441860465112</v>
      </c>
      <c r="S105" s="21">
        <f t="shared" si="6"/>
        <v>754259.60288344044</v>
      </c>
      <c r="T105" s="21">
        <f t="shared" si="7"/>
        <v>149897.38279079323</v>
      </c>
      <c r="U105" s="21">
        <f t="shared" si="8"/>
        <v>904156.98567423364</v>
      </c>
      <c r="V105" s="18" t="str">
        <f>VLOOKUP(B105,NUTS_Europa!$B$2:$F$41,5,FALSE)</f>
        <v>Cataluña</v>
      </c>
      <c r="W105" s="18" t="str">
        <f>VLOOKUP(C105,Hoja2!$C$3:$D$28,2,FALSE)</f>
        <v>Valencia</v>
      </c>
      <c r="X105" s="18" t="str">
        <f>VLOOKUP(D105,NUTS_Europa!$B$2:$F$41,5,FALSE)</f>
        <v>Poitou-Charentes</v>
      </c>
      <c r="Y105" s="18" t="str">
        <f>VLOOKUP(E105,Hoja2!$C$3:$D$28,2,FALSE)</f>
        <v>Saint Nazaire</v>
      </c>
    </row>
    <row r="106" spans="2:25" s="18" customFormat="1" x14ac:dyDescent="0.25">
      <c r="B106" s="18" t="str">
        <f>VLOOKUP(G106,[2]NUTS_Europa!$A$2:$C$81,2,FALSE)</f>
        <v>FRI3</v>
      </c>
      <c r="C106" s="18">
        <f>VLOOKUP(G106,[2]NUTS_Europa!$A$2:$C$81,3,FALSE)</f>
        <v>282</v>
      </c>
      <c r="D106" s="18" t="str">
        <f>VLOOKUP(F106,[2]NUTS_Europa!$A$2:$C$81,2,FALSE)</f>
        <v>NL11</v>
      </c>
      <c r="E106" s="18">
        <f>VLOOKUP(F106,[2]NUTS_Europa!$A$2:$C$81,3,FALSE)</f>
        <v>245</v>
      </c>
      <c r="F106" s="18">
        <v>30</v>
      </c>
      <c r="G106" s="18">
        <v>65</v>
      </c>
      <c r="H106" s="21">
        <v>3517711.0033111726</v>
      </c>
      <c r="I106" s="21">
        <v>6039301.3278070353</v>
      </c>
      <c r="J106" s="21">
        <f t="shared" si="2"/>
        <v>431378.66627193108</v>
      </c>
      <c r="K106" s="20">
        <v>141512.315270936</v>
      </c>
      <c r="L106" s="22">
        <v>63.290714285714287</v>
      </c>
      <c r="M106" s="22">
        <v>9.886916174810704</v>
      </c>
      <c r="N106" s="22">
        <v>5.4197603337711504</v>
      </c>
      <c r="O106" s="20">
        <v>844.67441860465112</v>
      </c>
      <c r="P106" s="22">
        <f t="shared" si="3"/>
        <v>5.4197603337711504</v>
      </c>
      <c r="Q106" s="22">
        <f t="shared" si="4"/>
        <v>78.597390794296146</v>
      </c>
      <c r="R106" s="20">
        <f t="shared" si="5"/>
        <v>844.67441860465112</v>
      </c>
      <c r="S106" s="21">
        <f t="shared" si="6"/>
        <v>3517711.0033111726</v>
      </c>
      <c r="T106" s="21">
        <f t="shared" si="7"/>
        <v>1294135.9988157933</v>
      </c>
      <c r="U106" s="21">
        <f t="shared" si="8"/>
        <v>4811847.0021269657</v>
      </c>
      <c r="V106" s="18" t="str">
        <f>VLOOKUP(B106,NUTS_Europa!$B$2:$F$41,5,FALSE)</f>
        <v>Poitou-Charentes</v>
      </c>
      <c r="W106" s="18" t="str">
        <f>VLOOKUP(C106,Hoja2!$C$3:$D$28,2,FALSE)</f>
        <v>Saint Nazaire</v>
      </c>
      <c r="X106" s="18" t="str">
        <f>VLOOKUP(D106,NUTS_Europa!$B$2:$F$41,5,FALSE)</f>
        <v>Groningen</v>
      </c>
      <c r="Y106" s="18" t="str">
        <f>VLOOKUP(E106,Hoja2!$C$3:$D$28,2,FALSE)</f>
        <v>Bremerhaven</v>
      </c>
    </row>
    <row r="107" spans="2:25" s="18" customFormat="1" x14ac:dyDescent="0.25">
      <c r="Q107" s="22">
        <f>Q106+Q105+Q104+Q103+Q100+Q97</f>
        <v>490.30573829199153</v>
      </c>
    </row>
    <row r="108" spans="2:25" s="18" customFormat="1" x14ac:dyDescent="0.25">
      <c r="Q108" s="22">
        <f>Q107/24</f>
        <v>20.429405762166315</v>
      </c>
    </row>
    <row r="109" spans="2:25" s="18" customFormat="1" x14ac:dyDescent="0.25">
      <c r="B109" s="18" t="s">
        <v>147</v>
      </c>
      <c r="Q109" s="18">
        <f>Q108/7</f>
        <v>2.9184865374523308</v>
      </c>
    </row>
    <row r="110" spans="2:25" s="18" customFormat="1" x14ac:dyDescent="0.25">
      <c r="B110" s="18" t="str">
        <f>B96</f>
        <v>nodo inicial</v>
      </c>
      <c r="C110" s="18" t="str">
        <f t="shared" ref="C110:I110" si="9">C96</f>
        <v>puerto O</v>
      </c>
      <c r="D110" s="18" t="str">
        <f t="shared" si="9"/>
        <v>nodo final</v>
      </c>
      <c r="E110" s="18" t="str">
        <f t="shared" si="9"/>
        <v>puerto D</v>
      </c>
      <c r="F110" s="18" t="str">
        <f t="shared" si="9"/>
        <v>Var1</v>
      </c>
      <c r="G110" s="18" t="str">
        <f t="shared" si="9"/>
        <v>Var2</v>
      </c>
      <c r="H110" s="18" t="str">
        <f t="shared" si="9"/>
        <v>Coste variable</v>
      </c>
      <c r="I110" s="18" t="str">
        <f t="shared" si="9"/>
        <v>Coste fijo</v>
      </c>
      <c r="J110" s="18" t="str">
        <f t="shared" ref="J110:P110" si="10">J96</f>
        <v>Coste fijo/buque</v>
      </c>
      <c r="K110" s="18" t="str">
        <f t="shared" si="10"/>
        <v>flow</v>
      </c>
      <c r="L110" s="18" t="str">
        <f t="shared" si="10"/>
        <v>TiempoNav</v>
      </c>
      <c r="M110" s="18" t="str">
        <f t="shared" si="10"/>
        <v>TiempoPort</v>
      </c>
      <c r="N110" s="18" t="str">
        <f t="shared" si="10"/>
        <v>TiempoCD</v>
      </c>
      <c r="O110" s="18" t="str">
        <f t="shared" si="10"/>
        <v>offer</v>
      </c>
      <c r="P110" s="18" t="str">
        <f t="shared" si="10"/>
        <v>Tiempo C/D</v>
      </c>
      <c r="Q110" s="18" t="str">
        <f t="shared" ref="Q110:Y110" si="11">Q96</f>
        <v>Tiempo Total</v>
      </c>
      <c r="R110" s="18" t="str">
        <f t="shared" si="11"/>
        <v>TEUs/buque</v>
      </c>
      <c r="S110" s="18" t="str">
        <f t="shared" si="11"/>
        <v>Coste variable</v>
      </c>
      <c r="T110" s="18" t="str">
        <f t="shared" si="11"/>
        <v>Coste fijo</v>
      </c>
      <c r="U110" s="18" t="str">
        <f t="shared" si="11"/>
        <v>Coste total</v>
      </c>
      <c r="V110" s="18" t="str">
        <f t="shared" si="11"/>
        <v>Nodo inicial</v>
      </c>
      <c r="W110" s="18" t="str">
        <f t="shared" si="11"/>
        <v>Puerto O</v>
      </c>
      <c r="X110" s="18" t="str">
        <f t="shared" si="11"/>
        <v>nodo final</v>
      </c>
      <c r="Y110" s="18" t="str">
        <f t="shared" si="11"/>
        <v>puerto D</v>
      </c>
    </row>
    <row r="111" spans="2:25" s="18" customFormat="1" x14ac:dyDescent="0.25">
      <c r="B111" s="18" t="str">
        <f>VLOOKUP(F111,[2]NUTS_Europa!$A$2:$C$81,2,FALSE)</f>
        <v>DE60</v>
      </c>
      <c r="C111" s="18">
        <f>VLOOKUP(F111,[2]NUTS_Europa!$A$2:$C$81,3,FALSE)</f>
        <v>1069</v>
      </c>
      <c r="D111" s="18" t="str">
        <f>VLOOKUP(G111,[2]NUTS_Europa!$A$2:$C$81,2,FALSE)</f>
        <v>ES52</v>
      </c>
      <c r="E111" s="18">
        <f>VLOOKUP(G111,[2]NUTS_Europa!$A$2:$C$81,3,FALSE)</f>
        <v>1064</v>
      </c>
      <c r="F111" s="18">
        <v>5</v>
      </c>
      <c r="G111" s="18">
        <v>16</v>
      </c>
      <c r="H111" s="21">
        <v>1533272.8668890267</v>
      </c>
      <c r="I111" s="21">
        <v>869664.0448480933</v>
      </c>
      <c r="J111" s="21">
        <f t="shared" si="2"/>
        <v>62118.860346292378</v>
      </c>
      <c r="K111" s="20">
        <v>141512.315270936</v>
      </c>
      <c r="L111" s="22">
        <v>142.92642857142857</v>
      </c>
      <c r="M111" s="22">
        <v>8.0772419225035996</v>
      </c>
      <c r="N111" s="22">
        <v>57.001948973431723</v>
      </c>
      <c r="O111" s="20">
        <v>12115.620048544617</v>
      </c>
      <c r="P111" s="22">
        <f>N111*(R111/O111)</f>
        <v>1.0099816841660385</v>
      </c>
      <c r="Q111" s="22">
        <f>P111+M111+L111</f>
        <v>152.0136521780982</v>
      </c>
      <c r="R111" s="20">
        <v>214.6690518783542</v>
      </c>
      <c r="S111" s="21">
        <f>H111*(R111/O111)</f>
        <v>27167.097621669956</v>
      </c>
      <c r="T111" s="21">
        <f>J111*3</f>
        <v>186356.58103887714</v>
      </c>
      <c r="U111" s="21">
        <f>T111+S111</f>
        <v>213523.6786605471</v>
      </c>
      <c r="V111" s="18" t="str">
        <f>VLOOKUP(B111,NUTS_Europa!$B$2:$F$41,5,FALSE)</f>
        <v>Hamburg</v>
      </c>
      <c r="W111" s="18" t="str">
        <f>VLOOKUP(C111,Hoja2!$C$3:$D$28,2,FALSE)</f>
        <v>Hamburgo</v>
      </c>
      <c r="X111" s="18" t="str">
        <f>VLOOKUP(D111,NUTS_Europa!$B$2:$F$41,5,FALSE)</f>
        <v xml:space="preserve">Comunitat Valenciana </v>
      </c>
      <c r="Y111" s="18" t="str">
        <f>VLOOKUP(E111,Hoja2!$C$3:$D$28,2,FALSE)</f>
        <v>Valencia</v>
      </c>
    </row>
    <row r="112" spans="2:25" s="18" customFormat="1" x14ac:dyDescent="0.25">
      <c r="B112" s="18" t="str">
        <f>VLOOKUP(G112,[2]NUTS_Europa!$A$2:$C$81,2,FALSE)</f>
        <v>ES52</v>
      </c>
      <c r="C112" s="18">
        <f>VLOOKUP(G112,[2]NUTS_Europa!$A$2:$C$81,3,FALSE)</f>
        <v>1064</v>
      </c>
      <c r="D112" s="18" t="str">
        <f>VLOOKUP(F112,[2]NUTS_Europa!$A$2:$C$81,2,FALSE)</f>
        <v>BE21</v>
      </c>
      <c r="E112" s="18">
        <f>VLOOKUP(F112,[2]NUTS_Europa!$A$2:$C$81,3,FALSE)</f>
        <v>253</v>
      </c>
      <c r="F112" s="18">
        <v>1</v>
      </c>
      <c r="G112" s="18">
        <v>16</v>
      </c>
      <c r="H112" s="21">
        <v>1890571.824335194</v>
      </c>
      <c r="I112" s="21">
        <v>843262.70956682554</v>
      </c>
      <c r="J112" s="21">
        <f t="shared" si="2"/>
        <v>60233.050683344678</v>
      </c>
      <c r="K112" s="20">
        <v>163171.48832599766</v>
      </c>
      <c r="L112" s="22">
        <v>125.21428571428571</v>
      </c>
      <c r="M112" s="22">
        <v>10.565266902527487</v>
      </c>
      <c r="N112" s="22">
        <v>67.37024500790497</v>
      </c>
      <c r="O112" s="20">
        <v>12115.620048544617</v>
      </c>
      <c r="P112" s="22">
        <f t="shared" ref="P112:P116" si="12">N112*(R112/O112)</f>
        <v>1.193691000766953</v>
      </c>
      <c r="Q112" s="22">
        <f t="shared" ref="Q112:Q116" si="13">P112+M112+L112</f>
        <v>136.97324361758015</v>
      </c>
      <c r="R112" s="20">
        <v>214.6690518783542</v>
      </c>
      <c r="S112" s="21">
        <f t="shared" ref="S112:S116" si="14">H112*(R112/O112)</f>
        <v>33497.853136019949</v>
      </c>
      <c r="T112" s="21">
        <f t="shared" ref="T112:T116" si="15">J112*3</f>
        <v>180699.15205003403</v>
      </c>
      <c r="U112" s="21">
        <f t="shared" ref="U112:U116" si="16">T112+S112</f>
        <v>214197.00518605398</v>
      </c>
      <c r="V112" s="18" t="str">
        <f>VLOOKUP(B112,NUTS_Europa!$B$2:$F$41,5,FALSE)</f>
        <v xml:space="preserve">Comunitat Valenciana </v>
      </c>
      <c r="W112" s="18" t="str">
        <f>VLOOKUP(C112,Hoja2!$C$3:$D$28,2,FALSE)</f>
        <v>Valencia</v>
      </c>
      <c r="X112" s="18" t="str">
        <f>VLOOKUP(D112,NUTS_Europa!$B$2:$F$41,5,FALSE)</f>
        <v>Prov. Antwerpen</v>
      </c>
      <c r="Y112" s="18" t="str">
        <f>VLOOKUP(E112,Hoja2!$C$3:$D$28,2,FALSE)</f>
        <v>Amberes</v>
      </c>
    </row>
    <row r="113" spans="2:25" s="18" customFormat="1" x14ac:dyDescent="0.25">
      <c r="B113" s="18" t="str">
        <f>VLOOKUP(F113,[2]NUTS_Europa!$A$2:$C$81,2,FALSE)</f>
        <v>BE21</v>
      </c>
      <c r="C113" s="18">
        <f>VLOOKUP(F113,[2]NUTS_Europa!$A$2:$C$81,3,FALSE)</f>
        <v>253</v>
      </c>
      <c r="D113" s="18" t="str">
        <f>VLOOKUP(G113,[2]NUTS_Europa!$A$2:$C$81,2,FALSE)</f>
        <v>BE25</v>
      </c>
      <c r="E113" s="18">
        <f>VLOOKUP(G113,[2]NUTS_Europa!$A$2:$C$81,3,FALSE)</f>
        <v>235</v>
      </c>
      <c r="F113" s="18">
        <v>1</v>
      </c>
      <c r="G113" s="18">
        <v>3</v>
      </c>
      <c r="H113" s="21">
        <v>343988.90551265067</v>
      </c>
      <c r="I113" s="21">
        <v>526671.5552511483</v>
      </c>
      <c r="J113" s="21">
        <f t="shared" si="2"/>
        <v>37619.39680365345</v>
      </c>
      <c r="K113" s="20">
        <v>135416.16142478216</v>
      </c>
      <c r="L113" s="22">
        <v>8.9857142857142858</v>
      </c>
      <c r="M113" s="22">
        <v>12.843803106153739</v>
      </c>
      <c r="N113" s="22">
        <v>10.17544577580589</v>
      </c>
      <c r="O113" s="20">
        <v>1827.1881523429399</v>
      </c>
      <c r="P113" s="22">
        <f>N113*(R113/O113)</f>
        <v>5.7698694224252112</v>
      </c>
      <c r="Q113" s="22">
        <f t="shared" si="13"/>
        <v>27.59938681429324</v>
      </c>
      <c r="R113" s="20">
        <v>1036.0860134784784</v>
      </c>
      <c r="S113" s="21">
        <f>H113*(R113/O113)</f>
        <v>195054.95005340592</v>
      </c>
      <c r="T113" s="21">
        <f t="shared" si="15"/>
        <v>112858.19041096035</v>
      </c>
      <c r="U113" s="21">
        <f t="shared" si="16"/>
        <v>307913.1404643663</v>
      </c>
      <c r="V113" s="18" t="str">
        <f>VLOOKUP(B113,NUTS_Europa!$B$2:$F$41,5,FALSE)</f>
        <v>Prov. Antwerpen</v>
      </c>
      <c r="W113" s="18" t="str">
        <f>VLOOKUP(C113,Hoja2!$C$3:$D$28,2,FALSE)</f>
        <v>Amberes</v>
      </c>
      <c r="X113" s="18" t="str">
        <f>VLOOKUP(D113,NUTS_Europa!$B$2:$F$41,5,FALSE)</f>
        <v>Prov. West-Vlaanderen</v>
      </c>
      <c r="Y113" s="18" t="str">
        <f>VLOOKUP(E113,Hoja2!$C$3:$D$28,2,FALSE)</f>
        <v>Dunkerque</v>
      </c>
    </row>
    <row r="114" spans="2:25" s="18" customFormat="1" x14ac:dyDescent="0.25">
      <c r="B114" s="18" t="str">
        <f>VLOOKUP(G114,[2]NUTS_Europa!$A$2:$C$81,2,FALSE)</f>
        <v>BE25</v>
      </c>
      <c r="C114" s="18">
        <f>VLOOKUP(G114,[2]NUTS_Europa!$A$2:$C$81,3,FALSE)</f>
        <v>235</v>
      </c>
      <c r="D114" s="18" t="str">
        <f>VLOOKUP(F114,[2]NUTS_Europa!$A$2:$C$81,2,FALSE)</f>
        <v>BE23</v>
      </c>
      <c r="E114" s="18">
        <f>VLOOKUP(F114,[2]NUTS_Europa!$A$2:$C$81,3,FALSE)</f>
        <v>253</v>
      </c>
      <c r="F114" s="18">
        <v>2</v>
      </c>
      <c r="G114" s="18">
        <v>3</v>
      </c>
      <c r="H114" s="21">
        <v>425558.2390095442</v>
      </c>
      <c r="I114" s="21">
        <v>526671.5552511483</v>
      </c>
      <c r="J114" s="21">
        <f t="shared" si="2"/>
        <v>37619.39680365345</v>
      </c>
      <c r="K114" s="20">
        <v>135416.16142478216</v>
      </c>
      <c r="L114" s="22">
        <v>8.9857142857142858</v>
      </c>
      <c r="M114" s="22">
        <v>12.843803106153739</v>
      </c>
      <c r="N114" s="22">
        <v>10.17544577580589</v>
      </c>
      <c r="O114" s="20">
        <v>1827.1881523429399</v>
      </c>
      <c r="P114" s="22">
        <f t="shared" ref="P114:P116" si="17">N114*(R114/O114)</f>
        <v>5.7698694224252112</v>
      </c>
      <c r="Q114" s="22">
        <f t="shared" si="13"/>
        <v>27.59938681429324</v>
      </c>
      <c r="R114" s="20">
        <v>1036.0860134784784</v>
      </c>
      <c r="S114" s="21">
        <f t="shared" ref="S114:S116" si="18">H114*(R114/O114)</f>
        <v>241307.90186711214</v>
      </c>
      <c r="T114" s="21">
        <f t="shared" si="15"/>
        <v>112858.19041096035</v>
      </c>
      <c r="U114" s="21">
        <f t="shared" si="16"/>
        <v>354166.09227807249</v>
      </c>
      <c r="V114" s="18" t="str">
        <f>VLOOKUP(B114,NUTS_Europa!$B$2:$F$41,5,FALSE)</f>
        <v>Prov. West-Vlaanderen</v>
      </c>
      <c r="W114" s="18" t="str">
        <f>VLOOKUP(C114,Hoja2!$C$3:$D$28,2,FALSE)</f>
        <v>Dunkerque</v>
      </c>
      <c r="X114" s="18" t="str">
        <f>VLOOKUP(D114,NUTS_Europa!$B$2:$F$41,5,FALSE)</f>
        <v>Prov. Oost-Vlaanderen</v>
      </c>
      <c r="Y114" s="18" t="str">
        <f>VLOOKUP(E114,Hoja2!$C$3:$D$28,2,FALSE)</f>
        <v>Amberes</v>
      </c>
    </row>
    <row r="115" spans="2:25" s="18" customFormat="1" x14ac:dyDescent="0.25">
      <c r="B115" s="18" t="str">
        <f>VLOOKUP(F115,[2]NUTS_Europa!$A$2:$C$81,2,FALSE)</f>
        <v>BE23</v>
      </c>
      <c r="C115" s="18">
        <f>VLOOKUP(F115,[2]NUTS_Europa!$A$2:$C$81,3,FALSE)</f>
        <v>253</v>
      </c>
      <c r="D115" s="18" t="str">
        <f>VLOOKUP(G115,[2]NUTS_Europa!$A$2:$C$81,2,FALSE)</f>
        <v>ES21</v>
      </c>
      <c r="E115" s="18">
        <f>VLOOKUP(G115,[2]NUTS_Europa!$A$2:$C$81,3,FALSE)</f>
        <v>163</v>
      </c>
      <c r="F115" s="18">
        <v>2</v>
      </c>
      <c r="G115" s="18">
        <v>14</v>
      </c>
      <c r="H115" s="21">
        <v>815534.36972893449</v>
      </c>
      <c r="I115" s="21">
        <v>682510.87625838991</v>
      </c>
      <c r="J115" s="21">
        <f t="shared" si="2"/>
        <v>48750.77687559928</v>
      </c>
      <c r="K115" s="20">
        <v>145277.79316174539</v>
      </c>
      <c r="L115" s="22">
        <v>55.422142857142852</v>
      </c>
      <c r="M115" s="22">
        <v>12.682147298510294</v>
      </c>
      <c r="N115" s="22">
        <v>21.031998353332259</v>
      </c>
      <c r="O115" s="20">
        <v>3277.8554561717347</v>
      </c>
      <c r="P115" s="22">
        <f t="shared" si="17"/>
        <v>5.4197603337711504</v>
      </c>
      <c r="Q115" s="22">
        <f t="shared" si="13"/>
        <v>73.524050489424297</v>
      </c>
      <c r="R115" s="20">
        <v>844.67441860465112</v>
      </c>
      <c r="S115" s="21">
        <f t="shared" si="18"/>
        <v>210156.00865067774</v>
      </c>
      <c r="T115" s="21">
        <f t="shared" si="15"/>
        <v>146252.33062679783</v>
      </c>
      <c r="U115" s="21">
        <f t="shared" si="16"/>
        <v>356408.33927747561</v>
      </c>
      <c r="V115" s="18" t="str">
        <f>VLOOKUP(B115,NUTS_Europa!$B$2:$F$41,5,FALSE)</f>
        <v>Prov. Oost-Vlaanderen</v>
      </c>
      <c r="W115" s="18" t="str">
        <f>VLOOKUP(C115,Hoja2!$C$3:$D$28,2,FALSE)</f>
        <v>Amberes</v>
      </c>
      <c r="X115" s="18" t="str">
        <f>VLOOKUP(D115,NUTS_Europa!$B$2:$F$41,5,FALSE)</f>
        <v>País Vasco</v>
      </c>
      <c r="Y115" s="18" t="str">
        <f>VLOOKUP(E115,Hoja2!$C$3:$D$28,2,FALSE)</f>
        <v>Bilbao</v>
      </c>
    </row>
    <row r="116" spans="2:25" s="18" customFormat="1" x14ac:dyDescent="0.25">
      <c r="B116" s="18" t="str">
        <f>VLOOKUP(G116,[2]NUTS_Europa!$A$2:$C$81,2,FALSE)</f>
        <v>ES21</v>
      </c>
      <c r="C116" s="18">
        <f>VLOOKUP(G116,[2]NUTS_Europa!$A$2:$C$81,3,FALSE)</f>
        <v>163</v>
      </c>
      <c r="D116" s="18" t="str">
        <f>VLOOKUP(F116,[2]NUTS_Europa!$A$2:$C$81,2,FALSE)</f>
        <v>DEF0</v>
      </c>
      <c r="E116" s="18">
        <f>VLOOKUP(F116,[2]NUTS_Europa!$A$2:$C$81,3,FALSE)</f>
        <v>1069</v>
      </c>
      <c r="F116" s="18">
        <v>10</v>
      </c>
      <c r="G116" s="18">
        <v>14</v>
      </c>
      <c r="H116" s="21">
        <v>954650.29948903376</v>
      </c>
      <c r="I116" s="21">
        <v>713244.20826349175</v>
      </c>
      <c r="J116" s="21">
        <f t="shared" si="2"/>
        <v>50946.014875963694</v>
      </c>
      <c r="K116" s="20">
        <v>199058.85825050285</v>
      </c>
      <c r="L116" s="22">
        <v>74.86071428571428</v>
      </c>
      <c r="M116" s="22">
        <v>10.194122318486407</v>
      </c>
      <c r="N116" s="22">
        <v>18.226877724620866</v>
      </c>
      <c r="O116" s="20">
        <v>3277.8554561717347</v>
      </c>
      <c r="P116" s="22">
        <f t="shared" si="17"/>
        <v>4.6969055075427875</v>
      </c>
      <c r="Q116" s="22">
        <f t="shared" si="13"/>
        <v>89.751742111743482</v>
      </c>
      <c r="R116" s="20">
        <v>844.67441860465112</v>
      </c>
      <c r="S116" s="21">
        <f t="shared" si="18"/>
        <v>246004.95582359447</v>
      </c>
      <c r="T116" s="21">
        <f t="shared" si="15"/>
        <v>152838.0446278911</v>
      </c>
      <c r="U116" s="21">
        <f t="shared" si="16"/>
        <v>398843.00045148557</v>
      </c>
      <c r="V116" s="18" t="str">
        <f>VLOOKUP(B116,NUTS_Europa!$B$2:$F$41,5,FALSE)</f>
        <v>País Vasco</v>
      </c>
      <c r="W116" s="18" t="str">
        <f>VLOOKUP(C116,Hoja2!$C$3:$D$28,2,FALSE)</f>
        <v>Bilbao</v>
      </c>
      <c r="X116" s="18" t="str">
        <f>VLOOKUP(D116,NUTS_Europa!$B$2:$F$41,5,FALSE)</f>
        <v>Schleswig-Holstein</v>
      </c>
      <c r="Y116" s="18" t="str">
        <f>VLOOKUP(E116,Hoja2!$C$3:$D$28,2,FALSE)</f>
        <v>Hamburgo</v>
      </c>
    </row>
    <row r="117" spans="2:25" s="18" customFormat="1" x14ac:dyDescent="0.25">
      <c r="B117" s="18" t="str">
        <f>VLOOKUP(F117,[2]NUTS_Europa!$A$2:$C$81,2,FALSE)</f>
        <v>DEF0</v>
      </c>
      <c r="C117" s="18">
        <f>VLOOKUP(F117,[2]NUTS_Europa!$A$2:$C$81,3,FALSE)</f>
        <v>1069</v>
      </c>
      <c r="D117" s="18" t="str">
        <f>VLOOKUP(G117,[2]NUTS_Europa!$A$2:$C$81,2,FALSE)</f>
        <v>ES13</v>
      </c>
      <c r="E117" s="18">
        <f>VLOOKUP(G117,[2]NUTS_Europa!$A$2:$C$81,3,FALSE)</f>
        <v>163</v>
      </c>
      <c r="F117" s="18">
        <v>10</v>
      </c>
      <c r="G117" s="18">
        <v>13</v>
      </c>
      <c r="H117" s="18">
        <v>1147461.6242741498</v>
      </c>
      <c r="I117" s="18">
        <v>713244.20826349175</v>
      </c>
      <c r="J117" s="18">
        <v>163171.48832599766</v>
      </c>
      <c r="K117" s="18">
        <v>74.86071428571428</v>
      </c>
      <c r="L117" s="18">
        <v>10.194122318486407</v>
      </c>
      <c r="M117" s="18">
        <v>18.226877724620866</v>
      </c>
      <c r="N117" s="18">
        <v>3277.8554561717347</v>
      </c>
      <c r="V117" s="18" t="str">
        <f>VLOOKUP(B117,NUTS_Europa!$B$2:$F$41,5,FALSE)</f>
        <v>Schleswig-Holstein</v>
      </c>
    </row>
    <row r="118" spans="2:25" s="18" customFormat="1" x14ac:dyDescent="0.25">
      <c r="B118" s="18" t="str">
        <f>VLOOKUP(G118,[2]NUTS_Europa!$A$2:$C$81,2,FALSE)</f>
        <v>ES13</v>
      </c>
      <c r="C118" s="18">
        <f>VLOOKUP(G118,[2]NUTS_Europa!$A$2:$C$81,3,FALSE)</f>
        <v>163</v>
      </c>
      <c r="D118" s="18" t="str">
        <f>VLOOKUP(F118,[2]NUTS_Europa!$A$2:$C$81,2,FALSE)</f>
        <v>DE80</v>
      </c>
      <c r="E118" s="18">
        <f>VLOOKUP(F118,[2]NUTS_Europa!$A$2:$C$81,3,FALSE)</f>
        <v>1069</v>
      </c>
      <c r="F118" s="18">
        <v>6</v>
      </c>
      <c r="G118" s="18">
        <v>13</v>
      </c>
      <c r="H118" s="18">
        <v>1750427.3966490335</v>
      </c>
      <c r="I118" s="18">
        <v>713244.20826349175</v>
      </c>
      <c r="J118" s="18">
        <v>135416.16142478216</v>
      </c>
      <c r="K118" s="18">
        <v>74.86071428571428</v>
      </c>
      <c r="L118" s="18">
        <v>10.194122318486407</v>
      </c>
      <c r="M118" s="18">
        <v>18.226877724620866</v>
      </c>
      <c r="N118" s="18">
        <v>3277.8554561717347</v>
      </c>
      <c r="V118" s="18" t="str">
        <f>VLOOKUP(B118,NUTS_Europa!$B$2:$F$41,5,FALSE)</f>
        <v>Cantabria</v>
      </c>
    </row>
    <row r="119" spans="2:25" s="18" customFormat="1" x14ac:dyDescent="0.25">
      <c r="B119" s="18" t="str">
        <f>VLOOKUP(F119,[2]NUTS_Europa!$A$2:$C$81,2,FALSE)</f>
        <v>DE80</v>
      </c>
      <c r="C119" s="18">
        <f>VLOOKUP(F119,[2]NUTS_Europa!$A$2:$C$81,3,FALSE)</f>
        <v>1069</v>
      </c>
      <c r="D119" s="18" t="str">
        <f>VLOOKUP(G119,[2]NUTS_Europa!$A$2:$C$81,2,FALSE)</f>
        <v>ES11</v>
      </c>
      <c r="E119" s="18">
        <f>VLOOKUP(G119,[2]NUTS_Europa!$A$2:$C$81,3,FALSE)</f>
        <v>288</v>
      </c>
      <c r="F119" s="18">
        <v>6</v>
      </c>
      <c r="G119" s="18">
        <v>11</v>
      </c>
      <c r="H119" s="18">
        <v>549539.08963841363</v>
      </c>
      <c r="I119" s="18">
        <v>771178.40525186516</v>
      </c>
      <c r="J119" s="18">
        <v>142841.86171918266</v>
      </c>
      <c r="K119" s="18">
        <v>82.767857142857139</v>
      </c>
      <c r="L119" s="18">
        <v>8.9939865879937528</v>
      </c>
      <c r="M119" s="18">
        <v>4.8013378384790224</v>
      </c>
      <c r="N119" s="18">
        <v>1020.5122109566038</v>
      </c>
      <c r="V119" s="18" t="str">
        <f>VLOOKUP(B119,NUTS_Europa!$B$2:$F$41,5,FALSE)</f>
        <v>Mecklenburg-Vorpommern</v>
      </c>
    </row>
    <row r="120" spans="2:25" s="18" customFormat="1" x14ac:dyDescent="0.25">
      <c r="B120" s="18" t="str">
        <f>VLOOKUP(G120,[2]NUTS_Europa!$A$2:$C$81,2,FALSE)</f>
        <v>ES11</v>
      </c>
      <c r="C120" s="18">
        <f>VLOOKUP(G120,[2]NUTS_Europa!$A$2:$C$81,3,FALSE)</f>
        <v>288</v>
      </c>
      <c r="D120" s="18" t="str">
        <f>VLOOKUP(F120,[2]NUTS_Europa!$A$2:$C$81,2,FALSE)</f>
        <v>DEA1</v>
      </c>
      <c r="E120" s="18">
        <f>VLOOKUP(F120,[2]NUTS_Europa!$A$2:$C$81,3,FALSE)</f>
        <v>253</v>
      </c>
      <c r="F120" s="18">
        <v>9</v>
      </c>
      <c r="G120" s="18">
        <v>11</v>
      </c>
      <c r="H120" s="18">
        <v>572222.57009518042</v>
      </c>
      <c r="I120" s="18">
        <v>748011.67874327768</v>
      </c>
      <c r="J120" s="18">
        <v>142392.8717171422</v>
      </c>
      <c r="K120" s="18">
        <v>63.36785714285714</v>
      </c>
      <c r="L120" s="18">
        <v>11.48201156801764</v>
      </c>
      <c r="M120" s="18">
        <v>5.6746709958079293</v>
      </c>
      <c r="N120" s="18">
        <v>1020.5122109566038</v>
      </c>
      <c r="V120" s="18" t="str">
        <f>VLOOKUP(B120,NUTS_Europa!$B$2:$F$41,5,FALSE)</f>
        <v>Galicia</v>
      </c>
    </row>
    <row r="121" spans="2:25" s="18" customFormat="1" x14ac:dyDescent="0.25">
      <c r="B121" s="18" t="str">
        <f>VLOOKUP(F121,[2]NUTS_Europa!$A$2:$C$81,2,FALSE)</f>
        <v>DEA1</v>
      </c>
      <c r="C121" s="18">
        <f>VLOOKUP(F121,[2]NUTS_Europa!$A$2:$C$81,3,FALSE)</f>
        <v>253</v>
      </c>
      <c r="D121" s="18" t="str">
        <f>VLOOKUP(G121,[2]NUTS_Europa!$A$2:$C$81,2,FALSE)</f>
        <v>FRI3</v>
      </c>
      <c r="E121" s="18">
        <f>VLOOKUP(G121,[2]NUTS_Europa!$A$2:$C$81,3,FALSE)</f>
        <v>283</v>
      </c>
      <c r="F121" s="18">
        <v>9</v>
      </c>
      <c r="G121" s="18">
        <v>25</v>
      </c>
      <c r="H121" s="18">
        <v>1099174.928106521</v>
      </c>
      <c r="I121" s="18">
        <v>624733.02562560013</v>
      </c>
      <c r="J121" s="18">
        <v>127001.21695280854</v>
      </c>
      <c r="K121" s="18">
        <v>49.328571428571429</v>
      </c>
      <c r="L121" s="18">
        <v>11.559559385678885</v>
      </c>
      <c r="M121" s="18">
        <v>13.472294107746912</v>
      </c>
      <c r="N121" s="18">
        <v>2344.8291581632657</v>
      </c>
      <c r="V121" s="18" t="str">
        <f>VLOOKUP(B121,NUTS_Europa!$B$2:$F$41,5,FALSE)</f>
        <v>Düsseldorf</v>
      </c>
    </row>
    <row r="122" spans="2:25" s="18" customFormat="1" x14ac:dyDescent="0.25">
      <c r="B122" s="18" t="str">
        <f>VLOOKUP(G122,[2]NUTS_Europa!$A$2:$C$81,2,FALSE)</f>
        <v>FRI3</v>
      </c>
      <c r="C122" s="18">
        <f>VLOOKUP(G122,[2]NUTS_Europa!$A$2:$C$81,3,FALSE)</f>
        <v>283</v>
      </c>
      <c r="D122" s="18" t="str">
        <f>VLOOKUP(F122,[2]NUTS_Europa!$A$2:$C$81,2,FALSE)</f>
        <v>FRE1</v>
      </c>
      <c r="E122" s="18">
        <f>VLOOKUP(F122,[2]NUTS_Europa!$A$2:$C$81,3,FALSE)</f>
        <v>220</v>
      </c>
      <c r="F122" s="18">
        <v>21</v>
      </c>
      <c r="G122" s="18">
        <v>25</v>
      </c>
      <c r="H122" s="18">
        <v>698614.23464360938</v>
      </c>
      <c r="I122" s="18">
        <v>557557.58115488931</v>
      </c>
      <c r="J122" s="18">
        <v>117061.71481038857</v>
      </c>
      <c r="K122" s="18">
        <v>42.999285714285712</v>
      </c>
      <c r="L122" s="18">
        <v>11.018584815006474</v>
      </c>
      <c r="M122" s="18">
        <v>12.144192657156841</v>
      </c>
      <c r="N122" s="18">
        <v>2344.8291581632657</v>
      </c>
      <c r="V122" s="18" t="str">
        <f>VLOOKUP(B122,NUTS_Europa!$B$2:$F$41,5,FALSE)</f>
        <v>Poitou-Charentes</v>
      </c>
    </row>
    <row r="123" spans="2:25" s="18" customFormat="1" x14ac:dyDescent="0.25">
      <c r="B123" s="18" t="str">
        <f>VLOOKUP(F123,[2]NUTS_Europa!$A$2:$C$81,2,FALSE)</f>
        <v>FRE1</v>
      </c>
      <c r="C123" s="18">
        <f>VLOOKUP(F123,[2]NUTS_Europa!$A$2:$C$81,3,FALSE)</f>
        <v>220</v>
      </c>
      <c r="D123" s="18" t="str">
        <f>VLOOKUP(G123,[2]NUTS_Europa!$A$2:$C$81,2,FALSE)</f>
        <v>FRI1</v>
      </c>
      <c r="E123" s="18">
        <f>VLOOKUP(G123,[2]NUTS_Europa!$A$2:$C$81,3,FALSE)</f>
        <v>283</v>
      </c>
      <c r="F123" s="18">
        <v>21</v>
      </c>
      <c r="G123" s="18">
        <v>24</v>
      </c>
      <c r="H123" s="18">
        <v>1069604.8971461477</v>
      </c>
      <c r="I123" s="18">
        <v>557557.58115488931</v>
      </c>
      <c r="J123" s="18">
        <v>123840.01515725654</v>
      </c>
      <c r="K123" s="18">
        <v>42.999285714285712</v>
      </c>
      <c r="L123" s="18">
        <v>11.018584815006474</v>
      </c>
      <c r="M123" s="18">
        <v>12.144192657156841</v>
      </c>
      <c r="N123" s="18">
        <v>2344.8291581632657</v>
      </c>
      <c r="V123" s="18" t="str">
        <f>VLOOKUP(B123,NUTS_Europa!$B$2:$F$41,5,FALSE)</f>
        <v>Nord-Pas de Calais</v>
      </c>
    </row>
    <row r="124" spans="2:25" s="18" customFormat="1" x14ac:dyDescent="0.25">
      <c r="B124" s="18" t="str">
        <f>VLOOKUP(G124,[2]NUTS_Europa!$A$2:$C$81,2,FALSE)</f>
        <v>FRI1</v>
      </c>
      <c r="C124" s="18">
        <f>VLOOKUP(G124,[2]NUTS_Europa!$A$2:$C$81,3,FALSE)</f>
        <v>283</v>
      </c>
      <c r="D124" s="18" t="str">
        <f>VLOOKUP(F124,[2]NUTS_Europa!$A$2:$C$81,2,FALSE)</f>
        <v>ES61</v>
      </c>
      <c r="E124" s="18">
        <f>VLOOKUP(F124,[2]NUTS_Europa!$A$2:$C$81,3,FALSE)</f>
        <v>61</v>
      </c>
      <c r="F124" s="18">
        <v>17</v>
      </c>
      <c r="G124" s="18">
        <v>24</v>
      </c>
      <c r="H124" s="18">
        <v>1535964.2777240064</v>
      </c>
      <c r="I124" s="18">
        <v>623452.0824249736</v>
      </c>
      <c r="J124" s="18">
        <v>163029.68053166996</v>
      </c>
      <c r="K124" s="18">
        <v>73.28</v>
      </c>
      <c r="L124" s="18">
        <v>8.1264520129138269</v>
      </c>
      <c r="M124" s="18">
        <v>10.702462051094768</v>
      </c>
      <c r="N124" s="18">
        <v>2344.8291581632657</v>
      </c>
      <c r="V124" s="18" t="str">
        <f>VLOOKUP(B124,NUTS_Europa!$B$2:$F$41,5,FALSE)</f>
        <v>Aquitaine</v>
      </c>
    </row>
    <row r="125" spans="2:25" s="18" customFormat="1" x14ac:dyDescent="0.25">
      <c r="B125" s="18" t="str">
        <f>VLOOKUP(F125,[2]NUTS_Europa!$A$2:$C$81,2,FALSE)</f>
        <v>ES61</v>
      </c>
      <c r="C125" s="18">
        <f>VLOOKUP(F125,[2]NUTS_Europa!$A$2:$C$81,3,FALSE)</f>
        <v>61</v>
      </c>
      <c r="D125" s="18" t="str">
        <f>VLOOKUP(G125,[2]NUTS_Europa!$A$2:$C$81,2,FALSE)</f>
        <v>FRG0</v>
      </c>
      <c r="E125" s="18">
        <f>VLOOKUP(G125,[2]NUTS_Europa!$A$2:$C$81,3,FALSE)</f>
        <v>282</v>
      </c>
      <c r="F125" s="18">
        <v>17</v>
      </c>
      <c r="G125" s="18">
        <v>22</v>
      </c>
      <c r="H125" s="18">
        <v>554223.8332952155</v>
      </c>
      <c r="I125" s="18">
        <v>642456.9922361956</v>
      </c>
      <c r="J125" s="18">
        <v>115262.59218235347</v>
      </c>
      <c r="K125" s="18">
        <v>75.131142857142862</v>
      </c>
      <c r="L125" s="18">
        <v>6.2168172864381184</v>
      </c>
      <c r="M125" s="18">
        <v>4.4219877353112196</v>
      </c>
      <c r="N125" s="18">
        <v>844.67441860465112</v>
      </c>
      <c r="V125" s="18" t="str">
        <f>VLOOKUP(B125,NUTS_Europa!$B$2:$F$41,5,FALSE)</f>
        <v>Andalucía</v>
      </c>
    </row>
    <row r="126" spans="2:25" s="18" customFormat="1" x14ac:dyDescent="0.25">
      <c r="B126" s="18" t="str">
        <f>VLOOKUP(G126,[2]NUTS_Europa!$A$2:$C$81,2,FALSE)</f>
        <v>FRG0</v>
      </c>
      <c r="C126" s="18">
        <f>VLOOKUP(G126,[2]NUTS_Europa!$A$2:$C$81,3,FALSE)</f>
        <v>282</v>
      </c>
      <c r="D126" s="18" t="str">
        <f>VLOOKUP(F126,[2]NUTS_Europa!$A$2:$C$81,2,FALSE)</f>
        <v>ES62</v>
      </c>
      <c r="E126" s="18">
        <f>VLOOKUP(F126,[2]NUTS_Europa!$A$2:$C$81,3,FALSE)</f>
        <v>1064</v>
      </c>
      <c r="F126" s="18">
        <v>18</v>
      </c>
      <c r="G126" s="18">
        <v>22</v>
      </c>
      <c r="H126" s="18">
        <v>531339.04304623115</v>
      </c>
      <c r="I126" s="18">
        <v>699521.11969036842</v>
      </c>
      <c r="J126" s="18">
        <v>135416.16142478216</v>
      </c>
      <c r="K126" s="18">
        <v>89.787071428571423</v>
      </c>
      <c r="L126" s="18">
        <v>7.0343298727527532</v>
      </c>
      <c r="M126" s="18">
        <v>4.6969055075427875</v>
      </c>
      <c r="N126" s="18">
        <v>844.67441860465112</v>
      </c>
      <c r="V126" s="18" t="str">
        <f>VLOOKUP(B126,NUTS_Europa!$B$2:$F$41,5,FALSE)</f>
        <v>Pays de la Loire</v>
      </c>
    </row>
    <row r="127" spans="2:25" s="18" customFormat="1" x14ac:dyDescent="0.25">
      <c r="B127" s="18" t="str">
        <f>VLOOKUP(F127,[2]NUTS_Europa!$A$2:$C$81,2,FALSE)</f>
        <v>ES62</v>
      </c>
      <c r="C127" s="18">
        <f>VLOOKUP(F127,[2]NUTS_Europa!$A$2:$C$81,3,FALSE)</f>
        <v>1064</v>
      </c>
      <c r="D127" s="18" t="str">
        <f>VLOOKUP(G127,[2]NUTS_Europa!$A$2:$C$81,2,FALSE)</f>
        <v>FRH0</v>
      </c>
      <c r="E127" s="18">
        <f>VLOOKUP(G127,[2]NUTS_Europa!$A$2:$C$81,3,FALSE)</f>
        <v>283</v>
      </c>
      <c r="F127" s="18">
        <v>18</v>
      </c>
      <c r="G127" s="18">
        <v>23</v>
      </c>
      <c r="H127" s="18">
        <v>1669077.6364268984</v>
      </c>
      <c r="I127" s="18">
        <v>717127.57144800143</v>
      </c>
      <c r="J127" s="18">
        <v>154854.30087154222</v>
      </c>
      <c r="K127" s="18">
        <v>101.47328571428571</v>
      </c>
      <c r="L127" s="18">
        <v>8.9439645992284618</v>
      </c>
      <c r="M127" s="18">
        <v>11.465638008868847</v>
      </c>
      <c r="N127" s="18">
        <v>2344.8291581632657</v>
      </c>
      <c r="V127" s="18" t="str">
        <f>VLOOKUP(B127,NUTS_Europa!$B$2:$F$41,5,FALSE)</f>
        <v>Región de Murcia</v>
      </c>
    </row>
    <row r="128" spans="2:25" s="18" customFormat="1" x14ac:dyDescent="0.25">
      <c r="B128" s="18" t="str">
        <f>VLOOKUP(G128,[2]NUTS_Europa!$A$2:$C$81,2,FALSE)</f>
        <v>FRH0</v>
      </c>
      <c r="C128" s="18">
        <f>VLOOKUP(G128,[2]NUTS_Europa!$A$2:$C$81,3,FALSE)</f>
        <v>283</v>
      </c>
      <c r="D128" s="18" t="str">
        <f>VLOOKUP(F128,[2]NUTS_Europa!$A$2:$C$81,2,FALSE)</f>
        <v>ES51</v>
      </c>
      <c r="E128" s="18">
        <f>VLOOKUP(F128,[2]NUTS_Europa!$A$2:$C$81,3,FALSE)</f>
        <v>1063</v>
      </c>
      <c r="F128" s="18">
        <v>15</v>
      </c>
      <c r="G128" s="18">
        <v>23</v>
      </c>
      <c r="H128" s="18">
        <v>1226433.8795062588</v>
      </c>
      <c r="I128" s="18">
        <v>4673713.704171692</v>
      </c>
      <c r="J128" s="18">
        <v>141512.315270936</v>
      </c>
      <c r="K128" s="18">
        <v>110.26692857142858</v>
      </c>
      <c r="L128" s="18">
        <v>9.8977507935669617</v>
      </c>
      <c r="M128" s="18">
        <v>11.465638008868847</v>
      </c>
      <c r="N128" s="18">
        <v>2344.8291581632657</v>
      </c>
      <c r="V128" s="18" t="str">
        <f>VLOOKUP(B128,NUTS_Europa!$B$2:$F$41,5,FALSE)</f>
        <v>Bretagne</v>
      </c>
    </row>
    <row r="129" spans="2:22" s="18" customFormat="1" x14ac:dyDescent="0.25">
      <c r="B129" s="18" t="str">
        <f>VLOOKUP(F129,[2]NUTS_Europa!$A$2:$C$81,2,FALSE)</f>
        <v>ES51</v>
      </c>
      <c r="C129" s="18">
        <f>VLOOKUP(F129,[2]NUTS_Europa!$A$2:$C$81,3,FALSE)</f>
        <v>1063</v>
      </c>
      <c r="D129" s="18" t="str">
        <f>VLOOKUP(G129,[2]NUTS_Europa!$A$2:$C$81,2,FALSE)</f>
        <v>PT17</v>
      </c>
      <c r="E129" s="18">
        <f>VLOOKUP(G129,[2]NUTS_Europa!$A$2:$C$81,3,FALSE)</f>
        <v>294</v>
      </c>
      <c r="F129" s="18">
        <v>15</v>
      </c>
      <c r="G129" s="18">
        <v>39</v>
      </c>
      <c r="H129" s="18">
        <v>649057.18564205</v>
      </c>
      <c r="I129" s="18">
        <v>4557198.5003725626</v>
      </c>
      <c r="J129" s="18">
        <v>119215.96904421839</v>
      </c>
      <c r="K129" s="18">
        <v>58.142857142857146</v>
      </c>
      <c r="L129" s="18">
        <v>10.103931555135603</v>
      </c>
      <c r="M129" s="18">
        <v>14.621641470364986</v>
      </c>
      <c r="N129" s="18">
        <v>3107.7929041260345</v>
      </c>
      <c r="V129" s="18" t="str">
        <f>VLOOKUP(B129,NUTS_Europa!$B$2:$F$41,5,FALSE)</f>
        <v>Cataluña</v>
      </c>
    </row>
    <row r="130" spans="2:22" s="18" customFormat="1" x14ac:dyDescent="0.25">
      <c r="B130" s="18" t="str">
        <f>VLOOKUP(G130,[2]NUTS_Europa!$A$2:$C$81,2,FALSE)</f>
        <v>PT17</v>
      </c>
      <c r="C130" s="18">
        <f>VLOOKUP(G130,[2]NUTS_Europa!$A$2:$C$81,3,FALSE)</f>
        <v>294</v>
      </c>
      <c r="D130" s="18" t="str">
        <f>VLOOKUP(F130,[2]NUTS_Europa!$A$2:$C$81,2,FALSE)</f>
        <v>FRJ1</v>
      </c>
      <c r="E130" s="18">
        <f>VLOOKUP(F130,[2]NUTS_Europa!$A$2:$C$81,3,FALSE)</f>
        <v>1063</v>
      </c>
      <c r="F130" s="18">
        <v>26</v>
      </c>
      <c r="G130" s="18">
        <v>39</v>
      </c>
      <c r="H130" s="21">
        <v>1640218.4286312868</v>
      </c>
      <c r="I130" s="21">
        <v>4557198.5003725626</v>
      </c>
      <c r="J130" s="18">
        <v>137713.62258431225</v>
      </c>
      <c r="K130" s="18">
        <v>58.142857142857146</v>
      </c>
      <c r="L130" s="18">
        <v>10.103931555135603</v>
      </c>
      <c r="M130" s="18">
        <v>14.621641470364986</v>
      </c>
      <c r="N130" s="18">
        <v>3107.7929041260345</v>
      </c>
      <c r="V130" s="18" t="str">
        <f>VLOOKUP(B130,NUTS_Europa!$B$2:$F$41,5,FALSE)</f>
        <v>Área Metropolitana de Lisboa</v>
      </c>
    </row>
    <row r="131" spans="2:22" s="18" customFormat="1" x14ac:dyDescent="0.25">
      <c r="B131" s="18" t="str">
        <f>VLOOKUP(F131,[2]NUTS_Europa!$A$2:$C$81,2,FALSE)</f>
        <v>FRJ1</v>
      </c>
      <c r="C131" s="18">
        <f>VLOOKUP(F131,[2]NUTS_Europa!$A$2:$C$81,3,FALSE)</f>
        <v>1063</v>
      </c>
      <c r="D131" s="18" t="str">
        <f>VLOOKUP(G131,[2]NUTS_Europa!$A$2:$C$81,2,FALSE)</f>
        <v>FRJ2</v>
      </c>
      <c r="E131" s="18">
        <f>VLOOKUP(G131,[2]NUTS_Europa!$A$2:$C$81,3,FALSE)</f>
        <v>283</v>
      </c>
      <c r="F131" s="18">
        <v>26</v>
      </c>
      <c r="G131" s="18">
        <v>28</v>
      </c>
      <c r="H131" s="21">
        <v>2392976.3029271034</v>
      </c>
      <c r="I131" s="21">
        <v>4673713.704171692</v>
      </c>
      <c r="J131" s="18">
        <v>142841.86171918266</v>
      </c>
      <c r="K131" s="18">
        <v>110.26692857142858</v>
      </c>
      <c r="L131" s="18">
        <v>9.8977507935669617</v>
      </c>
      <c r="M131" s="18">
        <v>11.465638008868847</v>
      </c>
      <c r="N131" s="18">
        <v>2344.8291581632657</v>
      </c>
      <c r="V131" s="18" t="str">
        <f>VLOOKUP(B131,NUTS_Europa!$B$2:$F$41,5,FALSE)</f>
        <v>Languedoc-Roussillon</v>
      </c>
    </row>
    <row r="132" spans="2:22" s="18" customFormat="1" x14ac:dyDescent="0.25">
      <c r="B132" s="18" t="str">
        <f>VLOOKUP(G132,[2]NUTS_Europa!$A$2:$C$81,2,FALSE)</f>
        <v>FRJ2</v>
      </c>
      <c r="C132" s="18">
        <f>VLOOKUP(G132,[2]NUTS_Europa!$A$2:$C$81,3,FALSE)</f>
        <v>283</v>
      </c>
      <c r="D132" s="18" t="str">
        <f>VLOOKUP(F132,[2]NUTS_Europa!$A$2:$C$81,2,FALSE)</f>
        <v>FRF2</v>
      </c>
      <c r="E132" s="18">
        <f>VLOOKUP(F132,[2]NUTS_Europa!$A$2:$C$81,3,FALSE)</f>
        <v>269</v>
      </c>
      <c r="F132" s="18">
        <v>27</v>
      </c>
      <c r="G132" s="18">
        <v>28</v>
      </c>
      <c r="H132" s="18">
        <v>1947814.0373826975</v>
      </c>
      <c r="I132" s="18">
        <v>628619.58329075458</v>
      </c>
      <c r="J132" s="18">
        <v>176841.96373917855</v>
      </c>
      <c r="K132" s="18">
        <v>33.071428571428569</v>
      </c>
      <c r="L132" s="18">
        <v>10.677330282879439</v>
      </c>
      <c r="M132" s="18">
        <v>13.472294107746912</v>
      </c>
      <c r="N132" s="18">
        <v>2344.8291581632657</v>
      </c>
      <c r="V132" s="18" t="str">
        <f>VLOOKUP(B132,NUTS_Europa!$B$2:$F$41,5,FALSE)</f>
        <v>Midi-Pyrénées</v>
      </c>
    </row>
    <row r="133" spans="2:22" s="18" customFormat="1" x14ac:dyDescent="0.25">
      <c r="B133" s="18" t="str">
        <f>VLOOKUP(F133,[2]NUTS_Europa!$A$2:$C$81,2,FALSE)</f>
        <v>FRF2</v>
      </c>
      <c r="C133" s="18">
        <f>VLOOKUP(F133,[2]NUTS_Europa!$A$2:$C$81,3,FALSE)</f>
        <v>269</v>
      </c>
      <c r="D133" s="18" t="str">
        <f>VLOOKUP(G133,[2]NUTS_Europa!$A$2:$C$81,2,FALSE)</f>
        <v>PT16</v>
      </c>
      <c r="E133" s="18">
        <f>VLOOKUP(G133,[2]NUTS_Europa!$A$2:$C$81,3,FALSE)</f>
        <v>111</v>
      </c>
      <c r="F133" s="18">
        <v>27</v>
      </c>
      <c r="G133" s="18">
        <v>38</v>
      </c>
      <c r="H133" s="18">
        <v>1360817.3407588312</v>
      </c>
      <c r="I133" s="18">
        <v>716053.63040211052</v>
      </c>
      <c r="J133" s="18">
        <v>120437.35243536306</v>
      </c>
      <c r="K133" s="18">
        <v>56.926428571428573</v>
      </c>
      <c r="L133" s="18">
        <v>10.101719515418516</v>
      </c>
      <c r="M133" s="18">
        <v>16.233879062411841</v>
      </c>
      <c r="N133" s="18">
        <v>2919.4418190274873</v>
      </c>
      <c r="V133" s="18" t="str">
        <f>VLOOKUP(B133,NUTS_Europa!$B$2:$F$41,5,FALSE)</f>
        <v>Champagne-Ardenne</v>
      </c>
    </row>
    <row r="134" spans="2:22" s="18" customFormat="1" x14ac:dyDescent="0.25">
      <c r="B134" s="18" t="str">
        <f>VLOOKUP(G134,[2]NUTS_Europa!$A$2:$C$81,2,FALSE)</f>
        <v>PT16</v>
      </c>
      <c r="C134" s="18">
        <f>VLOOKUP(G134,[2]NUTS_Europa!$A$2:$C$81,3,FALSE)</f>
        <v>111</v>
      </c>
      <c r="D134" s="18" t="str">
        <f>VLOOKUP(F134,[2]NUTS_Europa!$A$2:$C$81,2,FALSE)</f>
        <v>NL34</v>
      </c>
      <c r="E134" s="18">
        <f>VLOOKUP(F134,[2]NUTS_Europa!$A$2:$C$81,3,FALSE)</f>
        <v>250</v>
      </c>
      <c r="F134" s="18">
        <v>34</v>
      </c>
      <c r="G134" s="18">
        <v>38</v>
      </c>
      <c r="H134" s="18">
        <v>1180439.7794507367</v>
      </c>
      <c r="I134" s="18">
        <v>779313.32335276937</v>
      </c>
      <c r="J134" s="18">
        <v>199058.85825050285</v>
      </c>
      <c r="K134" s="18">
        <v>68.844285714285718</v>
      </c>
      <c r="L134" s="18">
        <v>10.128039164274501</v>
      </c>
      <c r="M134" s="18">
        <v>16.233879062411841</v>
      </c>
      <c r="N134" s="18">
        <v>2919.4418190274873</v>
      </c>
      <c r="V134" s="18" t="str">
        <f>VLOOKUP(B134,NUTS_Europa!$B$2:$F$41,5,FALSE)</f>
        <v>Centro (PT)</v>
      </c>
    </row>
    <row r="135" spans="2:22" s="18" customFormat="1" x14ac:dyDescent="0.25">
      <c r="B135" s="18" t="str">
        <f>VLOOKUP(F135,[2]NUTS_Europa!$A$2:$C$81,2,FALSE)</f>
        <v>NL34</v>
      </c>
      <c r="C135" s="18">
        <f>VLOOKUP(F135,[2]NUTS_Europa!$A$2:$C$81,3,FALSE)</f>
        <v>250</v>
      </c>
      <c r="D135" s="18" t="str">
        <f>VLOOKUP(G135,[2]NUTS_Europa!$A$2:$C$81,2,FALSE)</f>
        <v>PT11</v>
      </c>
      <c r="E135" s="18">
        <f>VLOOKUP(G135,[2]NUTS_Europa!$A$2:$C$81,3,FALSE)</f>
        <v>111</v>
      </c>
      <c r="F135" s="18">
        <v>34</v>
      </c>
      <c r="G135" s="18">
        <v>36</v>
      </c>
      <c r="H135" s="18">
        <v>1276270.4571603141</v>
      </c>
      <c r="I135" s="18">
        <v>779313.32335276937</v>
      </c>
      <c r="J135" s="18">
        <v>176841.96373917855</v>
      </c>
      <c r="K135" s="18">
        <v>68.844285714285718</v>
      </c>
      <c r="L135" s="18">
        <v>10.128039164274501</v>
      </c>
      <c r="M135" s="18">
        <v>16.233879062411841</v>
      </c>
      <c r="N135" s="18">
        <v>2919.4418190274873</v>
      </c>
      <c r="V135" s="18" t="str">
        <f>VLOOKUP(B135,NUTS_Europa!$B$2:$F$41,5,FALSE)</f>
        <v>Zeeland</v>
      </c>
    </row>
    <row r="136" spans="2:22" s="18" customFormat="1" x14ac:dyDescent="0.25">
      <c r="B136" s="18" t="str">
        <f>VLOOKUP(G136,[2]NUTS_Europa!$A$2:$C$81,2,FALSE)</f>
        <v>PT11</v>
      </c>
      <c r="C136" s="18">
        <f>VLOOKUP(G136,[2]NUTS_Europa!$A$2:$C$81,3,FALSE)</f>
        <v>111</v>
      </c>
      <c r="D136" s="18" t="str">
        <f>VLOOKUP(F136,[2]NUTS_Europa!$A$2:$C$81,2,FALSE)</f>
        <v>FRI2</v>
      </c>
      <c r="E136" s="18">
        <f>VLOOKUP(F136,[2]NUTS_Europa!$A$2:$C$81,3,FALSE)</f>
        <v>269</v>
      </c>
      <c r="F136" s="18">
        <v>29</v>
      </c>
      <c r="G136" s="18">
        <v>36</v>
      </c>
      <c r="H136" s="18">
        <v>1471980.926901941</v>
      </c>
      <c r="I136" s="18">
        <v>716053.63040211052</v>
      </c>
      <c r="J136" s="18">
        <v>114346.85142443764</v>
      </c>
      <c r="K136" s="18">
        <v>56.926428571428573</v>
      </c>
      <c r="L136" s="18">
        <v>10.101719515418516</v>
      </c>
      <c r="M136" s="18">
        <v>16.233879062411841</v>
      </c>
      <c r="N136" s="18">
        <v>2919.4418190274873</v>
      </c>
      <c r="V136" s="18" t="str">
        <f>VLOOKUP(B136,NUTS_Europa!$B$2:$F$41,5,FALSE)</f>
        <v>Norte</v>
      </c>
    </row>
    <row r="137" spans="2:22" s="18" customFormat="1" x14ac:dyDescent="0.25">
      <c r="B137" s="18" t="str">
        <f>VLOOKUP(F137,[2]NUTS_Europa!$A$2:$C$81,2,FALSE)</f>
        <v>FRI2</v>
      </c>
      <c r="C137" s="18">
        <f>VLOOKUP(F137,[2]NUTS_Europa!$A$2:$C$81,3,FALSE)</f>
        <v>269</v>
      </c>
      <c r="D137" s="18" t="str">
        <f>VLOOKUP(G137,[2]NUTS_Europa!$A$2:$C$81,2,FALSE)</f>
        <v>FRG0</v>
      </c>
      <c r="E137" s="18">
        <f>VLOOKUP(G137,[2]NUTS_Europa!$A$2:$C$81,3,FALSE)</f>
        <v>283</v>
      </c>
      <c r="F137" s="18">
        <v>29</v>
      </c>
      <c r="G137" s="18">
        <v>62</v>
      </c>
      <c r="H137" s="18">
        <v>1412109.6782504013</v>
      </c>
      <c r="I137" s="18">
        <v>628619.58329075458</v>
      </c>
      <c r="J137" s="18">
        <v>118487.95435333898</v>
      </c>
      <c r="K137" s="18">
        <v>33.071428571428569</v>
      </c>
      <c r="L137" s="18">
        <v>10.677330282879439</v>
      </c>
      <c r="M137" s="18">
        <v>13.472294107746912</v>
      </c>
      <c r="N137" s="18">
        <v>2344.8291581632657</v>
      </c>
      <c r="V137" s="18" t="str">
        <f>VLOOKUP(B137,NUTS_Europa!$B$2:$F$41,5,FALSE)</f>
        <v>Limousin</v>
      </c>
    </row>
    <row r="138" spans="2:22" s="18" customFormat="1" x14ac:dyDescent="0.25">
      <c r="B138" s="18" t="str">
        <f>VLOOKUP(G138,[2]NUTS_Europa!$A$2:$C$81,2,FALSE)</f>
        <v>FRG0</v>
      </c>
      <c r="C138" s="18">
        <f>VLOOKUP(G138,[2]NUTS_Europa!$A$2:$C$81,3,FALSE)</f>
        <v>283</v>
      </c>
      <c r="D138" s="18" t="str">
        <f>VLOOKUP(F138,[2]NUTS_Europa!$A$2:$C$81,2,FALSE)</f>
        <v>FRD1</v>
      </c>
      <c r="E138" s="18">
        <f>VLOOKUP(F138,[2]NUTS_Europa!$A$2:$C$81,3,FALSE)</f>
        <v>269</v>
      </c>
      <c r="F138" s="18">
        <v>59</v>
      </c>
      <c r="G138" s="18">
        <v>62</v>
      </c>
      <c r="H138" s="21">
        <v>1165808.8234769318</v>
      </c>
      <c r="I138" s="21">
        <v>628619.58329075458</v>
      </c>
      <c r="J138" s="18">
        <v>159445.52860932166</v>
      </c>
      <c r="K138" s="18">
        <v>33.071428571428569</v>
      </c>
      <c r="L138" s="18">
        <v>10.677330282879439</v>
      </c>
      <c r="M138" s="18">
        <v>13.472294107746912</v>
      </c>
      <c r="N138" s="18">
        <v>2344.8291581632657</v>
      </c>
      <c r="V138" s="18" t="str">
        <f>VLOOKUP(B138,NUTS_Europa!$B$2:$F$41,5,FALSE)</f>
        <v>Pays de la Loire</v>
      </c>
    </row>
    <row r="139" spans="2:22" s="18" customFormat="1" x14ac:dyDescent="0.25">
      <c r="B139" s="18" t="str">
        <f>VLOOKUP(F139,[2]NUTS_Europa!$A$2:$C$81,2,FALSE)</f>
        <v>FRD1</v>
      </c>
      <c r="C139" s="18">
        <f>VLOOKUP(F139,[2]NUTS_Europa!$A$2:$C$81,3,FALSE)</f>
        <v>269</v>
      </c>
      <c r="D139" s="18" t="str">
        <f>VLOOKUP(G139,[2]NUTS_Europa!$A$2:$C$81,2,FALSE)</f>
        <v>FRJ2</v>
      </c>
      <c r="E139" s="18">
        <f>VLOOKUP(G139,[2]NUTS_Europa!$A$2:$C$81,3,FALSE)</f>
        <v>163</v>
      </c>
      <c r="F139" s="18">
        <v>59</v>
      </c>
      <c r="G139" s="18">
        <v>68</v>
      </c>
      <c r="H139" s="18">
        <v>2985563.8950630547</v>
      </c>
      <c r="I139" s="18">
        <v>697445.23093059589</v>
      </c>
      <c r="J139" s="18">
        <v>145277.79316174539</v>
      </c>
      <c r="K139" s="18">
        <v>43.427857142857142</v>
      </c>
      <c r="L139" s="18">
        <v>11.799918195710848</v>
      </c>
      <c r="M139" s="18">
        <v>21.031998353332259</v>
      </c>
      <c r="N139" s="18">
        <v>3277.8554561717347</v>
      </c>
      <c r="V139" s="18" t="str">
        <f>VLOOKUP(B139,NUTS_Europa!$B$2:$F$41,5,FALSE)</f>
        <v xml:space="preserve">Basse-Normandie </v>
      </c>
    </row>
    <row r="140" spans="2:22" s="18" customFormat="1" x14ac:dyDescent="0.25">
      <c r="B140" s="18" t="str">
        <f>VLOOKUP(G140,[2]NUTS_Europa!$A$2:$C$81,2,FALSE)</f>
        <v>FRJ2</v>
      </c>
      <c r="C140" s="18">
        <f>VLOOKUP(G140,[2]NUTS_Europa!$A$2:$C$81,3,FALSE)</f>
        <v>163</v>
      </c>
      <c r="D140" s="18" t="str">
        <f>VLOOKUP(F140,[2]NUTS_Europa!$A$2:$C$81,2,FALSE)</f>
        <v>DE50</v>
      </c>
      <c r="E140" s="18">
        <f>VLOOKUP(F140,[2]NUTS_Europa!$A$2:$C$81,3,FALSE)</f>
        <v>1069</v>
      </c>
      <c r="F140" s="18">
        <v>44</v>
      </c>
      <c r="G140" s="18">
        <v>68</v>
      </c>
      <c r="H140" s="18">
        <v>2895244.637560661</v>
      </c>
      <c r="I140" s="18">
        <v>713244.20826349175</v>
      </c>
      <c r="J140" s="18">
        <v>122072.63094995193</v>
      </c>
      <c r="K140" s="18">
        <v>74.86071428571428</v>
      </c>
      <c r="L140" s="18">
        <v>10.194122318486407</v>
      </c>
      <c r="M140" s="18">
        <v>18.226877724620866</v>
      </c>
      <c r="N140" s="18">
        <v>3277.8554561717347</v>
      </c>
      <c r="V140" s="18" t="str">
        <f>VLOOKUP(B140,NUTS_Europa!$B$2:$F$41,5,FALSE)</f>
        <v>Midi-Pyrénées</v>
      </c>
    </row>
    <row r="141" spans="2:22" s="18" customFormat="1" x14ac:dyDescent="0.25">
      <c r="B141" s="18" t="str">
        <f>VLOOKUP(F141,[2]NUTS_Europa!$A$2:$C$81,2,FALSE)</f>
        <v>DE50</v>
      </c>
      <c r="C141" s="18">
        <f>VLOOKUP(F141,[2]NUTS_Europa!$A$2:$C$81,3,FALSE)</f>
        <v>1069</v>
      </c>
      <c r="D141" s="18" t="str">
        <f>VLOOKUP(G141,[2]NUTS_Europa!$A$2:$C$81,2,FALSE)</f>
        <v>ES12</v>
      </c>
      <c r="E141" s="18">
        <f>VLOOKUP(G141,[2]NUTS_Europa!$A$2:$C$81,3,FALSE)</f>
        <v>163</v>
      </c>
      <c r="F141" s="18">
        <v>44</v>
      </c>
      <c r="G141" s="18">
        <v>52</v>
      </c>
      <c r="H141" s="18">
        <v>1806377.1114304289</v>
      </c>
      <c r="I141" s="18">
        <v>713244.20826349175</v>
      </c>
      <c r="J141" s="18">
        <v>120125.80522925351</v>
      </c>
      <c r="K141" s="18">
        <v>74.86071428571428</v>
      </c>
      <c r="L141" s="18">
        <v>10.194122318486407</v>
      </c>
      <c r="M141" s="18">
        <v>18.226877724620866</v>
      </c>
      <c r="N141" s="18">
        <v>3277.8554561717347</v>
      </c>
      <c r="V141" s="18" t="str">
        <f>VLOOKUP(B141,NUTS_Europa!$B$2:$F$41,5,FALSE)</f>
        <v>Bremen</v>
      </c>
    </row>
    <row r="142" spans="2:22" s="18" customFormat="1" x14ac:dyDescent="0.25">
      <c r="B142" s="18" t="str">
        <f>VLOOKUP(G142,[2]NUTS_Europa!$A$2:$C$81,2,FALSE)</f>
        <v>ES12</v>
      </c>
      <c r="C142" s="18">
        <f>VLOOKUP(G142,[2]NUTS_Europa!$A$2:$C$81,3,FALSE)</f>
        <v>163</v>
      </c>
      <c r="D142" s="18" t="str">
        <f>VLOOKUP(F142,[2]NUTS_Europa!$A$2:$C$81,2,FALSE)</f>
        <v>BE23</v>
      </c>
      <c r="E142" s="18">
        <f>VLOOKUP(F142,[2]NUTS_Europa!$A$2:$C$81,3,FALSE)</f>
        <v>220</v>
      </c>
      <c r="F142" s="18">
        <v>42</v>
      </c>
      <c r="G142" s="18">
        <v>52</v>
      </c>
      <c r="H142" s="18">
        <v>1650434.6125684858</v>
      </c>
      <c r="I142" s="18">
        <v>623753.57056795689</v>
      </c>
      <c r="J142" s="18">
        <v>137713.62258431225</v>
      </c>
      <c r="K142" s="18">
        <v>52.142857142857146</v>
      </c>
      <c r="L142" s="18">
        <v>12.141172727837883</v>
      </c>
      <c r="M142" s="18">
        <v>19.175434700918338</v>
      </c>
      <c r="N142" s="18">
        <v>3277.8554561717347</v>
      </c>
      <c r="V142" s="18" t="str">
        <f>VLOOKUP(B142,NUTS_Europa!$B$2:$F$41,5,FALSE)</f>
        <v>Principado de Asturias</v>
      </c>
    </row>
    <row r="143" spans="2:22" s="18" customFormat="1" x14ac:dyDescent="0.25">
      <c r="B143" s="18" t="str">
        <f>VLOOKUP(F143,[2]NUTS_Europa!$A$2:$C$81,2,FALSE)</f>
        <v>BE23</v>
      </c>
      <c r="C143" s="18">
        <f>VLOOKUP(F143,[2]NUTS_Europa!$A$2:$C$81,3,FALSE)</f>
        <v>220</v>
      </c>
      <c r="D143" s="18" t="str">
        <f>VLOOKUP(G143,[2]NUTS_Europa!$A$2:$C$81,2,FALSE)</f>
        <v>NL11</v>
      </c>
      <c r="E143" s="18">
        <f>VLOOKUP(G143,[2]NUTS_Europa!$A$2:$C$81,3,FALSE)</f>
        <v>218</v>
      </c>
      <c r="F143" s="18">
        <v>42</v>
      </c>
      <c r="G143" s="18">
        <v>70</v>
      </c>
      <c r="H143" s="18">
        <v>1768063.1438367118</v>
      </c>
      <c r="I143" s="18">
        <v>592365.72100580274</v>
      </c>
      <c r="J143" s="18">
        <v>117061.71481038857</v>
      </c>
      <c r="K143" s="18">
        <v>8.9285714285714288</v>
      </c>
      <c r="L143" s="18">
        <v>9.6197278905030466</v>
      </c>
      <c r="M143" s="18">
        <v>23.290647890387675</v>
      </c>
      <c r="N143" s="18">
        <v>4963.1764433597036</v>
      </c>
      <c r="V143" s="18" t="str">
        <f>VLOOKUP(B143,NUTS_Europa!$B$2:$F$41,5,FALSE)</f>
        <v>Prov. Oost-Vlaanderen</v>
      </c>
    </row>
    <row r="144" spans="2:22" s="18" customFormat="1" x14ac:dyDescent="0.25">
      <c r="B144" s="18" t="str">
        <f>VLOOKUP(G144,[2]NUTS_Europa!$A$2:$C$81,2,FALSE)</f>
        <v>NL11</v>
      </c>
      <c r="C144" s="18">
        <f>VLOOKUP(G144,[2]NUTS_Europa!$A$2:$C$81,3,FALSE)</f>
        <v>218</v>
      </c>
      <c r="D144" s="18" t="str">
        <f>VLOOKUP(F144,[2]NUTS_Europa!$A$2:$C$81,2,FALSE)</f>
        <v>BE25</v>
      </c>
      <c r="E144" s="18">
        <f>VLOOKUP(F144,[2]NUTS_Europa!$A$2:$C$81,3,FALSE)</f>
        <v>220</v>
      </c>
      <c r="F144" s="18">
        <v>43</v>
      </c>
      <c r="G144" s="18">
        <v>70</v>
      </c>
      <c r="H144" s="18">
        <v>1580383.6045369303</v>
      </c>
      <c r="I144" s="18">
        <v>592365.72100580274</v>
      </c>
      <c r="J144" s="18">
        <v>156784.57749147405</v>
      </c>
      <c r="K144" s="18">
        <v>8.9285714285714288</v>
      </c>
      <c r="L144" s="18">
        <v>9.6197278905030466</v>
      </c>
      <c r="M144" s="18">
        <v>23.290647890387675</v>
      </c>
      <c r="N144" s="18">
        <v>4963.1764433597036</v>
      </c>
      <c r="V144" s="18" t="str">
        <f>VLOOKUP(B144,NUTS_Europa!$B$2:$F$41,5,FALSE)</f>
        <v>Groningen</v>
      </c>
    </row>
    <row r="145" spans="2:22" s="18" customFormat="1" x14ac:dyDescent="0.25">
      <c r="B145" s="18" t="str">
        <f>VLOOKUP(F145,[2]NUTS_Europa!$A$2:$C$81,2,FALSE)</f>
        <v>BE25</v>
      </c>
      <c r="C145" s="18">
        <f>VLOOKUP(F145,[2]NUTS_Europa!$A$2:$C$81,3,FALSE)</f>
        <v>220</v>
      </c>
      <c r="D145" s="18" t="str">
        <f>VLOOKUP(G145,[2]NUTS_Europa!$A$2:$C$81,2,FALSE)</f>
        <v>PT18</v>
      </c>
      <c r="E145" s="18">
        <f>VLOOKUP(G145,[2]NUTS_Europa!$A$2:$C$81,3,FALSE)</f>
        <v>61</v>
      </c>
      <c r="F145" s="18">
        <v>43</v>
      </c>
      <c r="G145" s="18">
        <v>80</v>
      </c>
      <c r="H145" s="18">
        <v>13251347.793016303</v>
      </c>
      <c r="I145" s="18">
        <v>697851.04899763316</v>
      </c>
      <c r="J145" s="18">
        <v>117768.50934211678</v>
      </c>
      <c r="K145" s="18">
        <v>96.690714285714293</v>
      </c>
      <c r="L145" s="18">
        <v>9.2067797455404428</v>
      </c>
      <c r="M145" s="18">
        <v>91.954824373950288</v>
      </c>
      <c r="N145" s="18">
        <v>19695.842528721281</v>
      </c>
      <c r="V145" s="18" t="str">
        <f>VLOOKUP(B145,NUTS_Europa!$B$2:$F$41,5,FALSE)</f>
        <v>Prov. West-Vlaanderen</v>
      </c>
    </row>
    <row r="146" spans="2:22" s="18" customFormat="1" x14ac:dyDescent="0.25">
      <c r="B146" s="18" t="str">
        <f>VLOOKUP(G146,[2]NUTS_Europa!$A$2:$C$81,2,FALSE)</f>
        <v>PT18</v>
      </c>
      <c r="C146" s="18">
        <f>VLOOKUP(G146,[2]NUTS_Europa!$A$2:$C$81,3,FALSE)</f>
        <v>61</v>
      </c>
      <c r="D146" s="18" t="str">
        <f>VLOOKUP(F146,[2]NUTS_Europa!$A$2:$C$81,2,FALSE)</f>
        <v>DE60</v>
      </c>
      <c r="E146" s="18">
        <f>VLOOKUP(F146,[2]NUTS_Europa!$A$2:$C$81,3,FALSE)</f>
        <v>1069</v>
      </c>
      <c r="F146" s="18">
        <v>5</v>
      </c>
      <c r="G146" s="18">
        <v>80</v>
      </c>
      <c r="H146" s="18">
        <v>12305636.386833059</v>
      </c>
      <c r="I146" s="18">
        <v>788854.65610196884</v>
      </c>
      <c r="J146" s="18">
        <v>118487.95435333898</v>
      </c>
      <c r="K146" s="18">
        <v>119.48428571428572</v>
      </c>
      <c r="L146" s="18">
        <v>7.2597293361889657</v>
      </c>
      <c r="M146" s="18">
        <v>86.255174378860275</v>
      </c>
      <c r="N146" s="18">
        <v>19695.842528721281</v>
      </c>
      <c r="V146" s="18" t="str">
        <f>VLOOKUP(B146,NUTS_Europa!$B$2:$F$41,5,FALSE)</f>
        <v>Alentejo</v>
      </c>
    </row>
    <row r="147" spans="2:22" s="18" customFormat="1" x14ac:dyDescent="0.25">
      <c r="Q147" s="18">
        <f>Q111+Q112+Q115+Q116</f>
        <v>452.26268839684622</v>
      </c>
    </row>
    <row r="148" spans="2:22" s="18" customFormat="1" x14ac:dyDescent="0.25">
      <c r="Q148" s="18">
        <f>Q147/24</f>
        <v>18.844278683201924</v>
      </c>
    </row>
    <row r="149" spans="2:22" s="18" customFormat="1" x14ac:dyDescent="0.25">
      <c r="Q149" s="18">
        <f>Q148/7</f>
        <v>2.6920398118859894</v>
      </c>
    </row>
    <row r="150" spans="2:22" s="18" customFormat="1" x14ac:dyDescent="0.25"/>
    <row r="151" spans="2:22" s="18" customFormat="1" x14ac:dyDescent="0.25"/>
    <row r="152" spans="2:22" s="18" customFormat="1" x14ac:dyDescent="0.25"/>
    <row r="153" spans="2:22" s="18" customFormat="1" x14ac:dyDescent="0.25"/>
    <row r="154" spans="2:22" s="18" customFormat="1" x14ac:dyDescent="0.25"/>
    <row r="155" spans="2:22" s="18" customFormat="1" x14ac:dyDescent="0.25"/>
    <row r="156" spans="2:22" s="18" customFormat="1" x14ac:dyDescent="0.25"/>
    <row r="157" spans="2:22" s="18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3633-9B16-4B42-89DE-57033017BB5F}">
  <dimension ref="B1:Z160"/>
  <sheetViews>
    <sheetView topLeftCell="A109" workbookViewId="0">
      <selection activeCell="A4" sqref="A4:XFD160"/>
    </sheetView>
  </sheetViews>
  <sheetFormatPr baseColWidth="10" defaultColWidth="9.140625" defaultRowHeight="15" x14ac:dyDescent="0.25"/>
  <cols>
    <col min="3" max="3" width="9.28515625" bestFit="1" customWidth="1"/>
    <col min="5" max="5" width="9.28515625" bestFit="1" customWidth="1"/>
    <col min="6" max="7" width="7.42578125" bestFit="1" customWidth="1"/>
    <col min="8" max="8" width="15" bestFit="1" customWidth="1"/>
    <col min="9" max="9" width="13.85546875" bestFit="1" customWidth="1"/>
    <col min="10" max="10" width="12.28515625" bestFit="1" customWidth="1"/>
    <col min="11" max="14" width="12.140625" bestFit="1" customWidth="1"/>
    <col min="15" max="15" width="9.28515625" bestFit="1" customWidth="1"/>
    <col min="16" max="16" width="10.85546875" bestFit="1" customWidth="1"/>
    <col min="17" max="18" width="9.28515625" bestFit="1" customWidth="1"/>
    <col min="19" max="19" width="13.85546875" bestFit="1" customWidth="1"/>
    <col min="20" max="20" width="12.28515625" bestFit="1" customWidth="1"/>
    <col min="21" max="21" width="13.85546875" bestFit="1" customWidth="1"/>
    <col min="22" max="22" width="11.5703125" customWidth="1"/>
    <col min="26" max="26" width="9.28515625" bestFit="1" customWidth="1"/>
  </cols>
  <sheetData>
    <row r="1" spans="2:14" x14ac:dyDescent="0.25">
      <c r="J1" t="s">
        <v>140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8" customFormat="1" x14ac:dyDescent="0.25">
      <c r="B4" s="18" t="str">
        <f>VLOOKUP(F4,NUTS_Europa!$A$2:$C$81,2,FALSE)</f>
        <v>BE21</v>
      </c>
      <c r="C4" s="18">
        <f>VLOOKUP(F4,NUTS_Europa!$A$2:$C$81,3,FALSE)</f>
        <v>253</v>
      </c>
      <c r="D4" s="18" t="str">
        <f>VLOOKUP(G4,NUTS_Europa!$A$2:$C$81,2,FALSE)</f>
        <v>BE25</v>
      </c>
      <c r="E4" s="18">
        <f>VLOOKUP(G4,NUTS_Europa!$A$2:$C$81,3,FALSE)</f>
        <v>235</v>
      </c>
      <c r="F4" s="18">
        <v>1</v>
      </c>
      <c r="G4" s="18">
        <v>3</v>
      </c>
      <c r="H4" s="19">
        <v>343988.90659810434</v>
      </c>
      <c r="I4" s="19">
        <v>508715.06209155318</v>
      </c>
      <c r="J4" s="18">
        <v>135416.16140000001</v>
      </c>
      <c r="K4" s="18">
        <v>5.8785046728971961</v>
      </c>
      <c r="L4" s="18">
        <v>8.1200269525624833</v>
      </c>
      <c r="M4" s="18">
        <v>10.175445836612369</v>
      </c>
      <c r="N4" s="18">
        <v>1827.1881585640579</v>
      </c>
    </row>
    <row r="5" spans="2:14" s="18" customFormat="1" x14ac:dyDescent="0.25">
      <c r="B5" s="18" t="str">
        <f>VLOOKUP(F5,NUTS_Europa!$A$2:$C$81,2,FALSE)</f>
        <v>BE21</v>
      </c>
      <c r="C5" s="18">
        <f>VLOOKUP(F5,NUTS_Europa!$A$2:$C$81,3,FALSE)</f>
        <v>253</v>
      </c>
      <c r="D5" s="18" t="str">
        <f>VLOOKUP(G5,NUTS_Europa!$A$2:$C$81,2,FALSE)</f>
        <v>ES52</v>
      </c>
      <c r="E5" s="18">
        <f>VLOOKUP(G5,NUTS_Europa!$A$2:$C$81,3,FALSE)</f>
        <v>1064</v>
      </c>
      <c r="F5" s="18">
        <v>1</v>
      </c>
      <c r="G5" s="18">
        <v>16</v>
      </c>
      <c r="H5" s="18">
        <v>1668151.6029240894</v>
      </c>
      <c r="I5" s="18">
        <v>906179.18736828375</v>
      </c>
      <c r="J5" s="18">
        <v>163171.4883</v>
      </c>
      <c r="K5" s="18">
        <v>81.9158878504673</v>
      </c>
      <c r="L5" s="18">
        <v>8.4372698226077301</v>
      </c>
      <c r="M5" s="18">
        <v>59.444333556158874</v>
      </c>
      <c r="N5" s="18">
        <v>10690.2529406715</v>
      </c>
    </row>
    <row r="6" spans="2:14" s="18" customFormat="1" x14ac:dyDescent="0.25">
      <c r="B6" s="18" t="str">
        <f>VLOOKUP(F6,NUTS_Europa!$A$2:$C$81,2,FALSE)</f>
        <v>BE23</v>
      </c>
      <c r="C6" s="18">
        <f>VLOOKUP(F6,NUTS_Europa!$A$2:$C$81,3,FALSE)</f>
        <v>253</v>
      </c>
      <c r="D6" s="18" t="str">
        <f>VLOOKUP(G6,NUTS_Europa!$A$2:$C$81,2,FALSE)</f>
        <v>BE25</v>
      </c>
      <c r="E6" s="18">
        <f>VLOOKUP(G6,NUTS_Europa!$A$2:$C$81,3,FALSE)</f>
        <v>235</v>
      </c>
      <c r="F6" s="18">
        <v>2</v>
      </c>
      <c r="G6" s="18">
        <v>3</v>
      </c>
      <c r="H6" s="18">
        <v>425558.24037272099</v>
      </c>
      <c r="I6" s="18">
        <v>508715.06209155318</v>
      </c>
      <c r="J6" s="18">
        <v>135416.16140000001</v>
      </c>
      <c r="K6" s="18">
        <v>5.8785046728971961</v>
      </c>
      <c r="L6" s="18">
        <v>8.1200269525624833</v>
      </c>
      <c r="M6" s="18">
        <v>10.175445836612369</v>
      </c>
      <c r="N6" s="18">
        <v>1827.1881585640579</v>
      </c>
    </row>
    <row r="7" spans="2:14" s="18" customFormat="1" x14ac:dyDescent="0.25">
      <c r="B7" s="18" t="str">
        <f>VLOOKUP(F7,NUTS_Europa!$A$2:$C$81,2,FALSE)</f>
        <v>BE23</v>
      </c>
      <c r="C7" s="18">
        <f>VLOOKUP(F7,NUTS_Europa!$A$2:$C$81,3,FALSE)</f>
        <v>253</v>
      </c>
      <c r="D7" s="18" t="str">
        <f>VLOOKUP(G7,NUTS_Europa!$A$2:$C$81,2,FALSE)</f>
        <v>ES21</v>
      </c>
      <c r="E7" s="18">
        <f>VLOOKUP(G7,NUTS_Europa!$A$2:$C$81,3,FALSE)</f>
        <v>163</v>
      </c>
      <c r="F7" s="18">
        <v>2</v>
      </c>
      <c r="G7" s="18">
        <v>14</v>
      </c>
      <c r="H7" s="18">
        <v>719589.15146007005</v>
      </c>
      <c r="I7" s="18">
        <v>711961.22107629722</v>
      </c>
      <c r="J7" s="18">
        <v>145277.79319999999</v>
      </c>
      <c r="K7" s="18">
        <v>36.257476635514017</v>
      </c>
      <c r="L7" s="18">
        <v>12.850230193142322</v>
      </c>
      <c r="M7" s="18">
        <v>18.557645681948525</v>
      </c>
      <c r="N7" s="18">
        <v>2892.2254085751483</v>
      </c>
    </row>
    <row r="8" spans="2:14" s="18" customFormat="1" x14ac:dyDescent="0.25">
      <c r="B8" s="18" t="str">
        <f>VLOOKUP(F8,NUTS_Europa!$A$2:$C$81,2,FALSE)</f>
        <v>DE50</v>
      </c>
      <c r="C8" s="18">
        <f>VLOOKUP(F8,NUTS_Europa!$A$2:$C$81,3,FALSE)</f>
        <v>245</v>
      </c>
      <c r="D8" s="18" t="str">
        <f>VLOOKUP(G8,NUTS_Europa!$A$2:$C$81,2,FALSE)</f>
        <v>ES12</v>
      </c>
      <c r="E8" s="18">
        <f>VLOOKUP(G8,NUTS_Europa!$A$2:$C$81,3,FALSE)</f>
        <v>285</v>
      </c>
      <c r="F8" s="18">
        <v>4</v>
      </c>
      <c r="G8" s="18">
        <v>12</v>
      </c>
      <c r="H8" s="18">
        <v>55467.590309330815</v>
      </c>
      <c r="I8" s="18">
        <v>8448732.2534706295</v>
      </c>
      <c r="J8" s="18">
        <v>114346.8514</v>
      </c>
      <c r="K8" s="18">
        <v>47.006542056074771</v>
      </c>
      <c r="L8" s="18">
        <v>14.181191700253903</v>
      </c>
      <c r="M8" s="18">
        <v>8.6798246626891923E-2</v>
      </c>
      <c r="N8" s="18">
        <v>15.609481269928793</v>
      </c>
    </row>
    <row r="9" spans="2:14" s="18" customFormat="1" x14ac:dyDescent="0.25">
      <c r="B9" s="18" t="str">
        <f>VLOOKUP(F9,NUTS_Europa!$A$2:$C$81,2,FALSE)</f>
        <v>DE50</v>
      </c>
      <c r="C9" s="18">
        <f>VLOOKUP(F9,NUTS_Europa!$A$2:$C$81,3,FALSE)</f>
        <v>245</v>
      </c>
      <c r="D9" s="18" t="str">
        <f>VLOOKUP(G9,NUTS_Europa!$A$2:$C$81,2,FALSE)</f>
        <v>FRD1</v>
      </c>
      <c r="E9" s="18">
        <f>VLOOKUP(G9,NUTS_Europa!$A$2:$C$81,3,FALSE)</f>
        <v>268</v>
      </c>
      <c r="F9" s="18">
        <v>4</v>
      </c>
      <c r="G9" s="18">
        <v>19</v>
      </c>
      <c r="H9" s="18">
        <v>426563.50046172593</v>
      </c>
      <c r="I9" s="18">
        <v>9708780.9552155621</v>
      </c>
      <c r="J9" s="18">
        <v>163171.4883</v>
      </c>
      <c r="K9" s="18">
        <v>27.240186915887854</v>
      </c>
      <c r="L9" s="18">
        <v>16.495024516710981</v>
      </c>
      <c r="M9" s="18">
        <v>0.68870016153056113</v>
      </c>
      <c r="N9" s="18">
        <v>107.33452616815742</v>
      </c>
    </row>
    <row r="10" spans="2:14" s="18" customFormat="1" x14ac:dyDescent="0.25">
      <c r="B10" s="18" t="str">
        <f>VLOOKUP(F10,NUTS_Europa!$A$2:$C$81,2,FALSE)</f>
        <v>DE60</v>
      </c>
      <c r="C10" s="18">
        <f>VLOOKUP(F10,NUTS_Europa!$A$2:$C$81,3,FALSE)</f>
        <v>1069</v>
      </c>
      <c r="D10" s="18" t="str">
        <f>VLOOKUP(G10,NUTS_Europa!$A$2:$C$81,2,FALSE)</f>
        <v>ES52</v>
      </c>
      <c r="E10" s="18">
        <f>VLOOKUP(G10,NUTS_Europa!$A$2:$C$81,3,FALSE)</f>
        <v>1064</v>
      </c>
      <c r="F10" s="18">
        <v>5</v>
      </c>
      <c r="G10" s="18">
        <v>16</v>
      </c>
      <c r="H10" s="18">
        <v>1352887.8181761354</v>
      </c>
      <c r="I10" s="18">
        <v>947106.77655967628</v>
      </c>
      <c r="J10" s="18">
        <v>141512.31529999999</v>
      </c>
      <c r="K10" s="18">
        <v>93.503271028037389</v>
      </c>
      <c r="L10" s="18">
        <v>7.2382058570241217</v>
      </c>
      <c r="M10" s="18">
        <v>50.295836921698324</v>
      </c>
      <c r="N10" s="18">
        <v>10690.2529406715</v>
      </c>
    </row>
    <row r="11" spans="2:14" s="18" customFormat="1" x14ac:dyDescent="0.25">
      <c r="B11" s="18" t="str">
        <f>VLOOKUP(F11,NUTS_Europa!$A$2:$C$81,2,FALSE)</f>
        <v>DE60</v>
      </c>
      <c r="C11" s="18">
        <f>VLOOKUP(F11,NUTS_Europa!$A$2:$C$81,3,FALSE)</f>
        <v>1069</v>
      </c>
      <c r="D11" s="18" t="str">
        <f>VLOOKUP(G11,NUTS_Europa!$A$2:$C$81,2,FALSE)</f>
        <v>PT18</v>
      </c>
      <c r="E11" s="18">
        <f>VLOOKUP(G11,NUTS_Europa!$A$2:$C$81,3,FALSE)</f>
        <v>61</v>
      </c>
      <c r="F11" s="18">
        <v>5</v>
      </c>
      <c r="G11" s="18">
        <v>80</v>
      </c>
      <c r="H11" s="18">
        <v>10857914.416470034</v>
      </c>
      <c r="I11" s="18">
        <v>857901.52318429179</v>
      </c>
      <c r="J11" s="18">
        <v>118487.9544</v>
      </c>
      <c r="K11" s="18">
        <v>78.167289719626169</v>
      </c>
      <c r="L11" s="18">
        <v>9.0768818997178364</v>
      </c>
      <c r="M11" s="18">
        <v>76.10750619934818</v>
      </c>
      <c r="N11" s="18">
        <v>17378.684516231049</v>
      </c>
    </row>
    <row r="12" spans="2:14" s="18" customFormat="1" x14ac:dyDescent="0.25">
      <c r="B12" s="18" t="str">
        <f>VLOOKUP(F12,NUTS_Europa!$A$2:$C$81,2,FALSE)</f>
        <v>DE80</v>
      </c>
      <c r="C12" s="18">
        <f>VLOOKUP(F12,NUTS_Europa!$A$2:$C$81,3,FALSE)</f>
        <v>1069</v>
      </c>
      <c r="D12" s="18" t="str">
        <f>VLOOKUP(G12,NUTS_Europa!$A$2:$C$81,2,FALSE)</f>
        <v>ES11</v>
      </c>
      <c r="E12" s="18">
        <f>VLOOKUP(G12,NUTS_Europa!$A$2:$C$81,3,FALSE)</f>
        <v>288</v>
      </c>
      <c r="F12" s="18">
        <v>6</v>
      </c>
      <c r="G12" s="18">
        <v>11</v>
      </c>
      <c r="H12" s="18">
        <v>484887.4299825725</v>
      </c>
      <c r="I12" s="18">
        <v>802994.73880568962</v>
      </c>
      <c r="J12" s="18">
        <v>142841.86170000001</v>
      </c>
      <c r="K12" s="18">
        <v>54.147196261682247</v>
      </c>
      <c r="L12" s="18">
        <v>7.5851914224120929</v>
      </c>
      <c r="M12" s="18">
        <v>4.2364745287675136</v>
      </c>
      <c r="N12" s="18">
        <v>900.45194714114655</v>
      </c>
    </row>
    <row r="13" spans="2:14" s="18" customFormat="1" x14ac:dyDescent="0.25">
      <c r="B13" s="18" t="str">
        <f>VLOOKUP(F13,NUTS_Europa!$A$2:$C$81,2,FALSE)</f>
        <v>DE80</v>
      </c>
      <c r="C13" s="18">
        <f>VLOOKUP(F13,NUTS_Europa!$A$2:$C$81,3,FALSE)</f>
        <v>1069</v>
      </c>
      <c r="D13" s="18" t="str">
        <f>VLOOKUP(G13,NUTS_Europa!$A$2:$C$81,2,FALSE)</f>
        <v>ES13</v>
      </c>
      <c r="E13" s="18">
        <f>VLOOKUP(G13,NUTS_Europa!$A$2:$C$81,3,FALSE)</f>
        <v>163</v>
      </c>
      <c r="F13" s="18">
        <v>6</v>
      </c>
      <c r="G13" s="18">
        <v>13</v>
      </c>
      <c r="H13" s="18">
        <v>1544494.7651597178</v>
      </c>
      <c r="I13" s="18">
        <v>757296.33927242074</v>
      </c>
      <c r="J13" s="18">
        <v>135416.16140000001</v>
      </c>
      <c r="K13" s="18">
        <v>48.97429906542056</v>
      </c>
      <c r="L13" s="18">
        <v>11.651166227558713</v>
      </c>
      <c r="M13" s="18">
        <v>16.082539193515053</v>
      </c>
      <c r="N13" s="18">
        <v>2892.2254085751483</v>
      </c>
    </row>
    <row r="14" spans="2:14" s="18" customFormat="1" x14ac:dyDescent="0.25">
      <c r="B14" s="18" t="str">
        <f>VLOOKUP(F14,NUTS_Europa!$A$2:$C$81,2,FALSE)</f>
        <v>DE93</v>
      </c>
      <c r="C14" s="18">
        <f>VLOOKUP(F14,NUTS_Europa!$A$2:$C$81,3,FALSE)</f>
        <v>1069</v>
      </c>
      <c r="D14" s="18" t="str">
        <f>VLOOKUP(G14,NUTS_Europa!$A$2:$C$81,2,FALSE)</f>
        <v>NL12</v>
      </c>
      <c r="E14" s="18">
        <f>VLOOKUP(G14,NUTS_Europa!$A$2:$C$81,3,FALSE)</f>
        <v>218</v>
      </c>
      <c r="F14" s="18">
        <v>7</v>
      </c>
      <c r="G14" s="18">
        <v>31</v>
      </c>
      <c r="H14" s="18">
        <v>1453945.1891414188</v>
      </c>
      <c r="I14" s="18">
        <v>677173.97433925606</v>
      </c>
      <c r="J14" s="18">
        <v>163171.4883</v>
      </c>
      <c r="K14" s="18">
        <v>12.615420560747665</v>
      </c>
      <c r="L14" s="18">
        <v>8.2020508336797882</v>
      </c>
      <c r="M14" s="18">
        <v>23.969327494868359</v>
      </c>
      <c r="N14" s="18">
        <v>5443.4838231684107</v>
      </c>
    </row>
    <row r="15" spans="2:14" s="18" customFormat="1" x14ac:dyDescent="0.25">
      <c r="B15" s="18" t="str">
        <f>VLOOKUP(F15,NUTS_Europa!$A$2:$C$81,2,FALSE)</f>
        <v>DE93</v>
      </c>
      <c r="C15" s="18">
        <f>VLOOKUP(F15,NUTS_Europa!$A$2:$C$81,3,FALSE)</f>
        <v>1069</v>
      </c>
      <c r="D15" s="18" t="str">
        <f>VLOOKUP(G15,NUTS_Europa!$A$2:$C$81,2,FALSE)</f>
        <v>NL32</v>
      </c>
      <c r="E15" s="18">
        <f>VLOOKUP(G15,NUTS_Europa!$A$2:$C$81,3,FALSE)</f>
        <v>218</v>
      </c>
      <c r="F15" s="18">
        <v>7</v>
      </c>
      <c r="G15" s="18">
        <v>32</v>
      </c>
      <c r="H15" s="18">
        <v>612708.65476059029</v>
      </c>
      <c r="I15" s="18">
        <v>677173.97433925606</v>
      </c>
      <c r="J15" s="18">
        <v>199058.85829999999</v>
      </c>
      <c r="K15" s="18">
        <v>12.615420560747665</v>
      </c>
      <c r="L15" s="18">
        <v>8.2020508336797882</v>
      </c>
      <c r="M15" s="18">
        <v>23.969327494868359</v>
      </c>
      <c r="N15" s="18">
        <v>5443.4838231684107</v>
      </c>
    </row>
    <row r="16" spans="2:14" s="18" customFormat="1" x14ac:dyDescent="0.25">
      <c r="B16" s="18" t="str">
        <f>VLOOKUP(F16,NUTS_Europa!$A$2:$C$81,2,FALSE)</f>
        <v>DE94</v>
      </c>
      <c r="C16" s="18">
        <f>VLOOKUP(F16,NUTS_Europa!$A$2:$C$81,3,FALSE)</f>
        <v>245</v>
      </c>
      <c r="D16" s="18" t="str">
        <f>VLOOKUP(G16,NUTS_Europa!$A$2:$C$81,2,FALSE)</f>
        <v>ES12</v>
      </c>
      <c r="E16" s="18">
        <f>VLOOKUP(G16,NUTS_Europa!$A$2:$C$81,3,FALSE)</f>
        <v>285</v>
      </c>
      <c r="F16" s="18">
        <v>8</v>
      </c>
      <c r="G16" s="18">
        <v>12</v>
      </c>
      <c r="H16" s="18">
        <v>55750.424744253163</v>
      </c>
      <c r="I16" s="18">
        <v>8448732.2534706295</v>
      </c>
      <c r="J16" s="18">
        <v>117061.7148</v>
      </c>
      <c r="K16" s="18">
        <v>47.006542056074771</v>
      </c>
      <c r="L16" s="18">
        <v>14.181191700253903</v>
      </c>
      <c r="M16" s="18">
        <v>8.6798246626891923E-2</v>
      </c>
      <c r="N16" s="18">
        <v>15.609481269928793</v>
      </c>
    </row>
    <row r="17" spans="2:14" s="18" customFormat="1" x14ac:dyDescent="0.25">
      <c r="B17" s="18" t="str">
        <f>VLOOKUP(F17,NUTS_Europa!$A$2:$C$81,2,FALSE)</f>
        <v>DE94</v>
      </c>
      <c r="C17" s="18">
        <f>VLOOKUP(F17,NUTS_Europa!$A$2:$C$81,3,FALSE)</f>
        <v>245</v>
      </c>
      <c r="D17" s="18" t="str">
        <f>VLOOKUP(G17,NUTS_Europa!$A$2:$C$81,2,FALSE)</f>
        <v>FRD1</v>
      </c>
      <c r="E17" s="18">
        <f>VLOOKUP(G17,NUTS_Europa!$A$2:$C$81,3,FALSE)</f>
        <v>268</v>
      </c>
      <c r="F17" s="18">
        <v>8</v>
      </c>
      <c r="G17" s="18">
        <v>19</v>
      </c>
      <c r="H17" s="18">
        <v>428508.3376751772</v>
      </c>
      <c r="I17" s="18">
        <v>9708780.9552155621</v>
      </c>
      <c r="J17" s="18">
        <v>113696.3812</v>
      </c>
      <c r="K17" s="18">
        <v>27.240186915887854</v>
      </c>
      <c r="L17" s="18">
        <v>16.495024516710981</v>
      </c>
      <c r="M17" s="18">
        <v>0.68870016153056113</v>
      </c>
      <c r="N17" s="18">
        <v>107.33452616815742</v>
      </c>
    </row>
    <row r="18" spans="2:14" s="18" customFormat="1" x14ac:dyDescent="0.25">
      <c r="B18" s="18" t="str">
        <f>VLOOKUP(F18,NUTS_Europa!$A$2:$C$81,2,FALSE)</f>
        <v>DEA1</v>
      </c>
      <c r="C18" s="18">
        <f>VLOOKUP(F18,NUTS_Europa!$A$2:$C$81,3,FALSE)</f>
        <v>253</v>
      </c>
      <c r="D18" s="18" t="str">
        <f>VLOOKUP(G18,NUTS_Europa!$A$2:$C$81,2,FALSE)</f>
        <v>ES11</v>
      </c>
      <c r="E18" s="18">
        <f>VLOOKUP(G18,NUTS_Europa!$A$2:$C$81,3,FALSE)</f>
        <v>288</v>
      </c>
      <c r="F18" s="18">
        <v>9</v>
      </c>
      <c r="G18" s="18">
        <v>11</v>
      </c>
      <c r="H18" s="18">
        <v>504902.26564450905</v>
      </c>
      <c r="I18" s="18">
        <v>760323.68412996083</v>
      </c>
      <c r="J18" s="18">
        <v>142392.87169999999</v>
      </c>
      <c r="K18" s="18">
        <v>41.455607476635514</v>
      </c>
      <c r="L18" s="18">
        <v>8.7842553879957013</v>
      </c>
      <c r="M18" s="18">
        <v>5.0070626199597479</v>
      </c>
      <c r="N18" s="18">
        <v>900.45194714114655</v>
      </c>
    </row>
    <row r="19" spans="2:14" s="18" customFormat="1" x14ac:dyDescent="0.25">
      <c r="B19" s="18" t="str">
        <f>VLOOKUP(F19,NUTS_Europa!$A$2:$C$81,2,FALSE)</f>
        <v>DEA1</v>
      </c>
      <c r="C19" s="18">
        <f>VLOOKUP(F19,NUTS_Europa!$A$2:$C$81,3,FALSE)</f>
        <v>253</v>
      </c>
      <c r="D19" s="18" t="str">
        <f>VLOOKUP(G19,NUTS_Europa!$A$2:$C$81,2,FALSE)</f>
        <v>FRI3</v>
      </c>
      <c r="E19" s="18">
        <f>VLOOKUP(G19,NUTS_Europa!$A$2:$C$81,3,FALSE)</f>
        <v>283</v>
      </c>
      <c r="F19" s="18">
        <v>9</v>
      </c>
      <c r="G19" s="18">
        <v>25</v>
      </c>
      <c r="H19" s="18">
        <v>1099174.934684868</v>
      </c>
      <c r="I19" s="18">
        <v>640304.11843620741</v>
      </c>
      <c r="J19" s="18">
        <v>127001.217</v>
      </c>
      <c r="K19" s="18">
        <v>32.271028037383182</v>
      </c>
      <c r="L19" s="18">
        <v>7.9623504004915571</v>
      </c>
      <c r="M19" s="18">
        <v>13.472294237741247</v>
      </c>
      <c r="N19" s="18">
        <v>2344.8291721377705</v>
      </c>
    </row>
    <row r="20" spans="2:14" s="18" customFormat="1" x14ac:dyDescent="0.25">
      <c r="B20" s="18" t="str">
        <f>VLOOKUP(F20,NUTS_Europa!$A$2:$C$81,2,FALSE)</f>
        <v>DEF0</v>
      </c>
      <c r="C20" s="18">
        <f>VLOOKUP(F20,NUTS_Europa!$A$2:$C$81,3,FALSE)</f>
        <v>1069</v>
      </c>
      <c r="D20" s="18" t="str">
        <f>VLOOKUP(G20,NUTS_Europa!$A$2:$C$81,2,FALSE)</f>
        <v>ES13</v>
      </c>
      <c r="E20" s="18">
        <f>VLOOKUP(G20,NUTS_Europa!$A$2:$C$81,3,FALSE)</f>
        <v>163</v>
      </c>
      <c r="F20" s="18">
        <v>10</v>
      </c>
      <c r="G20" s="18">
        <v>13</v>
      </c>
      <c r="H20" s="18">
        <v>1012466.1413592879</v>
      </c>
      <c r="I20" s="18">
        <v>757296.33927242074</v>
      </c>
      <c r="J20" s="18">
        <v>163171.4883</v>
      </c>
      <c r="K20" s="18">
        <v>48.97429906542056</v>
      </c>
      <c r="L20" s="18">
        <v>11.651166227558713</v>
      </c>
      <c r="M20" s="18">
        <v>16.082539193515053</v>
      </c>
      <c r="N20" s="18">
        <v>2892.2254085751483</v>
      </c>
    </row>
    <row r="21" spans="2:14" s="18" customFormat="1" x14ac:dyDescent="0.25">
      <c r="B21" s="18" t="str">
        <f>VLOOKUP(F21,NUTS_Europa!$A$2:$C$81,2,FALSE)</f>
        <v>DEF0</v>
      </c>
      <c r="C21" s="18">
        <f>VLOOKUP(F21,NUTS_Europa!$A$2:$C$81,3,FALSE)</f>
        <v>1069</v>
      </c>
      <c r="D21" s="18" t="str">
        <f>VLOOKUP(G21,NUTS_Europa!$A$2:$C$81,2,FALSE)</f>
        <v>ES21</v>
      </c>
      <c r="E21" s="18">
        <f>VLOOKUP(G21,NUTS_Europa!$A$2:$C$81,3,FALSE)</f>
        <v>163</v>
      </c>
      <c r="F21" s="18">
        <v>10</v>
      </c>
      <c r="G21" s="18">
        <v>14</v>
      </c>
      <c r="H21" s="18">
        <v>842338.50148591737</v>
      </c>
      <c r="I21" s="18">
        <v>757296.33927242074</v>
      </c>
      <c r="J21" s="18">
        <v>199058.85829999999</v>
      </c>
      <c r="K21" s="18">
        <v>48.97429906542056</v>
      </c>
      <c r="L21" s="18">
        <v>11.651166227558713</v>
      </c>
      <c r="M21" s="18">
        <v>16.082539193515053</v>
      </c>
      <c r="N21" s="18">
        <v>2892.2254085751483</v>
      </c>
    </row>
    <row r="22" spans="2:14" s="18" customFormat="1" x14ac:dyDescent="0.25">
      <c r="B22" s="18" t="str">
        <f>VLOOKUP(F22,NUTS_Europa!$A$2:$C$81,2,FALSE)</f>
        <v>ES51</v>
      </c>
      <c r="C22" s="18">
        <f>VLOOKUP(F22,NUTS_Europa!$A$2:$C$81,3,FALSE)</f>
        <v>1063</v>
      </c>
      <c r="D22" s="18" t="str">
        <f>VLOOKUP(G22,NUTS_Europa!$A$2:$C$81,2,FALSE)</f>
        <v>FRH0</v>
      </c>
      <c r="E22" s="18">
        <f>VLOOKUP(G22,NUTS_Europa!$A$2:$C$81,3,FALSE)</f>
        <v>283</v>
      </c>
      <c r="F22" s="18">
        <v>15</v>
      </c>
      <c r="G22" s="18">
        <v>23</v>
      </c>
      <c r="H22" s="18">
        <v>1226433.8868499987</v>
      </c>
      <c r="I22" s="18">
        <v>4720492.2342749573</v>
      </c>
      <c r="J22" s="18">
        <v>141512.31529999999</v>
      </c>
      <c r="K22" s="18">
        <v>72.137242990654215</v>
      </c>
      <c r="L22" s="18">
        <v>7.3618036417345181</v>
      </c>
      <c r="M22" s="18">
        <v>11.465638089496746</v>
      </c>
      <c r="N22" s="18">
        <v>2344.8291721377705</v>
      </c>
    </row>
    <row r="23" spans="2:14" s="18" customFormat="1" x14ac:dyDescent="0.25">
      <c r="B23" s="18" t="str">
        <f>VLOOKUP(F23,NUTS_Europa!$A$2:$C$81,2,FALSE)</f>
        <v>ES51</v>
      </c>
      <c r="C23" s="18">
        <f>VLOOKUP(F23,NUTS_Europa!$A$2:$C$81,3,FALSE)</f>
        <v>1063</v>
      </c>
      <c r="D23" s="18" t="str">
        <f>VLOOKUP(G23,NUTS_Europa!$A$2:$C$81,2,FALSE)</f>
        <v>PT17</v>
      </c>
      <c r="E23" s="18">
        <f>VLOOKUP(G23,NUTS_Europa!$A$2:$C$81,3,FALSE)</f>
        <v>294</v>
      </c>
      <c r="F23" s="18">
        <v>15</v>
      </c>
      <c r="G23" s="18">
        <v>39</v>
      </c>
      <c r="H23" s="18">
        <v>609720.38429460954</v>
      </c>
      <c r="I23" s="18">
        <v>4594331.2028587041</v>
      </c>
      <c r="J23" s="18">
        <v>119215.969</v>
      </c>
      <c r="K23" s="18">
        <v>38.037383177570099</v>
      </c>
      <c r="L23" s="18">
        <v>11.214624445096629</v>
      </c>
      <c r="M23" s="18">
        <v>13.735481271118516</v>
      </c>
      <c r="N23" s="18">
        <v>2919.4418074543673</v>
      </c>
    </row>
    <row r="24" spans="2:14" s="18" customFormat="1" x14ac:dyDescent="0.25">
      <c r="B24" s="18" t="str">
        <f>VLOOKUP(F24,NUTS_Europa!$A$2:$C$81,2,FALSE)</f>
        <v>ES61</v>
      </c>
      <c r="C24" s="18">
        <f>VLOOKUP(F24,NUTS_Europa!$A$2:$C$81,3,FALSE)</f>
        <v>61</v>
      </c>
      <c r="D24" s="18" t="str">
        <f>VLOOKUP(G24,NUTS_Europa!$A$2:$C$81,2,FALSE)</f>
        <v>FRG0</v>
      </c>
      <c r="E24" s="18">
        <f>VLOOKUP(G24,NUTS_Europa!$A$2:$C$81,3,FALSE)</f>
        <v>282</v>
      </c>
      <c r="F24" s="18">
        <v>17</v>
      </c>
      <c r="G24" s="18">
        <v>22</v>
      </c>
      <c r="H24" s="18">
        <v>554223.83435339271</v>
      </c>
      <c r="I24" s="18">
        <v>690383.38465351297</v>
      </c>
      <c r="J24" s="18">
        <v>115262.5922</v>
      </c>
      <c r="K24" s="18">
        <v>49.15121495327103</v>
      </c>
      <c r="L24" s="18">
        <v>9.0422106442293231</v>
      </c>
      <c r="M24" s="18">
        <v>4.421987742659482</v>
      </c>
      <c r="N24" s="18">
        <v>844.67442029400002</v>
      </c>
    </row>
    <row r="25" spans="2:14" s="18" customFormat="1" x14ac:dyDescent="0.25">
      <c r="B25" s="18" t="str">
        <f>VLOOKUP(F25,NUTS_Europa!$A$2:$C$81,2,FALSE)</f>
        <v>ES61</v>
      </c>
      <c r="C25" s="18">
        <f>VLOOKUP(F25,NUTS_Europa!$A$2:$C$81,3,FALSE)</f>
        <v>61</v>
      </c>
      <c r="D25" s="18" t="str">
        <f>VLOOKUP(G25,NUTS_Europa!$A$2:$C$81,2,FALSE)</f>
        <v>FRH0</v>
      </c>
      <c r="E25" s="18">
        <f>VLOOKUP(G25,NUTS_Europa!$A$2:$C$81,3,FALSE)</f>
        <v>283</v>
      </c>
      <c r="F25" s="18">
        <v>17</v>
      </c>
      <c r="G25" s="18">
        <v>23</v>
      </c>
      <c r="H25" s="18">
        <v>1733004.9718722955</v>
      </c>
      <c r="I25" s="18">
        <v>663325.76290440781</v>
      </c>
      <c r="J25" s="18">
        <v>191087.21979999999</v>
      </c>
      <c r="K25" s="18">
        <v>47.940186915887857</v>
      </c>
      <c r="L25" s="18">
        <v>8.2368705713715471</v>
      </c>
      <c r="M25" s="18">
        <v>10.702462130338905</v>
      </c>
      <c r="N25" s="18">
        <v>2344.8291721377705</v>
      </c>
    </row>
    <row r="26" spans="2:14" s="18" customFormat="1" x14ac:dyDescent="0.25">
      <c r="B26" s="18" t="str">
        <f>VLOOKUP(F26,NUTS_Europa!$A$2:$C$81,2,FALSE)</f>
        <v>ES62</v>
      </c>
      <c r="C26" s="18">
        <f>VLOOKUP(F26,NUTS_Europa!$A$2:$C$81,3,FALSE)</f>
        <v>1064</v>
      </c>
      <c r="D26" s="18" t="str">
        <f>VLOOKUP(G26,NUTS_Europa!$A$2:$C$81,2,FALSE)</f>
        <v>FRG0</v>
      </c>
      <c r="E26" s="18">
        <f>VLOOKUP(G26,NUTS_Europa!$A$2:$C$81,3,FALSE)</f>
        <v>282</v>
      </c>
      <c r="F26" s="18">
        <v>18</v>
      </c>
      <c r="G26" s="18">
        <v>22</v>
      </c>
      <c r="H26" s="18">
        <v>531339.04405790777</v>
      </c>
      <c r="I26" s="18">
        <v>750847.75927637191</v>
      </c>
      <c r="J26" s="18">
        <v>135416.16140000001</v>
      </c>
      <c r="K26" s="18">
        <v>58.739205607476642</v>
      </c>
      <c r="L26" s="18">
        <v>7.2035346015356074</v>
      </c>
      <c r="M26" s="18">
        <v>4.6969055143009264</v>
      </c>
      <c r="N26" s="18">
        <v>844.67442029400002</v>
      </c>
    </row>
    <row r="27" spans="2:14" s="18" customFormat="1" x14ac:dyDescent="0.25">
      <c r="B27" s="18" t="str">
        <f>VLOOKUP(F27,NUTS_Europa!$A$2:$C$81,2,FALSE)</f>
        <v>ES62</v>
      </c>
      <c r="C27" s="18">
        <f>VLOOKUP(F27,NUTS_Europa!$A$2:$C$81,3,FALSE)</f>
        <v>1064</v>
      </c>
      <c r="D27" s="18" t="str">
        <f>VLOOKUP(G27,NUTS_Europa!$A$2:$C$81,2,FALSE)</f>
        <v>FRI1</v>
      </c>
      <c r="E27" s="18">
        <f>VLOOKUP(G27,NUTS_Europa!$A$2:$C$81,3,FALSE)</f>
        <v>283</v>
      </c>
      <c r="F27" s="18">
        <v>18</v>
      </c>
      <c r="G27" s="18">
        <v>24</v>
      </c>
      <c r="H27" s="18">
        <v>1472036.9613837595</v>
      </c>
      <c r="I27" s="18">
        <v>767990.13397887046</v>
      </c>
      <c r="J27" s="18">
        <v>199597.76430000001</v>
      </c>
      <c r="K27" s="18">
        <v>66.384392523364482</v>
      </c>
      <c r="L27" s="18">
        <v>6.3981945286778306</v>
      </c>
      <c r="M27" s="18">
        <v>11.465638089496746</v>
      </c>
      <c r="N27" s="18">
        <v>2344.8291721377705</v>
      </c>
    </row>
    <row r="28" spans="2:14" s="18" customFormat="1" x14ac:dyDescent="0.25">
      <c r="B28" s="18" t="str">
        <f>VLOOKUP(F28,NUTS_Europa!$A$2:$C$81,2,FALSE)</f>
        <v>FRD2</v>
      </c>
      <c r="C28" s="18">
        <f>VLOOKUP(F28,NUTS_Europa!$A$2:$C$81,3,FALSE)</f>
        <v>269</v>
      </c>
      <c r="D28" s="18" t="str">
        <f>VLOOKUP(G28,NUTS_Europa!$A$2:$C$81,2,FALSE)</f>
        <v>NL12</v>
      </c>
      <c r="E28" s="18">
        <f>VLOOKUP(G28,NUTS_Europa!$A$2:$C$81,3,FALSE)</f>
        <v>218</v>
      </c>
      <c r="F28" s="18">
        <v>20</v>
      </c>
      <c r="G28" s="18">
        <v>31</v>
      </c>
      <c r="H28" s="18">
        <v>1664413.6381621102</v>
      </c>
      <c r="I28" s="18">
        <v>757275.52689899562</v>
      </c>
      <c r="J28" s="18">
        <v>163171.4883</v>
      </c>
      <c r="K28" s="18">
        <v>12.850467289719626</v>
      </c>
      <c r="L28" s="18">
        <v>11.53511475701977</v>
      </c>
      <c r="M28" s="18">
        <v>28.627747993651102</v>
      </c>
      <c r="N28" s="18">
        <v>5443.4838231684107</v>
      </c>
    </row>
    <row r="29" spans="2:14" s="18" customFormat="1" x14ac:dyDescent="0.25">
      <c r="B29" s="18" t="str">
        <f>VLOOKUP(F29,NUTS_Europa!$A$2:$C$81,2,FALSE)</f>
        <v>FRD2</v>
      </c>
      <c r="C29" s="18">
        <f>VLOOKUP(F29,NUTS_Europa!$A$2:$C$81,3,FALSE)</f>
        <v>269</v>
      </c>
      <c r="D29" s="18" t="str">
        <f>VLOOKUP(G29,NUTS_Europa!$A$2:$C$81,2,FALSE)</f>
        <v>NL32</v>
      </c>
      <c r="E29" s="18">
        <f>VLOOKUP(G29,NUTS_Europa!$A$2:$C$81,3,FALSE)</f>
        <v>218</v>
      </c>
      <c r="F29" s="18">
        <v>20</v>
      </c>
      <c r="G29" s="18">
        <v>32</v>
      </c>
      <c r="H29" s="18">
        <v>823177.10378128162</v>
      </c>
      <c r="I29" s="18">
        <v>757275.52689899562</v>
      </c>
      <c r="J29" s="18">
        <v>199058.85829999999</v>
      </c>
      <c r="K29" s="18">
        <v>12.850467289719626</v>
      </c>
      <c r="L29" s="18">
        <v>11.53511475701977</v>
      </c>
      <c r="M29" s="18">
        <v>28.627747993651102</v>
      </c>
      <c r="N29" s="18">
        <v>5443.4838231684107</v>
      </c>
    </row>
    <row r="30" spans="2:14" s="18" customFormat="1" x14ac:dyDescent="0.25">
      <c r="B30" s="18" t="str">
        <f>VLOOKUP(F30,NUTS_Europa!$A$2:$C$81,2,FALSE)</f>
        <v>FRE1</v>
      </c>
      <c r="C30" s="18">
        <f>VLOOKUP(F30,NUTS_Europa!$A$2:$C$81,3,FALSE)</f>
        <v>220</v>
      </c>
      <c r="D30" s="18" t="str">
        <f>VLOOKUP(G30,NUTS_Europa!$A$2:$C$81,2,FALSE)</f>
        <v>FRI1</v>
      </c>
      <c r="E30" s="18">
        <f>VLOOKUP(G30,NUTS_Europa!$A$2:$C$81,3,FALSE)</f>
        <v>283</v>
      </c>
      <c r="F30" s="18">
        <v>21</v>
      </c>
      <c r="G30" s="18">
        <v>24</v>
      </c>
      <c r="H30" s="18">
        <v>1069604.9033800934</v>
      </c>
      <c r="I30" s="18">
        <v>575663.27959708089</v>
      </c>
      <c r="J30" s="18">
        <v>123840.01519999999</v>
      </c>
      <c r="K30" s="18">
        <v>28.130373831775703</v>
      </c>
      <c r="L30" s="18">
        <v>9.27405949178792</v>
      </c>
      <c r="M30" s="18">
        <v>12.144192726074282</v>
      </c>
      <c r="N30" s="18">
        <v>2344.8291721377705</v>
      </c>
    </row>
    <row r="31" spans="2:14" s="18" customFormat="1" x14ac:dyDescent="0.25">
      <c r="B31" s="18" t="str">
        <f>VLOOKUP(F31,NUTS_Europa!$A$2:$C$81,2,FALSE)</f>
        <v>FRE1</v>
      </c>
      <c r="C31" s="18">
        <f>VLOOKUP(F31,NUTS_Europa!$A$2:$C$81,3,FALSE)</f>
        <v>220</v>
      </c>
      <c r="D31" s="18" t="str">
        <f>VLOOKUP(G31,NUTS_Europa!$A$2:$C$81,2,FALSE)</f>
        <v>FRI3</v>
      </c>
      <c r="E31" s="18">
        <f>VLOOKUP(G31,NUTS_Europa!$A$2:$C$81,3,FALSE)</f>
        <v>283</v>
      </c>
      <c r="F31" s="18">
        <v>21</v>
      </c>
      <c r="G31" s="18">
        <v>25</v>
      </c>
      <c r="H31" s="18">
        <v>698614.23866655782</v>
      </c>
      <c r="I31" s="18">
        <v>575663.27959708089</v>
      </c>
      <c r="J31" s="18">
        <v>117061.7148</v>
      </c>
      <c r="K31" s="18">
        <v>28.130373831775703</v>
      </c>
      <c r="L31" s="18">
        <v>9.27405949178792</v>
      </c>
      <c r="M31" s="18">
        <v>12.144192726074282</v>
      </c>
      <c r="N31" s="18">
        <v>2344.8291721377705</v>
      </c>
    </row>
    <row r="32" spans="2:14" s="18" customFormat="1" x14ac:dyDescent="0.25">
      <c r="B32" s="18" t="str">
        <f>VLOOKUP(F32,NUTS_Europa!$A$2:$C$81,2,FALSE)</f>
        <v>FRJ1</v>
      </c>
      <c r="C32" s="18">
        <f>VLOOKUP(F32,NUTS_Europa!$A$2:$C$81,3,FALSE)</f>
        <v>1063</v>
      </c>
      <c r="D32" s="18" t="str">
        <f>VLOOKUP(G32,NUTS_Europa!$A$2:$C$81,2,FALSE)</f>
        <v>FRJ2</v>
      </c>
      <c r="E32" s="18">
        <f>VLOOKUP(G32,NUTS_Europa!$A$2:$C$81,3,FALSE)</f>
        <v>283</v>
      </c>
      <c r="F32" s="18">
        <v>26</v>
      </c>
      <c r="G32" s="18">
        <v>28</v>
      </c>
      <c r="H32" s="18">
        <v>2392976.3172230995</v>
      </c>
      <c r="I32" s="18">
        <v>4720492.2342749573</v>
      </c>
      <c r="J32" s="18">
        <v>142841.86170000001</v>
      </c>
      <c r="K32" s="18">
        <v>72.137242990654215</v>
      </c>
      <c r="L32" s="18">
        <v>7.3618036417345181</v>
      </c>
      <c r="M32" s="18">
        <v>11.465638089496746</v>
      </c>
      <c r="N32" s="18">
        <v>2344.8291721377705</v>
      </c>
    </row>
    <row r="33" spans="2:14" s="18" customFormat="1" x14ac:dyDescent="0.25">
      <c r="B33" s="18" t="str">
        <f>VLOOKUP(F33,NUTS_Europa!$A$2:$C$81,2,FALSE)</f>
        <v>FRJ1</v>
      </c>
      <c r="C33" s="18">
        <f>VLOOKUP(F33,NUTS_Europa!$A$2:$C$81,3,FALSE)</f>
        <v>1063</v>
      </c>
      <c r="D33" s="18" t="str">
        <f>VLOOKUP(G33,NUTS_Europa!$A$2:$C$81,2,FALSE)</f>
        <v>PT17</v>
      </c>
      <c r="E33" s="18">
        <f>VLOOKUP(G33,NUTS_Europa!$A$2:$C$81,3,FALSE)</f>
        <v>294</v>
      </c>
      <c r="F33" s="18">
        <v>26</v>
      </c>
      <c r="G33" s="18">
        <v>39</v>
      </c>
      <c r="H33" s="18">
        <v>1540811.2452298738</v>
      </c>
      <c r="I33" s="18">
        <v>4594331.2028587041</v>
      </c>
      <c r="J33" s="18">
        <v>137713.6226</v>
      </c>
      <c r="K33" s="18">
        <v>38.037383177570099</v>
      </c>
      <c r="L33" s="18">
        <v>11.214624445096629</v>
      </c>
      <c r="M33" s="18">
        <v>13.735481271118516</v>
      </c>
      <c r="N33" s="18">
        <v>2919.4418074543673</v>
      </c>
    </row>
    <row r="34" spans="2:14" s="18" customFormat="1" x14ac:dyDescent="0.25">
      <c r="B34" s="18" t="str">
        <f>VLOOKUP(F34,NUTS_Europa!$A$2:$C$81,2,FALSE)</f>
        <v>FRF2</v>
      </c>
      <c r="C34" s="18">
        <f>VLOOKUP(F34,NUTS_Europa!$A$2:$C$81,3,FALSE)</f>
        <v>269</v>
      </c>
      <c r="D34" s="18" t="str">
        <f>VLOOKUP(G34,NUTS_Europa!$A$2:$C$81,2,FALSE)</f>
        <v>FRJ2</v>
      </c>
      <c r="E34" s="18">
        <f>VLOOKUP(G34,NUTS_Europa!$A$2:$C$81,3,FALSE)</f>
        <v>283</v>
      </c>
      <c r="F34" s="18">
        <v>27</v>
      </c>
      <c r="G34" s="18">
        <v>28</v>
      </c>
      <c r="H34" s="18">
        <v>1947814.0489959756</v>
      </c>
      <c r="I34" s="18">
        <v>650600.38224154676</v>
      </c>
      <c r="J34" s="18">
        <v>176841.96369999999</v>
      </c>
      <c r="K34" s="18">
        <v>21.635514018691591</v>
      </c>
      <c r="L34" s="18">
        <v>10.096350358247928</v>
      </c>
      <c r="M34" s="18">
        <v>13.472294237741247</v>
      </c>
      <c r="N34" s="18">
        <v>2344.8291721377705</v>
      </c>
    </row>
    <row r="35" spans="2:14" s="18" customFormat="1" x14ac:dyDescent="0.25">
      <c r="B35" s="18" t="str">
        <f>VLOOKUP(F35,NUTS_Europa!$A$2:$C$81,2,FALSE)</f>
        <v>FRF2</v>
      </c>
      <c r="C35" s="18">
        <f>VLOOKUP(F35,NUTS_Europa!$A$2:$C$81,3,FALSE)</f>
        <v>269</v>
      </c>
      <c r="D35" s="18" t="str">
        <f>VLOOKUP(G35,NUTS_Europa!$A$2:$C$81,2,FALSE)</f>
        <v>PT16</v>
      </c>
      <c r="E35" s="18">
        <f>VLOOKUP(G35,NUTS_Europa!$A$2:$C$81,3,FALSE)</f>
        <v>111</v>
      </c>
      <c r="F35" s="18">
        <v>27</v>
      </c>
      <c r="G35" s="18">
        <v>38</v>
      </c>
      <c r="H35" s="18">
        <v>1536406.668722318</v>
      </c>
      <c r="I35" s="18">
        <v>761109.57657555805</v>
      </c>
      <c r="J35" s="18">
        <v>120437.3524</v>
      </c>
      <c r="K35" s="18">
        <v>37.24158878504673</v>
      </c>
      <c r="L35" s="18">
        <v>13.701727974972426</v>
      </c>
      <c r="M35" s="18">
        <v>18.328573049224648</v>
      </c>
      <c r="N35" s="18">
        <v>3296.1439756520863</v>
      </c>
    </row>
    <row r="36" spans="2:14" s="18" customFormat="1" x14ac:dyDescent="0.25">
      <c r="B36" s="18" t="str">
        <f>VLOOKUP(F36,NUTS_Europa!$A$2:$C$81,2,FALSE)</f>
        <v>FRI2</v>
      </c>
      <c r="C36" s="18">
        <f>VLOOKUP(F36,NUTS_Europa!$A$2:$C$81,3,FALSE)</f>
        <v>269</v>
      </c>
      <c r="D36" s="18" t="str">
        <f>VLOOKUP(G36,NUTS_Europa!$A$2:$C$81,2,FALSE)</f>
        <v>PT11</v>
      </c>
      <c r="E36" s="18">
        <f>VLOOKUP(G36,NUTS_Europa!$A$2:$C$81,3,FALSE)</f>
        <v>111</v>
      </c>
      <c r="F36" s="18">
        <v>29</v>
      </c>
      <c r="G36" s="18">
        <v>36</v>
      </c>
      <c r="H36" s="18">
        <v>1661913.9428832224</v>
      </c>
      <c r="I36" s="18">
        <v>761109.57657555805</v>
      </c>
      <c r="J36" s="18">
        <v>114346.8514</v>
      </c>
      <c r="K36" s="18">
        <v>37.24158878504673</v>
      </c>
      <c r="L36" s="18">
        <v>13.701727974972426</v>
      </c>
      <c r="M36" s="18">
        <v>18.328573049224648</v>
      </c>
      <c r="N36" s="18">
        <v>3296.1439756520863</v>
      </c>
    </row>
    <row r="37" spans="2:14" s="18" customFormat="1" x14ac:dyDescent="0.25">
      <c r="B37" s="18" t="str">
        <f>VLOOKUP(F37,NUTS_Europa!$A$2:$C$81,2,FALSE)</f>
        <v>FRI2</v>
      </c>
      <c r="C37" s="18">
        <f>VLOOKUP(F37,NUTS_Europa!$A$2:$C$81,3,FALSE)</f>
        <v>269</v>
      </c>
      <c r="D37" s="18" t="str">
        <f>VLOOKUP(G37,NUTS_Europa!$A$2:$C$81,2,FALSE)</f>
        <v>FRG0</v>
      </c>
      <c r="E37" s="18">
        <f>VLOOKUP(G37,NUTS_Europa!$A$2:$C$81,3,FALSE)</f>
        <v>283</v>
      </c>
      <c r="F37" s="18">
        <v>29</v>
      </c>
      <c r="G37" s="18">
        <v>62</v>
      </c>
      <c r="H37" s="18">
        <v>1412109.6866710363</v>
      </c>
      <c r="I37" s="18">
        <v>650600.38224154676</v>
      </c>
      <c r="J37" s="18">
        <v>118487.9544</v>
      </c>
      <c r="K37" s="18">
        <v>21.635514018691591</v>
      </c>
      <c r="L37" s="18">
        <v>10.096350358247928</v>
      </c>
      <c r="M37" s="18">
        <v>13.472294237741247</v>
      </c>
      <c r="N37" s="18">
        <v>2344.8291721377705</v>
      </c>
    </row>
    <row r="38" spans="2:14" s="18" customFormat="1" x14ac:dyDescent="0.25">
      <c r="B38" s="18" t="str">
        <f>VLOOKUP(F38,NUTS_Europa!$A$2:$C$81,2,FALSE)</f>
        <v>NL11</v>
      </c>
      <c r="C38" s="18">
        <f>VLOOKUP(F38,NUTS_Europa!$A$2:$C$81,3,FALSE)</f>
        <v>245</v>
      </c>
      <c r="D38" s="18" t="str">
        <f>VLOOKUP(G38,NUTS_Europa!$A$2:$C$81,2,FALSE)</f>
        <v>FRD2</v>
      </c>
      <c r="E38" s="18">
        <f>VLOOKUP(G38,NUTS_Europa!$A$2:$C$81,3,FALSE)</f>
        <v>271</v>
      </c>
      <c r="F38" s="18">
        <v>30</v>
      </c>
      <c r="G38" s="18">
        <v>60</v>
      </c>
      <c r="H38" s="18">
        <v>1367689.7239009596</v>
      </c>
      <c r="I38" s="18">
        <v>9168922.486925751</v>
      </c>
      <c r="J38" s="18">
        <v>199597.76430000001</v>
      </c>
      <c r="K38" s="18">
        <v>130.70093457943926</v>
      </c>
      <c r="L38" s="18">
        <v>14.72822187131691</v>
      </c>
      <c r="M38" s="18">
        <v>2.306766755730969</v>
      </c>
      <c r="N38" s="18">
        <v>359.511628626</v>
      </c>
    </row>
    <row r="39" spans="2:14" s="18" customFormat="1" x14ac:dyDescent="0.25">
      <c r="B39" s="18" t="str">
        <f>VLOOKUP(F39,NUTS_Europa!$A$2:$C$81,2,FALSE)</f>
        <v>NL11</v>
      </c>
      <c r="C39" s="18">
        <f>VLOOKUP(F39,NUTS_Europa!$A$2:$C$81,3,FALSE)</f>
        <v>245</v>
      </c>
      <c r="D39" s="18" t="str">
        <f>VLOOKUP(G39,NUTS_Europa!$A$2:$C$81,2,FALSE)</f>
        <v>FRI2</v>
      </c>
      <c r="E39" s="18">
        <f>VLOOKUP(G39,NUTS_Europa!$A$2:$C$81,3,FALSE)</f>
        <v>275</v>
      </c>
      <c r="F39" s="18">
        <v>30</v>
      </c>
      <c r="G39" s="18">
        <v>69</v>
      </c>
      <c r="H39" s="18">
        <v>873370.09815249138</v>
      </c>
      <c r="I39" s="18">
        <v>9927299.5937043894</v>
      </c>
      <c r="J39" s="18">
        <v>145277.79319999999</v>
      </c>
      <c r="K39" s="18">
        <v>55.607476635514026</v>
      </c>
      <c r="L39" s="18">
        <v>16.833176563898913</v>
      </c>
      <c r="M39" s="18">
        <v>1.3774003230611223</v>
      </c>
      <c r="N39" s="18">
        <v>214.66905233631485</v>
      </c>
    </row>
    <row r="40" spans="2:14" s="18" customFormat="1" x14ac:dyDescent="0.25">
      <c r="B40" s="18" t="str">
        <f>VLOOKUP(F40,NUTS_Europa!$A$2:$C$81,2,FALSE)</f>
        <v>NL33</v>
      </c>
      <c r="C40" s="18">
        <f>VLOOKUP(F40,NUTS_Europa!$A$2:$C$81,3,FALSE)</f>
        <v>250</v>
      </c>
      <c r="D40" s="18" t="str">
        <f>VLOOKUP(G40,NUTS_Europa!$A$2:$C$81,2,FALSE)</f>
        <v>PT15</v>
      </c>
      <c r="E40" s="18">
        <f>VLOOKUP(G40,NUTS_Europa!$A$2:$C$81,3,FALSE)</f>
        <v>1065</v>
      </c>
      <c r="F40" s="18">
        <v>33</v>
      </c>
      <c r="G40" s="18">
        <v>37</v>
      </c>
      <c r="H40" s="18">
        <v>3202087.3258957462</v>
      </c>
      <c r="I40" s="18">
        <v>963137.65209240955</v>
      </c>
      <c r="J40" s="18">
        <v>114346.8514</v>
      </c>
      <c r="K40" s="18">
        <v>54.47476635514019</v>
      </c>
      <c r="L40" s="18">
        <v>13.52711118016199</v>
      </c>
      <c r="M40" s="18">
        <v>45.95201294689241</v>
      </c>
      <c r="N40" s="18">
        <v>8263.843030071208</v>
      </c>
    </row>
    <row r="41" spans="2:14" s="18" customFormat="1" x14ac:dyDescent="0.25">
      <c r="B41" s="18" t="str">
        <f>VLOOKUP(F41,NUTS_Europa!$A$2:$C$81,2,FALSE)</f>
        <v>NL33</v>
      </c>
      <c r="C41" s="18">
        <f>VLOOKUP(F41,NUTS_Europa!$A$2:$C$81,3,FALSE)</f>
        <v>250</v>
      </c>
      <c r="D41" s="18" t="str">
        <f>VLOOKUP(G41,NUTS_Europa!$A$2:$C$81,2,FALSE)</f>
        <v>PT18</v>
      </c>
      <c r="E41" s="18">
        <f>VLOOKUP(G41,NUTS_Europa!$A$2:$C$81,3,FALSE)</f>
        <v>1065</v>
      </c>
      <c r="F41" s="18">
        <v>33</v>
      </c>
      <c r="G41" s="18">
        <v>40</v>
      </c>
      <c r="H41" s="18">
        <v>2616164.3273776378</v>
      </c>
      <c r="I41" s="18">
        <v>963137.65209240955</v>
      </c>
      <c r="J41" s="18">
        <v>137713.6226</v>
      </c>
      <c r="K41" s="18">
        <v>54.47476635514019</v>
      </c>
      <c r="L41" s="18">
        <v>13.52711118016199</v>
      </c>
      <c r="M41" s="18">
        <v>45.95201294689241</v>
      </c>
      <c r="N41" s="18">
        <v>8263.843030071208</v>
      </c>
    </row>
    <row r="42" spans="2:14" s="18" customFormat="1" x14ac:dyDescent="0.25">
      <c r="B42" s="18" t="str">
        <f>VLOOKUP(F42,NUTS_Europa!$A$2:$C$81,2,FALSE)</f>
        <v>NL34</v>
      </c>
      <c r="C42" s="18">
        <f>VLOOKUP(F42,NUTS_Europa!$A$2:$C$81,3,FALSE)</f>
        <v>250</v>
      </c>
      <c r="D42" s="18" t="str">
        <f>VLOOKUP(G42,NUTS_Europa!$A$2:$C$81,2,FALSE)</f>
        <v>PT11</v>
      </c>
      <c r="E42" s="18">
        <f>VLOOKUP(G42,NUTS_Europa!$A$2:$C$81,3,FALSE)</f>
        <v>111</v>
      </c>
      <c r="F42" s="18">
        <v>34</v>
      </c>
      <c r="G42" s="18">
        <v>36</v>
      </c>
      <c r="H42" s="18">
        <v>1440950.5101381138</v>
      </c>
      <c r="I42" s="18">
        <v>886443.85936892114</v>
      </c>
      <c r="J42" s="18">
        <v>176841.96369999999</v>
      </c>
      <c r="K42" s="18">
        <v>45.038317757009352</v>
      </c>
      <c r="L42" s="18">
        <v>14.511199483568113</v>
      </c>
      <c r="M42" s="18">
        <v>18.328573049224648</v>
      </c>
      <c r="N42" s="18">
        <v>3296.1439756520863</v>
      </c>
    </row>
    <row r="43" spans="2:14" s="18" customFormat="1" x14ac:dyDescent="0.25">
      <c r="B43" s="18" t="str">
        <f>VLOOKUP(F43,NUTS_Europa!$A$2:$C$81,2,FALSE)</f>
        <v>NL34</v>
      </c>
      <c r="C43" s="18">
        <f>VLOOKUP(F43,NUTS_Europa!$A$2:$C$81,3,FALSE)</f>
        <v>250</v>
      </c>
      <c r="D43" s="18" t="str">
        <f>VLOOKUP(G43,NUTS_Europa!$A$2:$C$81,2,FALSE)</f>
        <v>PT16</v>
      </c>
      <c r="E43" s="18">
        <f>VLOOKUP(G43,NUTS_Europa!$A$2:$C$81,3,FALSE)</f>
        <v>111</v>
      </c>
      <c r="F43" s="18">
        <v>34</v>
      </c>
      <c r="G43" s="18">
        <v>38</v>
      </c>
      <c r="H43" s="18">
        <v>1332754.584137334</v>
      </c>
      <c r="I43" s="18">
        <v>886443.85936892114</v>
      </c>
      <c r="J43" s="18">
        <v>199058.85829999999</v>
      </c>
      <c r="K43" s="18">
        <v>45.038317757009352</v>
      </c>
      <c r="L43" s="18">
        <v>14.511199483568113</v>
      </c>
      <c r="M43" s="18">
        <v>18.328573049224648</v>
      </c>
      <c r="N43" s="18">
        <v>3296.1439756520863</v>
      </c>
    </row>
    <row r="44" spans="2:14" s="18" customFormat="1" x14ac:dyDescent="0.25">
      <c r="B44" s="18" t="str">
        <f>VLOOKUP(F44,NUTS_Europa!$A$2:$C$81,2,FALSE)</f>
        <v>NL41</v>
      </c>
      <c r="C44" s="18">
        <f>VLOOKUP(F44,NUTS_Europa!$A$2:$C$81,3,FALSE)</f>
        <v>253</v>
      </c>
      <c r="D44" s="18" t="str">
        <f>VLOOKUP(G44,NUTS_Europa!$A$2:$C$81,2,FALSE)</f>
        <v>PT15</v>
      </c>
      <c r="E44" s="18">
        <f>VLOOKUP(G44,NUTS_Europa!$A$2:$C$81,3,FALSE)</f>
        <v>1065</v>
      </c>
      <c r="F44" s="18">
        <v>35</v>
      </c>
      <c r="G44" s="18">
        <v>37</v>
      </c>
      <c r="H44" s="18">
        <v>3303526.5501742964</v>
      </c>
      <c r="I44" s="18">
        <v>813551.85980054934</v>
      </c>
      <c r="J44" s="18">
        <v>142392.87169999999</v>
      </c>
      <c r="K44" s="18">
        <v>54.475093457943935</v>
      </c>
      <c r="L44" s="18">
        <v>10.58363971380993</v>
      </c>
      <c r="M44" s="18">
        <v>45.95201294689241</v>
      </c>
      <c r="N44" s="18">
        <v>8263.843030071208</v>
      </c>
    </row>
    <row r="45" spans="2:14" s="18" customFormat="1" x14ac:dyDescent="0.25">
      <c r="B45" s="18" t="str">
        <f>VLOOKUP(F45,NUTS_Europa!$A$2:$C$81,2,FALSE)</f>
        <v>NL41</v>
      </c>
      <c r="C45" s="18">
        <f>VLOOKUP(F45,NUTS_Europa!$A$2:$C$81,3,FALSE)</f>
        <v>253</v>
      </c>
      <c r="D45" s="18" t="str">
        <f>VLOOKUP(G45,NUTS_Europa!$A$2:$C$81,2,FALSE)</f>
        <v>PT18</v>
      </c>
      <c r="E45" s="18">
        <f>VLOOKUP(G45,NUTS_Europa!$A$2:$C$81,3,FALSE)</f>
        <v>1065</v>
      </c>
      <c r="F45" s="18">
        <v>35</v>
      </c>
      <c r="G45" s="18">
        <v>40</v>
      </c>
      <c r="H45" s="18">
        <v>2717603.551656188</v>
      </c>
      <c r="I45" s="18">
        <v>813551.85980054934</v>
      </c>
      <c r="J45" s="18">
        <v>120437.3524</v>
      </c>
      <c r="K45" s="18">
        <v>54.475093457943935</v>
      </c>
      <c r="L45" s="18">
        <v>10.58363971380993</v>
      </c>
      <c r="M45" s="18">
        <v>45.95201294689241</v>
      </c>
      <c r="N45" s="18">
        <v>8263.843030071208</v>
      </c>
    </row>
    <row r="46" spans="2:14" s="18" customFormat="1" x14ac:dyDescent="0.25">
      <c r="B46" s="18" t="str">
        <f>VLOOKUP(F46,NUTS_Europa!$A$2:$C$81,2,FALSE)</f>
        <v>BE21</v>
      </c>
      <c r="C46" s="18">
        <f>VLOOKUP(F46,NUTS_Europa!$A$2:$C$81,3,FALSE)</f>
        <v>250</v>
      </c>
      <c r="D46" s="18" t="str">
        <f>VLOOKUP(G46,NUTS_Europa!$A$2:$C$81,2,FALSE)</f>
        <v>FRE1</v>
      </c>
      <c r="E46" s="18">
        <f>VLOOKUP(G46,NUTS_Europa!$A$2:$C$81,3,FALSE)</f>
        <v>235</v>
      </c>
      <c r="F46" s="18">
        <v>41</v>
      </c>
      <c r="G46" s="18">
        <v>61</v>
      </c>
      <c r="H46" s="18">
        <v>658018.29410046013</v>
      </c>
      <c r="I46" s="18">
        <v>637269.29761311971</v>
      </c>
      <c r="J46" s="18">
        <v>142392.87169999999</v>
      </c>
      <c r="K46" s="18">
        <v>6.5887850467289724</v>
      </c>
      <c r="L46" s="18">
        <v>11.063498418914543</v>
      </c>
      <c r="M46" s="18">
        <v>10.175445836612369</v>
      </c>
      <c r="N46" s="18">
        <v>1827.1881585640579</v>
      </c>
    </row>
    <row r="47" spans="2:14" s="18" customFormat="1" x14ac:dyDescent="0.25">
      <c r="B47" s="18" t="str">
        <f>VLOOKUP(F47,NUTS_Europa!$A$2:$C$81,2,FALSE)</f>
        <v>BE21</v>
      </c>
      <c r="C47" s="18">
        <f>VLOOKUP(F47,NUTS_Europa!$A$2:$C$81,3,FALSE)</f>
        <v>250</v>
      </c>
      <c r="D47" s="18" t="str">
        <f>VLOOKUP(G47,NUTS_Europa!$A$2:$C$81,2,FALSE)</f>
        <v>FRF2</v>
      </c>
      <c r="E47" s="18">
        <f>VLOOKUP(G47,NUTS_Europa!$A$2:$C$81,3,FALSE)</f>
        <v>235</v>
      </c>
      <c r="F47" s="18">
        <v>41</v>
      </c>
      <c r="G47" s="18">
        <v>67</v>
      </c>
      <c r="H47" s="18">
        <v>1253954.2502656009</v>
      </c>
      <c r="I47" s="18">
        <v>637269.29761311971</v>
      </c>
      <c r="J47" s="18">
        <v>156784.57750000001</v>
      </c>
      <c r="K47" s="18">
        <v>6.5887850467289724</v>
      </c>
      <c r="L47" s="18">
        <v>11.063498418914543</v>
      </c>
      <c r="M47" s="18">
        <v>10.175445836612369</v>
      </c>
      <c r="N47" s="18">
        <v>1827.1881585640579</v>
      </c>
    </row>
    <row r="48" spans="2:14" s="18" customFormat="1" x14ac:dyDescent="0.25">
      <c r="B48" s="18" t="str">
        <f>VLOOKUP(F48,NUTS_Europa!$A$2:$C$81,2,FALSE)</f>
        <v>BE23</v>
      </c>
      <c r="C48" s="18">
        <f>VLOOKUP(F48,NUTS_Europa!$A$2:$C$81,3,FALSE)</f>
        <v>220</v>
      </c>
      <c r="D48" s="18" t="str">
        <f>VLOOKUP(G48,NUTS_Europa!$A$2:$C$81,2,FALSE)</f>
        <v>ES12</v>
      </c>
      <c r="E48" s="18">
        <f>VLOOKUP(G48,NUTS_Europa!$A$2:$C$81,3,FALSE)</f>
        <v>163</v>
      </c>
      <c r="F48" s="18">
        <v>42</v>
      </c>
      <c r="G48" s="18">
        <v>52</v>
      </c>
      <c r="H48" s="18">
        <v>1456265.8376579513</v>
      </c>
      <c r="I48" s="18">
        <v>657787.67932092375</v>
      </c>
      <c r="J48" s="18">
        <v>137713.6226</v>
      </c>
      <c r="K48" s="18">
        <v>34.112149532710283</v>
      </c>
      <c r="L48" s="18">
        <v>14.161939284438684</v>
      </c>
      <c r="M48" s="18">
        <v>16.919501213749044</v>
      </c>
      <c r="N48" s="18">
        <v>2892.2254085751483</v>
      </c>
    </row>
    <row r="49" spans="2:14" s="18" customFormat="1" x14ac:dyDescent="0.25">
      <c r="B49" s="18" t="str">
        <f>VLOOKUP(F49,NUTS_Europa!$A$2:$C$81,2,FALSE)</f>
        <v>BE23</v>
      </c>
      <c r="C49" s="18">
        <f>VLOOKUP(F49,NUTS_Europa!$A$2:$C$81,3,FALSE)</f>
        <v>220</v>
      </c>
      <c r="D49" s="18" t="str">
        <f>VLOOKUP(G49,NUTS_Europa!$A$2:$C$81,2,FALSE)</f>
        <v>NL11</v>
      </c>
      <c r="E49" s="18">
        <f>VLOOKUP(G49,NUTS_Europa!$A$2:$C$81,3,FALSE)</f>
        <v>218</v>
      </c>
      <c r="F49" s="18">
        <v>42</v>
      </c>
      <c r="G49" s="18">
        <v>70</v>
      </c>
      <c r="H49" s="18">
        <v>1939166.0219297984</v>
      </c>
      <c r="I49" s="18">
        <v>616315.01022621198</v>
      </c>
      <c r="J49" s="18">
        <v>117061.7148</v>
      </c>
      <c r="K49" s="18">
        <v>5.8411214953271031</v>
      </c>
      <c r="L49" s="18">
        <v>10.712823890559759</v>
      </c>
      <c r="M49" s="18">
        <v>25.544581347573626</v>
      </c>
      <c r="N49" s="18">
        <v>5443.4838231684107</v>
      </c>
    </row>
    <row r="50" spans="2:14" s="18" customFormat="1" x14ac:dyDescent="0.25">
      <c r="B50" s="18" t="str">
        <f>VLOOKUP(F50,NUTS_Europa!$A$2:$C$81,2,FALSE)</f>
        <v>BE25</v>
      </c>
      <c r="C50" s="18">
        <f>VLOOKUP(F50,NUTS_Europa!$A$2:$C$81,3,FALSE)</f>
        <v>220</v>
      </c>
      <c r="D50" s="18" t="str">
        <f>VLOOKUP(G50,NUTS_Europa!$A$2:$C$81,2,FALSE)</f>
        <v>NL11</v>
      </c>
      <c r="E50" s="18">
        <f>VLOOKUP(G50,NUTS_Europa!$A$2:$C$81,3,FALSE)</f>
        <v>218</v>
      </c>
      <c r="F50" s="18">
        <v>43</v>
      </c>
      <c r="G50" s="18">
        <v>70</v>
      </c>
      <c r="H50" s="18">
        <v>1733323.9472469785</v>
      </c>
      <c r="I50" s="18">
        <v>616315.01022621198</v>
      </c>
      <c r="J50" s="18">
        <v>156784.57750000001</v>
      </c>
      <c r="K50" s="18">
        <v>5.8411214953271031</v>
      </c>
      <c r="L50" s="18">
        <v>10.712823890559759</v>
      </c>
      <c r="M50" s="18">
        <v>25.544581347573626</v>
      </c>
      <c r="N50" s="18">
        <v>5443.4838231684107</v>
      </c>
    </row>
    <row r="51" spans="2:14" s="18" customFormat="1" x14ac:dyDescent="0.25">
      <c r="B51" s="18" t="str">
        <f>VLOOKUP(F51,NUTS_Europa!$A$2:$C$81,2,FALSE)</f>
        <v>BE25</v>
      </c>
      <c r="C51" s="18">
        <f>VLOOKUP(F51,NUTS_Europa!$A$2:$C$81,3,FALSE)</f>
        <v>220</v>
      </c>
      <c r="D51" s="18" t="str">
        <f>VLOOKUP(G51,NUTS_Europa!$A$2:$C$81,2,FALSE)</f>
        <v>PT18</v>
      </c>
      <c r="E51" s="18">
        <f>VLOOKUP(G51,NUTS_Europa!$A$2:$C$81,3,FALSE)</f>
        <v>61</v>
      </c>
      <c r="F51" s="18">
        <v>43</v>
      </c>
      <c r="G51" s="18">
        <v>80</v>
      </c>
      <c r="H51" s="18">
        <v>11692365.652726289</v>
      </c>
      <c r="I51" s="18">
        <v>756990.58757507568</v>
      </c>
      <c r="J51" s="18">
        <v>117768.50930000001</v>
      </c>
      <c r="K51" s="18">
        <v>63.255607476635518</v>
      </c>
      <c r="L51" s="18">
        <v>11.587654956597808</v>
      </c>
      <c r="M51" s="18">
        <v>81.136608999769123</v>
      </c>
      <c r="N51" s="18">
        <v>17378.684516231049</v>
      </c>
    </row>
    <row r="52" spans="2:14" s="18" customFormat="1" x14ac:dyDescent="0.25">
      <c r="B52" s="18" t="str">
        <f>VLOOKUP(F52,NUTS_Europa!$A$2:$C$81,2,FALSE)</f>
        <v>DE50</v>
      </c>
      <c r="C52" s="18">
        <f>VLOOKUP(F52,NUTS_Europa!$A$2:$C$81,3,FALSE)</f>
        <v>1069</v>
      </c>
      <c r="D52" s="18" t="str">
        <f>VLOOKUP(G52,NUTS_Europa!$A$2:$C$81,2,FALSE)</f>
        <v>ES12</v>
      </c>
      <c r="E52" s="18">
        <f>VLOOKUP(G52,NUTS_Europa!$A$2:$C$81,3,FALSE)</f>
        <v>163</v>
      </c>
      <c r="F52" s="18">
        <v>44</v>
      </c>
      <c r="G52" s="18">
        <v>52</v>
      </c>
      <c r="H52" s="18">
        <v>1593862.1606586869</v>
      </c>
      <c r="I52" s="18">
        <v>757296.33927242074</v>
      </c>
      <c r="J52" s="18">
        <v>120125.8052</v>
      </c>
      <c r="K52" s="18">
        <v>48.97429906542056</v>
      </c>
      <c r="L52" s="18">
        <v>11.651166227558713</v>
      </c>
      <c r="M52" s="18">
        <v>16.082539193515053</v>
      </c>
      <c r="N52" s="18">
        <v>2892.2254085751483</v>
      </c>
    </row>
    <row r="53" spans="2:14" s="18" customFormat="1" x14ac:dyDescent="0.25">
      <c r="B53" s="18" t="str">
        <f>VLOOKUP(F53,NUTS_Europa!$A$2:$C$81,2,FALSE)</f>
        <v>DE50</v>
      </c>
      <c r="C53" s="18">
        <f>VLOOKUP(F53,NUTS_Europa!$A$2:$C$81,3,FALSE)</f>
        <v>1069</v>
      </c>
      <c r="D53" s="18" t="str">
        <f>VLOOKUP(G53,NUTS_Europa!$A$2:$C$81,2,FALSE)</f>
        <v>FRJ2</v>
      </c>
      <c r="E53" s="18">
        <f>VLOOKUP(G53,NUTS_Europa!$A$2:$C$81,3,FALSE)</f>
        <v>163</v>
      </c>
      <c r="F53" s="18">
        <v>44</v>
      </c>
      <c r="G53" s="18">
        <v>68</v>
      </c>
      <c r="H53" s="18">
        <v>2554627.6269078567</v>
      </c>
      <c r="I53" s="18">
        <v>757296.33927242074</v>
      </c>
      <c r="J53" s="18">
        <v>122072.6309</v>
      </c>
      <c r="K53" s="18">
        <v>48.97429906542056</v>
      </c>
      <c r="L53" s="18">
        <v>11.651166227558713</v>
      </c>
      <c r="M53" s="18">
        <v>16.082539193515053</v>
      </c>
      <c r="N53" s="18">
        <v>2892.2254085751483</v>
      </c>
    </row>
    <row r="54" spans="2:14" s="18" customFormat="1" x14ac:dyDescent="0.25">
      <c r="B54" s="18" t="str">
        <f>VLOOKUP(F54,NUTS_Europa!$A$2:$C$81,2,FALSE)</f>
        <v>DE60</v>
      </c>
      <c r="C54" s="18">
        <f>VLOOKUP(F54,NUTS_Europa!$A$2:$C$81,3,FALSE)</f>
        <v>245</v>
      </c>
      <c r="D54" s="18" t="str">
        <f>VLOOKUP(G54,NUTS_Europa!$A$2:$C$81,2,FALSE)</f>
        <v>FRH0</v>
      </c>
      <c r="E54" s="18">
        <f>VLOOKUP(G54,NUTS_Europa!$A$2:$C$81,3,FALSE)</f>
        <v>282</v>
      </c>
      <c r="F54" s="18">
        <v>45</v>
      </c>
      <c r="G54" s="18">
        <v>63</v>
      </c>
      <c r="H54" s="18">
        <v>3353570.5041552112</v>
      </c>
      <c r="I54" s="18">
        <v>7868695.702016267</v>
      </c>
      <c r="J54" s="18">
        <v>145277.79319999999</v>
      </c>
      <c r="K54" s="18">
        <v>41.405140186915894</v>
      </c>
      <c r="L54" s="18">
        <v>13.167130026334261</v>
      </c>
      <c r="M54" s="18">
        <v>5.4197603554501921</v>
      </c>
      <c r="N54" s="18">
        <v>844.67442029400002</v>
      </c>
    </row>
    <row r="55" spans="2:14" s="18" customFormat="1" x14ac:dyDescent="0.25">
      <c r="B55" s="18" t="str">
        <f>VLOOKUP(F55,NUTS_Europa!$A$2:$C$81,2,FALSE)</f>
        <v>DE60</v>
      </c>
      <c r="C55" s="18">
        <f>VLOOKUP(F55,NUTS_Europa!$A$2:$C$81,3,FALSE)</f>
        <v>245</v>
      </c>
      <c r="D55" s="18" t="str">
        <f>VLOOKUP(G55,NUTS_Europa!$A$2:$C$81,2,FALSE)</f>
        <v>FRI3</v>
      </c>
      <c r="E55" s="18">
        <f>VLOOKUP(G55,NUTS_Europa!$A$2:$C$81,3,FALSE)</f>
        <v>282</v>
      </c>
      <c r="F55" s="18">
        <v>45</v>
      </c>
      <c r="G55" s="18">
        <v>65</v>
      </c>
      <c r="H55" s="18">
        <v>3509947.6136075007</v>
      </c>
      <c r="I55" s="18">
        <v>7868695.702016267</v>
      </c>
      <c r="J55" s="18">
        <v>163171.4883</v>
      </c>
      <c r="K55" s="18">
        <v>41.405140186915894</v>
      </c>
      <c r="L55" s="18">
        <v>13.167130026334261</v>
      </c>
      <c r="M55" s="18">
        <v>5.4197603554501921</v>
      </c>
      <c r="N55" s="18">
        <v>844.67442029400002</v>
      </c>
    </row>
    <row r="56" spans="2:14" s="18" customFormat="1" x14ac:dyDescent="0.25">
      <c r="B56" s="18" t="str">
        <f>VLOOKUP(F56,NUTS_Europa!$A$2:$C$81,2,FALSE)</f>
        <v>DE80</v>
      </c>
      <c r="C56" s="18">
        <f>VLOOKUP(F56,NUTS_Europa!$A$2:$C$81,3,FALSE)</f>
        <v>245</v>
      </c>
      <c r="D56" s="18" t="str">
        <f>VLOOKUP(G56,NUTS_Europa!$A$2:$C$81,2,FALSE)</f>
        <v>ES11</v>
      </c>
      <c r="E56" s="18">
        <f>VLOOKUP(G56,NUTS_Europa!$A$2:$C$81,3,FALSE)</f>
        <v>285</v>
      </c>
      <c r="F56" s="18">
        <v>46</v>
      </c>
      <c r="G56" s="18">
        <v>51</v>
      </c>
      <c r="H56" s="18">
        <v>59259.211357202868</v>
      </c>
      <c r="I56" s="18">
        <v>8448732.2534706295</v>
      </c>
      <c r="J56" s="18">
        <v>127001.217</v>
      </c>
      <c r="K56" s="18">
        <v>47.006542056074771</v>
      </c>
      <c r="L56" s="18">
        <v>14.181191700253903</v>
      </c>
      <c r="M56" s="18">
        <v>8.6798246626891923E-2</v>
      </c>
      <c r="N56" s="18">
        <v>15.609481269928793</v>
      </c>
    </row>
    <row r="57" spans="2:14" s="18" customFormat="1" x14ac:dyDescent="0.25">
      <c r="B57" s="18" t="str">
        <f>VLOOKUP(F57,NUTS_Europa!$A$2:$C$81,2,FALSE)</f>
        <v>DE80</v>
      </c>
      <c r="C57" s="18">
        <f>VLOOKUP(F57,NUTS_Europa!$A$2:$C$81,3,FALSE)</f>
        <v>245</v>
      </c>
      <c r="D57" s="18" t="str">
        <f>VLOOKUP(G57,NUTS_Europa!$A$2:$C$81,2,FALSE)</f>
        <v>ES13</v>
      </c>
      <c r="E57" s="18">
        <f>VLOOKUP(G57,NUTS_Europa!$A$2:$C$81,3,FALSE)</f>
        <v>285</v>
      </c>
      <c r="F57" s="18">
        <v>46</v>
      </c>
      <c r="G57" s="18">
        <v>53</v>
      </c>
      <c r="H57" s="18">
        <v>66002.148247742894</v>
      </c>
      <c r="I57" s="18">
        <v>8448732.2534706295</v>
      </c>
      <c r="J57" s="18">
        <v>117768.50930000001</v>
      </c>
      <c r="K57" s="18">
        <v>47.006542056074771</v>
      </c>
      <c r="L57" s="18">
        <v>14.181191700253903</v>
      </c>
      <c r="M57" s="18">
        <v>8.6798246626891923E-2</v>
      </c>
      <c r="N57" s="18">
        <v>15.609481269928793</v>
      </c>
    </row>
    <row r="58" spans="2:14" s="18" customFormat="1" x14ac:dyDescent="0.25">
      <c r="B58" s="18" t="str">
        <f>VLOOKUP(F58,NUTS_Europa!$A$2:$C$81,2,FALSE)</f>
        <v>DE93</v>
      </c>
      <c r="C58" s="18">
        <f>VLOOKUP(F58,NUTS_Europa!$A$2:$C$81,3,FALSE)</f>
        <v>245</v>
      </c>
      <c r="D58" s="18" t="str">
        <f>VLOOKUP(G58,NUTS_Europa!$A$2:$C$81,2,FALSE)</f>
        <v>FRD2</v>
      </c>
      <c r="E58" s="18">
        <f>VLOOKUP(G58,NUTS_Europa!$A$2:$C$81,3,FALSE)</f>
        <v>271</v>
      </c>
      <c r="F58" s="18">
        <v>47</v>
      </c>
      <c r="G58" s="18">
        <v>60</v>
      </c>
      <c r="H58" s="18">
        <v>1371466.0340480471</v>
      </c>
      <c r="I58" s="18">
        <v>9168922.486925751</v>
      </c>
      <c r="J58" s="18">
        <v>126450.71709999999</v>
      </c>
      <c r="K58" s="18">
        <v>130.70093457943926</v>
      </c>
      <c r="L58" s="18">
        <v>14.72822187131691</v>
      </c>
      <c r="M58" s="18">
        <v>2.306766755730969</v>
      </c>
      <c r="N58" s="18">
        <v>359.511628626</v>
      </c>
    </row>
    <row r="59" spans="2:14" s="18" customFormat="1" x14ac:dyDescent="0.25">
      <c r="B59" s="18" t="str">
        <f>VLOOKUP(F59,NUTS_Europa!$A$2:$C$81,2,FALSE)</f>
        <v>DE93</v>
      </c>
      <c r="C59" s="18">
        <f>VLOOKUP(F59,NUTS_Europa!$A$2:$C$81,3,FALSE)</f>
        <v>245</v>
      </c>
      <c r="D59" s="18" t="str">
        <f>VLOOKUP(G59,NUTS_Europa!$A$2:$C$81,2,FALSE)</f>
        <v>FRI1</v>
      </c>
      <c r="E59" s="18">
        <f>VLOOKUP(G59,NUTS_Europa!$A$2:$C$81,3,FALSE)</f>
        <v>275</v>
      </c>
      <c r="F59" s="18">
        <v>47</v>
      </c>
      <c r="G59" s="18">
        <v>64</v>
      </c>
      <c r="H59" s="18">
        <v>912830.56335295283</v>
      </c>
      <c r="I59" s="18">
        <v>9927299.5937043894</v>
      </c>
      <c r="J59" s="18">
        <v>154854.3009</v>
      </c>
      <c r="K59" s="18">
        <v>55.607476635514026</v>
      </c>
      <c r="L59" s="18">
        <v>16.833176563898913</v>
      </c>
      <c r="M59" s="18">
        <v>1.3774003230611223</v>
      </c>
      <c r="N59" s="18">
        <v>214.66905233631485</v>
      </c>
    </row>
    <row r="60" spans="2:14" s="18" customFormat="1" x14ac:dyDescent="0.25">
      <c r="B60" s="18" t="str">
        <f>VLOOKUP(F60,NUTS_Europa!$A$2:$C$81,2,FALSE)</f>
        <v>DE94</v>
      </c>
      <c r="C60" s="18">
        <f>VLOOKUP(F60,NUTS_Europa!$A$2:$C$81,3,FALSE)</f>
        <v>1069</v>
      </c>
      <c r="D60" s="18" t="str">
        <f>VLOOKUP(G60,NUTS_Europa!$A$2:$C$81,2,FALSE)</f>
        <v>FRE1</v>
      </c>
      <c r="E60" s="18">
        <f>VLOOKUP(G60,NUTS_Europa!$A$2:$C$81,3,FALSE)</f>
        <v>235</v>
      </c>
      <c r="F60" s="18">
        <v>48</v>
      </c>
      <c r="G60" s="18">
        <v>61</v>
      </c>
      <c r="H60" s="18">
        <v>686089.46730481822</v>
      </c>
      <c r="I60" s="18">
        <v>557322.05441763124</v>
      </c>
      <c r="J60" s="18">
        <v>507158.32770000002</v>
      </c>
      <c r="K60" s="18">
        <v>19.049532710280378</v>
      </c>
      <c r="L60" s="18">
        <v>6.9209629869788758</v>
      </c>
      <c r="M60" s="18">
        <v>8.6117761262772028</v>
      </c>
      <c r="N60" s="18">
        <v>1827.1881585640579</v>
      </c>
    </row>
    <row r="61" spans="2:14" s="18" customFormat="1" x14ac:dyDescent="0.25">
      <c r="B61" s="18" t="str">
        <f>VLOOKUP(F61,NUTS_Europa!$A$2:$C$81,2,FALSE)</f>
        <v>DE94</v>
      </c>
      <c r="C61" s="18">
        <f>VLOOKUP(F61,NUTS_Europa!$A$2:$C$81,3,FALSE)</f>
        <v>1069</v>
      </c>
      <c r="D61" s="18" t="str">
        <f>VLOOKUP(G61,NUTS_Europa!$A$2:$C$81,2,FALSE)</f>
        <v>FRF2</v>
      </c>
      <c r="E61" s="18">
        <f>VLOOKUP(G61,NUTS_Europa!$A$2:$C$81,3,FALSE)</f>
        <v>235</v>
      </c>
      <c r="F61" s="18">
        <v>48</v>
      </c>
      <c r="G61" s="18">
        <v>67</v>
      </c>
      <c r="H61" s="18">
        <v>1282025.4234699591</v>
      </c>
      <c r="I61" s="18">
        <v>557322.05441763124</v>
      </c>
      <c r="J61" s="18">
        <v>126450.71709999999</v>
      </c>
      <c r="K61" s="18">
        <v>19.049532710280378</v>
      </c>
      <c r="L61" s="18">
        <v>6.9209629869788758</v>
      </c>
      <c r="M61" s="18">
        <v>8.6117761262772028</v>
      </c>
      <c r="N61" s="18">
        <v>1827.1881585640579</v>
      </c>
    </row>
    <row r="62" spans="2:14" s="18" customFormat="1" x14ac:dyDescent="0.25">
      <c r="B62" s="18" t="str">
        <f>VLOOKUP(F62,NUTS_Europa!$A$2:$C$81,2,FALSE)</f>
        <v>DEA1</v>
      </c>
      <c r="C62" s="18">
        <f>VLOOKUP(F62,NUTS_Europa!$A$2:$C$81,3,FALSE)</f>
        <v>245</v>
      </c>
      <c r="D62" s="18" t="str">
        <f>VLOOKUP(G62,NUTS_Europa!$A$2:$C$81,2,FALSE)</f>
        <v>ES11</v>
      </c>
      <c r="E62" s="18">
        <f>VLOOKUP(G62,NUTS_Europa!$A$2:$C$81,3,FALSE)</f>
        <v>285</v>
      </c>
      <c r="F62" s="18">
        <v>49</v>
      </c>
      <c r="G62" s="18">
        <v>51</v>
      </c>
      <c r="H62" s="18">
        <v>58049.991671665302</v>
      </c>
      <c r="I62" s="18">
        <v>8448732.2534706295</v>
      </c>
      <c r="J62" s="18">
        <v>176841.96369999999</v>
      </c>
      <c r="K62" s="18">
        <v>47.006542056074771</v>
      </c>
      <c r="L62" s="18">
        <v>14.181191700253903</v>
      </c>
      <c r="M62" s="18">
        <v>8.6798246626891923E-2</v>
      </c>
      <c r="N62" s="18">
        <v>15.609481269928793</v>
      </c>
    </row>
    <row r="63" spans="2:14" s="18" customFormat="1" x14ac:dyDescent="0.25">
      <c r="B63" s="18" t="str">
        <f>VLOOKUP(F63,NUTS_Europa!$A$2:$C$81,2,FALSE)</f>
        <v>DEA1</v>
      </c>
      <c r="C63" s="18">
        <f>VLOOKUP(F63,NUTS_Europa!$A$2:$C$81,3,FALSE)</f>
        <v>245</v>
      </c>
      <c r="D63" s="18" t="str">
        <f>VLOOKUP(G63,NUTS_Europa!$A$2:$C$81,2,FALSE)</f>
        <v>ES13</v>
      </c>
      <c r="E63" s="18">
        <f>VLOOKUP(G63,NUTS_Europa!$A$2:$C$81,3,FALSE)</f>
        <v>285</v>
      </c>
      <c r="F63" s="18">
        <v>49</v>
      </c>
      <c r="G63" s="18">
        <v>53</v>
      </c>
      <c r="H63" s="18">
        <v>64792.928562205328</v>
      </c>
      <c r="I63" s="18">
        <v>8448732.2534706295</v>
      </c>
      <c r="J63" s="18">
        <v>199058.85829999999</v>
      </c>
      <c r="K63" s="18">
        <v>47.006542056074771</v>
      </c>
      <c r="L63" s="18">
        <v>14.181191700253903</v>
      </c>
      <c r="M63" s="18">
        <v>8.6798246626891923E-2</v>
      </c>
      <c r="N63" s="18">
        <v>15.609481269928793</v>
      </c>
    </row>
    <row r="64" spans="2:14" s="18" customFormat="1" x14ac:dyDescent="0.25">
      <c r="B64" s="18" t="str">
        <f>VLOOKUP(F64,NUTS_Europa!$A$2:$C$81,2,FALSE)</f>
        <v>DEF0</v>
      </c>
      <c r="C64" s="18">
        <f>VLOOKUP(F64,NUTS_Europa!$A$2:$C$81,3,FALSE)</f>
        <v>245</v>
      </c>
      <c r="D64" s="18" t="str">
        <f>VLOOKUP(G64,NUTS_Europa!$A$2:$C$81,2,FALSE)</f>
        <v>FRH0</v>
      </c>
      <c r="E64" s="18">
        <f>VLOOKUP(G64,NUTS_Europa!$A$2:$C$81,3,FALSE)</f>
        <v>282</v>
      </c>
      <c r="F64" s="18">
        <v>50</v>
      </c>
      <c r="G64" s="18">
        <v>63</v>
      </c>
      <c r="H64" s="18">
        <v>3310317.2611152167</v>
      </c>
      <c r="I64" s="18">
        <v>7868695.702016267</v>
      </c>
      <c r="J64" s="18">
        <v>145035.59770000001</v>
      </c>
      <c r="K64" s="18">
        <v>41.405140186915894</v>
      </c>
      <c r="L64" s="18">
        <v>13.167130026334261</v>
      </c>
      <c r="M64" s="18">
        <v>5.4197603554501921</v>
      </c>
      <c r="N64" s="18">
        <v>844.67442029400002</v>
      </c>
    </row>
    <row r="65" spans="2:14" s="18" customFormat="1" x14ac:dyDescent="0.25">
      <c r="B65" s="18" t="str">
        <f>VLOOKUP(F65,NUTS_Europa!$A$2:$C$81,2,FALSE)</f>
        <v>DEF0</v>
      </c>
      <c r="C65" s="18">
        <f>VLOOKUP(F65,NUTS_Europa!$A$2:$C$81,3,FALSE)</f>
        <v>245</v>
      </c>
      <c r="D65" s="18" t="str">
        <f>VLOOKUP(G65,NUTS_Europa!$A$2:$C$81,2,FALSE)</f>
        <v>FRI3</v>
      </c>
      <c r="E65" s="18">
        <f>VLOOKUP(G65,NUTS_Europa!$A$2:$C$81,3,FALSE)</f>
        <v>282</v>
      </c>
      <c r="F65" s="18">
        <v>50</v>
      </c>
      <c r="G65" s="18">
        <v>65</v>
      </c>
      <c r="H65" s="18">
        <v>3466694.3705675052</v>
      </c>
      <c r="I65" s="18">
        <v>7868695.702016267</v>
      </c>
      <c r="J65" s="18">
        <v>191087.21979999999</v>
      </c>
      <c r="K65" s="18">
        <v>41.405140186915894</v>
      </c>
      <c r="L65" s="18">
        <v>13.167130026334261</v>
      </c>
      <c r="M65" s="18">
        <v>5.4197603554501921</v>
      </c>
      <c r="N65" s="18">
        <v>844.67442029400002</v>
      </c>
    </row>
    <row r="66" spans="2:14" s="18" customFormat="1" x14ac:dyDescent="0.25">
      <c r="B66" s="18" t="str">
        <f>VLOOKUP(F66,NUTS_Europa!$A$2:$C$81,2,FALSE)</f>
        <v>ES21</v>
      </c>
      <c r="C66" s="18">
        <f>VLOOKUP(F66,NUTS_Europa!$A$2:$C$81,3,FALSE)</f>
        <v>1063</v>
      </c>
      <c r="D66" s="18" t="str">
        <f>VLOOKUP(G66,NUTS_Europa!$A$2:$C$81,2,FALSE)</f>
        <v>FRI1</v>
      </c>
      <c r="E66" s="18">
        <f>VLOOKUP(G66,NUTS_Europa!$A$2:$C$81,3,FALSE)</f>
        <v>275</v>
      </c>
      <c r="F66" s="18">
        <v>54</v>
      </c>
      <c r="G66" s="18">
        <v>64</v>
      </c>
      <c r="H66" s="18">
        <v>281436.46355138713</v>
      </c>
      <c r="I66" s="18">
        <v>4756020.9858197635</v>
      </c>
      <c r="J66" s="18">
        <v>137713.6226</v>
      </c>
      <c r="K66" s="18">
        <v>74.112149532710291</v>
      </c>
      <c r="L66" s="18">
        <v>11.833190252156946</v>
      </c>
      <c r="M66" s="18">
        <v>1.1936910026436531</v>
      </c>
      <c r="N66" s="18">
        <v>214.66905233631485</v>
      </c>
    </row>
    <row r="67" spans="2:14" s="18" customFormat="1" x14ac:dyDescent="0.25">
      <c r="B67" s="18" t="str">
        <f>VLOOKUP(F67,NUTS_Europa!$A$2:$C$81,2,FALSE)</f>
        <v>ES21</v>
      </c>
      <c r="C67" s="18">
        <f>VLOOKUP(F67,NUTS_Europa!$A$2:$C$81,3,FALSE)</f>
        <v>1063</v>
      </c>
      <c r="D67" s="18" t="str">
        <f>VLOOKUP(G67,NUTS_Europa!$A$2:$C$81,2,FALSE)</f>
        <v>FRI2</v>
      </c>
      <c r="E67" s="18">
        <f>VLOOKUP(G67,NUTS_Europa!$A$2:$C$81,3,FALSE)</f>
        <v>275</v>
      </c>
      <c r="F67" s="18">
        <v>54</v>
      </c>
      <c r="G67" s="18">
        <v>69</v>
      </c>
      <c r="H67" s="18">
        <v>244230.8820766664</v>
      </c>
      <c r="I67" s="18">
        <v>4756020.9858197635</v>
      </c>
      <c r="J67" s="18">
        <v>199058.85829999999</v>
      </c>
      <c r="K67" s="18">
        <v>74.112149532710291</v>
      </c>
      <c r="L67" s="18">
        <v>11.833190252156946</v>
      </c>
      <c r="M67" s="18">
        <v>1.1936910026436531</v>
      </c>
      <c r="N67" s="18">
        <v>214.66905233631485</v>
      </c>
    </row>
    <row r="68" spans="2:14" s="18" customFormat="1" x14ac:dyDescent="0.25">
      <c r="B68" s="18" t="str">
        <f>VLOOKUP(F68,NUTS_Europa!$A$2:$C$81,2,FALSE)</f>
        <v>ES51</v>
      </c>
      <c r="C68" s="18">
        <f>VLOOKUP(F68,NUTS_Europa!$A$2:$C$81,3,FALSE)</f>
        <v>1064</v>
      </c>
      <c r="D68" s="18" t="str">
        <f>VLOOKUP(G68,NUTS_Europa!$A$2:$C$81,2,FALSE)</f>
        <v>ES61</v>
      </c>
      <c r="E68" s="18">
        <f>VLOOKUP(G68,NUTS_Europa!$A$2:$C$81,3,FALSE)</f>
        <v>297</v>
      </c>
      <c r="F68" s="18">
        <v>55</v>
      </c>
      <c r="G68" s="18">
        <v>57</v>
      </c>
      <c r="H68" s="18">
        <v>711092.13198891003</v>
      </c>
      <c r="I68" s="18">
        <v>554019.46852951101</v>
      </c>
      <c r="J68" s="18">
        <v>117061.7148</v>
      </c>
      <c r="K68" s="18">
        <v>21.635514018691591</v>
      </c>
      <c r="L68" s="18">
        <v>9.7975532826369953</v>
      </c>
      <c r="M68" s="18">
        <v>3.9780892388506519</v>
      </c>
      <c r="N68" s="18">
        <v>845.53280721987937</v>
      </c>
    </row>
    <row r="69" spans="2:14" s="18" customFormat="1" x14ac:dyDescent="0.25">
      <c r="B69" s="18" t="str">
        <f>VLOOKUP(F69,NUTS_Europa!$A$2:$C$81,2,FALSE)</f>
        <v>ES51</v>
      </c>
      <c r="C69" s="18">
        <f>VLOOKUP(F69,NUTS_Europa!$A$2:$C$81,3,FALSE)</f>
        <v>1064</v>
      </c>
      <c r="D69" s="18" t="str">
        <f>VLOOKUP(G69,NUTS_Europa!$A$2:$C$81,2,FALSE)</f>
        <v>ES62</v>
      </c>
      <c r="E69" s="18">
        <f>VLOOKUP(G69,NUTS_Europa!$A$2:$C$81,3,FALSE)</f>
        <v>462</v>
      </c>
      <c r="F69" s="18">
        <v>55</v>
      </c>
      <c r="G69" s="18">
        <v>58</v>
      </c>
      <c r="H69" s="18">
        <v>987183.44750694896</v>
      </c>
      <c r="I69" s="18">
        <v>552332.26254211762</v>
      </c>
      <c r="J69" s="18">
        <v>114203.5226</v>
      </c>
      <c r="K69" s="18">
        <v>15.560747663551403</v>
      </c>
      <c r="L69" s="18">
        <v>10.25431425030596</v>
      </c>
      <c r="M69" s="18">
        <v>4.3011263942712281</v>
      </c>
      <c r="N69" s="18">
        <v>914.1935376508535</v>
      </c>
    </row>
    <row r="70" spans="2:14" s="18" customFormat="1" x14ac:dyDescent="0.25">
      <c r="B70" s="18" t="str">
        <f>VLOOKUP(F70,NUTS_Europa!$A$2:$C$81,2,FALSE)</f>
        <v>ES52</v>
      </c>
      <c r="C70" s="18">
        <f>VLOOKUP(F70,NUTS_Europa!$A$2:$C$81,3,FALSE)</f>
        <v>1063</v>
      </c>
      <c r="D70" s="18" t="str">
        <f>VLOOKUP(G70,NUTS_Europa!$A$2:$C$81,2,FALSE)</f>
        <v>ES61</v>
      </c>
      <c r="E70" s="18">
        <f>VLOOKUP(G70,NUTS_Europa!$A$2:$C$81,3,FALSE)</f>
        <v>297</v>
      </c>
      <c r="F70" s="18">
        <v>56</v>
      </c>
      <c r="G70" s="18">
        <v>57</v>
      </c>
      <c r="H70" s="18">
        <v>726370.59727569483</v>
      </c>
      <c r="I70" s="18">
        <v>4515239.5277405381</v>
      </c>
      <c r="J70" s="18">
        <v>176841.96369999999</v>
      </c>
      <c r="K70" s="18">
        <v>27.383177570093459</v>
      </c>
      <c r="L70" s="18">
        <v>10.761162395693685</v>
      </c>
      <c r="M70" s="18">
        <v>3.9780892388506519</v>
      </c>
      <c r="N70" s="18">
        <v>845.53280721987937</v>
      </c>
    </row>
    <row r="71" spans="2:14" s="18" customFormat="1" x14ac:dyDescent="0.25">
      <c r="B71" s="18" t="str">
        <f>VLOOKUP(F71,NUTS_Europa!$A$2:$C$81,2,FALSE)</f>
        <v>ES52</v>
      </c>
      <c r="C71" s="18">
        <f>VLOOKUP(F71,NUTS_Europa!$A$2:$C$81,3,FALSE)</f>
        <v>1063</v>
      </c>
      <c r="D71" s="18" t="str">
        <f>VLOOKUP(G71,NUTS_Europa!$A$2:$C$81,2,FALSE)</f>
        <v>ES62</v>
      </c>
      <c r="E71" s="18">
        <f>VLOOKUP(G71,NUTS_Europa!$A$2:$C$81,3,FALSE)</f>
        <v>462</v>
      </c>
      <c r="F71" s="18">
        <v>56</v>
      </c>
      <c r="G71" s="18">
        <v>58</v>
      </c>
      <c r="H71" s="18">
        <v>1003702.5868131183</v>
      </c>
      <c r="I71" s="18">
        <v>4517511.461289905</v>
      </c>
      <c r="J71" s="18">
        <v>163171.4883</v>
      </c>
      <c r="K71" s="18">
        <v>21.495327102803738</v>
      </c>
      <c r="L71" s="18">
        <v>11.217923363362647</v>
      </c>
      <c r="M71" s="18">
        <v>4.3011263942712281</v>
      </c>
      <c r="N71" s="18">
        <v>914.1935376508535</v>
      </c>
    </row>
    <row r="72" spans="2:14" s="18" customFormat="1" x14ac:dyDescent="0.25">
      <c r="B72" s="18" t="str">
        <f>VLOOKUP(F72,NUTS_Europa!$A$2:$C$81,2,FALSE)</f>
        <v>FRD1</v>
      </c>
      <c r="C72" s="18">
        <f>VLOOKUP(F72,NUTS_Europa!$A$2:$C$81,3,FALSE)</f>
        <v>269</v>
      </c>
      <c r="D72" s="18" t="str">
        <f>VLOOKUP(G72,NUTS_Europa!$A$2:$C$81,2,FALSE)</f>
        <v>FRG0</v>
      </c>
      <c r="E72" s="18">
        <f>VLOOKUP(G72,NUTS_Europa!$A$2:$C$81,3,FALSE)</f>
        <v>283</v>
      </c>
      <c r="F72" s="18">
        <v>59</v>
      </c>
      <c r="G72" s="18">
        <v>62</v>
      </c>
      <c r="H72" s="18">
        <v>1165808.8304296848</v>
      </c>
      <c r="I72" s="18">
        <v>650600.38224154676</v>
      </c>
      <c r="J72" s="18">
        <v>159445.52859999999</v>
      </c>
      <c r="K72" s="18">
        <v>21.635514018691591</v>
      </c>
      <c r="L72" s="18">
        <v>10.096350358247928</v>
      </c>
      <c r="M72" s="18">
        <v>13.472294237741247</v>
      </c>
      <c r="N72" s="18">
        <v>2344.8291721377705</v>
      </c>
    </row>
    <row r="73" spans="2:14" s="18" customFormat="1" x14ac:dyDescent="0.25">
      <c r="B73" s="18" t="str">
        <f>VLOOKUP(F73,NUTS_Europa!$A$2:$C$81,2,FALSE)</f>
        <v>FRD1</v>
      </c>
      <c r="C73" s="18">
        <f>VLOOKUP(F73,NUTS_Europa!$A$2:$C$81,3,FALSE)</f>
        <v>269</v>
      </c>
      <c r="D73" s="18" t="str">
        <f>VLOOKUP(G73,NUTS_Europa!$A$2:$C$81,2,FALSE)</f>
        <v>FRJ2</v>
      </c>
      <c r="E73" s="18">
        <f>VLOOKUP(G73,NUTS_Europa!$A$2:$C$81,3,FALSE)</f>
        <v>163</v>
      </c>
      <c r="F73" s="18">
        <v>59</v>
      </c>
      <c r="G73" s="18">
        <v>68</v>
      </c>
      <c r="H73" s="18">
        <v>2634321.0895804041</v>
      </c>
      <c r="I73" s="18">
        <v>733710.8529498775</v>
      </c>
      <c r="J73" s="18">
        <v>145277.79319999999</v>
      </c>
      <c r="K73" s="18">
        <v>28.410747663551405</v>
      </c>
      <c r="L73" s="18">
        <v>14.984230150898693</v>
      </c>
      <c r="M73" s="18">
        <v>18.557645681948525</v>
      </c>
      <c r="N73" s="18">
        <v>2892.2254085751483</v>
      </c>
    </row>
    <row r="74" spans="2:14" s="18" customFormat="1" x14ac:dyDescent="0.25">
      <c r="B74" s="18" t="str">
        <f>VLOOKUP(F74,NUTS_Europa!$A$2:$C$81,2,FALSE)</f>
        <v>FRJ1</v>
      </c>
      <c r="C74" s="18">
        <f>VLOOKUP(F74,NUTS_Europa!$A$2:$C$81,3,FALSE)</f>
        <v>1064</v>
      </c>
      <c r="D74" s="18" t="str">
        <f>VLOOKUP(G74,NUTS_Europa!$A$2:$C$81,2,FALSE)</f>
        <v>PT11</v>
      </c>
      <c r="E74" s="18">
        <f>VLOOKUP(G74,NUTS_Europa!$A$2:$C$81,3,FALSE)</f>
        <v>288</v>
      </c>
      <c r="F74" s="18">
        <v>66</v>
      </c>
      <c r="G74" s="18">
        <v>76</v>
      </c>
      <c r="H74" s="18">
        <v>757491.44103628083</v>
      </c>
      <c r="I74" s="18">
        <v>719682.80295139598</v>
      </c>
      <c r="J74" s="18">
        <v>123614.25509999999</v>
      </c>
      <c r="K74" s="18">
        <v>42.616822429906541</v>
      </c>
      <c r="L74" s="18">
        <v>7.2200995161819748</v>
      </c>
      <c r="M74" s="18">
        <v>4.2364745287675136</v>
      </c>
      <c r="N74" s="18">
        <v>900.45194714114655</v>
      </c>
    </row>
    <row r="75" spans="2:14" s="18" customFormat="1" x14ac:dyDescent="0.25">
      <c r="B75" s="18" t="str">
        <f>VLOOKUP(F75,NUTS_Europa!$A$2:$C$81,2,FALSE)</f>
        <v>FRJ1</v>
      </c>
      <c r="C75" s="18">
        <f>VLOOKUP(F75,NUTS_Europa!$A$2:$C$81,3,FALSE)</f>
        <v>1064</v>
      </c>
      <c r="D75" s="18" t="str">
        <f>VLOOKUP(G75,NUTS_Europa!$A$2:$C$81,2,FALSE)</f>
        <v>PT17</v>
      </c>
      <c r="E75" s="18">
        <f>VLOOKUP(G75,NUTS_Europa!$A$2:$C$81,3,FALSE)</f>
        <v>297</v>
      </c>
      <c r="F75" s="18">
        <v>66</v>
      </c>
      <c r="G75" s="18">
        <v>79</v>
      </c>
      <c r="H75" s="18">
        <v>787694.86772460944</v>
      </c>
      <c r="I75" s="18">
        <v>554019.46852951101</v>
      </c>
      <c r="J75" s="18">
        <v>192445.7181</v>
      </c>
      <c r="K75" s="18">
        <v>21.635514018691591</v>
      </c>
      <c r="L75" s="18">
        <v>9.7975532826369953</v>
      </c>
      <c r="M75" s="18">
        <v>3.9780892388506519</v>
      </c>
      <c r="N75" s="18">
        <v>845.53280721987937</v>
      </c>
    </row>
    <row r="76" spans="2:14" s="18" customFormat="1" x14ac:dyDescent="0.25">
      <c r="B76" s="18" t="str">
        <f>VLOOKUP(F76,NUTS_Europa!$A$2:$C$81,2,FALSE)</f>
        <v>NL12</v>
      </c>
      <c r="C76" s="18">
        <f>VLOOKUP(F76,NUTS_Europa!$A$2:$C$81,3,FALSE)</f>
        <v>250</v>
      </c>
      <c r="D76" s="18" t="str">
        <f>VLOOKUP(G76,NUTS_Europa!$A$2:$C$81,2,FALSE)</f>
        <v>PT11</v>
      </c>
      <c r="E76" s="18">
        <f>VLOOKUP(G76,NUTS_Europa!$A$2:$C$81,3,FALSE)</f>
        <v>288</v>
      </c>
      <c r="F76" s="18">
        <v>71</v>
      </c>
      <c r="G76" s="18">
        <v>76</v>
      </c>
      <c r="H76" s="18">
        <v>659961.38157240162</v>
      </c>
      <c r="I76" s="18">
        <v>903440.43377477722</v>
      </c>
      <c r="J76" s="18">
        <v>142841.86170000001</v>
      </c>
      <c r="K76" s="18">
        <v>42.514953271028041</v>
      </c>
      <c r="L76" s="18">
        <v>11.727726854347761</v>
      </c>
      <c r="M76" s="18">
        <v>5.0070626199597479</v>
      </c>
      <c r="N76" s="18">
        <v>900.45194714114655</v>
      </c>
    </row>
    <row r="77" spans="2:14" s="18" customFormat="1" x14ac:dyDescent="0.25">
      <c r="B77" s="18" t="str">
        <f>VLOOKUP(F77,NUTS_Europa!$A$2:$C$81,2,FALSE)</f>
        <v>NL12</v>
      </c>
      <c r="C77" s="18">
        <f>VLOOKUP(F77,NUTS_Europa!$A$2:$C$81,3,FALSE)</f>
        <v>250</v>
      </c>
      <c r="D77" s="18" t="str">
        <f>VLOOKUP(G77,NUTS_Europa!$A$2:$C$81,2,FALSE)</f>
        <v>PT16</v>
      </c>
      <c r="E77" s="18">
        <f>VLOOKUP(G77,NUTS_Europa!$A$2:$C$81,3,FALSE)</f>
        <v>294</v>
      </c>
      <c r="F77" s="18">
        <v>71</v>
      </c>
      <c r="G77" s="18">
        <v>78</v>
      </c>
      <c r="H77" s="18">
        <v>2357647.8083903333</v>
      </c>
      <c r="I77" s="18">
        <v>922720.41593963304</v>
      </c>
      <c r="J77" s="18">
        <v>135416.16140000001</v>
      </c>
      <c r="K77" s="18">
        <v>52.229439252336455</v>
      </c>
      <c r="L77" s="18">
        <v>14.758642670205727</v>
      </c>
      <c r="M77" s="18">
        <v>16.233878988948572</v>
      </c>
      <c r="N77" s="18">
        <v>2919.4418074543673</v>
      </c>
    </row>
    <row r="78" spans="2:14" s="18" customFormat="1" x14ac:dyDescent="0.25">
      <c r="B78" s="18" t="str">
        <f>VLOOKUP(F78,NUTS_Europa!$A$2:$C$81,2,FALSE)</f>
        <v>NL32</v>
      </c>
      <c r="C78" s="18">
        <f>VLOOKUP(F78,NUTS_Europa!$A$2:$C$81,3,FALSE)</f>
        <v>253</v>
      </c>
      <c r="D78" s="18" t="str">
        <f>VLOOKUP(G78,NUTS_Europa!$A$2:$C$81,2,FALSE)</f>
        <v>NL34</v>
      </c>
      <c r="E78" s="18">
        <f>VLOOKUP(G78,NUTS_Europa!$A$2:$C$81,3,FALSE)</f>
        <v>218</v>
      </c>
      <c r="F78" s="18">
        <v>72</v>
      </c>
      <c r="G78" s="18">
        <v>74</v>
      </c>
      <c r="H78" s="18">
        <v>2771440.9593844982</v>
      </c>
      <c r="I78" s="18">
        <v>672773.57516836061</v>
      </c>
      <c r="J78" s="18">
        <v>120125.8052</v>
      </c>
      <c r="K78" s="18">
        <v>8.364018691588786</v>
      </c>
      <c r="L78" s="18">
        <v>9.4011147992633965</v>
      </c>
      <c r="M78" s="18">
        <v>28.627747993651102</v>
      </c>
      <c r="N78" s="18">
        <v>5443.4838231684107</v>
      </c>
    </row>
    <row r="79" spans="2:14" s="18" customFormat="1" x14ac:dyDescent="0.25">
      <c r="B79" s="18" t="str">
        <f>VLOOKUP(F79,NUTS_Europa!$A$2:$C$81,2,FALSE)</f>
        <v>NL32</v>
      </c>
      <c r="C79" s="18">
        <f>VLOOKUP(F79,NUTS_Europa!$A$2:$C$81,3,FALSE)</f>
        <v>253</v>
      </c>
      <c r="D79" s="18" t="str">
        <f>VLOOKUP(G79,NUTS_Europa!$A$2:$C$81,2,FALSE)</f>
        <v>NL41</v>
      </c>
      <c r="E79" s="18">
        <f>VLOOKUP(G79,NUTS_Europa!$A$2:$C$81,3,FALSE)</f>
        <v>218</v>
      </c>
      <c r="F79" s="18">
        <v>72</v>
      </c>
      <c r="G79" s="18">
        <v>75</v>
      </c>
      <c r="H79" s="18">
        <v>2378339.7750943913</v>
      </c>
      <c r="I79" s="18">
        <v>672773.57516836061</v>
      </c>
      <c r="J79" s="18">
        <v>159445.52859999999</v>
      </c>
      <c r="K79" s="18">
        <v>8.364018691588786</v>
      </c>
      <c r="L79" s="18">
        <v>9.4011147992633965</v>
      </c>
      <c r="M79" s="18">
        <v>28.627747993651102</v>
      </c>
      <c r="N79" s="18">
        <v>5443.4838231684107</v>
      </c>
    </row>
    <row r="80" spans="2:14" s="18" customFormat="1" x14ac:dyDescent="0.25">
      <c r="B80" s="18" t="str">
        <f>VLOOKUP(F80,NUTS_Europa!$A$2:$C$81,2,FALSE)</f>
        <v>NL33</v>
      </c>
      <c r="C80" s="18">
        <f>VLOOKUP(F80,NUTS_Europa!$A$2:$C$81,3,FALSE)</f>
        <v>220</v>
      </c>
      <c r="D80" s="18" t="str">
        <f>VLOOKUP(G80,NUTS_Europa!$A$2:$C$81,2,FALSE)</f>
        <v>NL34</v>
      </c>
      <c r="E80" s="18">
        <f>VLOOKUP(G80,NUTS_Europa!$A$2:$C$81,3,FALSE)</f>
        <v>218</v>
      </c>
      <c r="F80" s="18">
        <v>73</v>
      </c>
      <c r="G80" s="18">
        <v>74</v>
      </c>
      <c r="H80" s="18">
        <v>2934784.1123227412</v>
      </c>
      <c r="I80" s="18">
        <v>616315.01022621198</v>
      </c>
      <c r="J80" s="18">
        <v>145277.79319999999</v>
      </c>
      <c r="K80" s="18">
        <v>5.8411214953271031</v>
      </c>
      <c r="L80" s="18">
        <v>10.712823890559759</v>
      </c>
      <c r="M80" s="18">
        <v>25.544581347573626</v>
      </c>
      <c r="N80" s="18">
        <v>5443.4838231684107</v>
      </c>
    </row>
    <row r="81" spans="2:14" s="18" customFormat="1" x14ac:dyDescent="0.25">
      <c r="B81" s="18" t="str">
        <f>VLOOKUP(F81,NUTS_Europa!$A$2:$C$81,2,FALSE)</f>
        <v>NL33</v>
      </c>
      <c r="C81" s="18">
        <f>VLOOKUP(F81,NUTS_Europa!$A$2:$C$81,3,FALSE)</f>
        <v>220</v>
      </c>
      <c r="D81" s="18" t="str">
        <f>VLOOKUP(G81,NUTS_Europa!$A$2:$C$81,2,FALSE)</f>
        <v>NL41</v>
      </c>
      <c r="E81" s="18">
        <f>VLOOKUP(G81,NUTS_Europa!$A$2:$C$81,3,FALSE)</f>
        <v>218</v>
      </c>
      <c r="F81" s="18">
        <v>73</v>
      </c>
      <c r="G81" s="18">
        <v>75</v>
      </c>
      <c r="H81" s="18">
        <v>2541682.9280326348</v>
      </c>
      <c r="I81" s="18">
        <v>616315.01022621198</v>
      </c>
      <c r="J81" s="18">
        <v>176841.96369999999</v>
      </c>
      <c r="K81" s="18">
        <v>5.8411214953271031</v>
      </c>
      <c r="L81" s="18">
        <v>10.712823890559759</v>
      </c>
      <c r="M81" s="18">
        <v>25.544581347573626</v>
      </c>
      <c r="N81" s="18">
        <v>5443.4838231684107</v>
      </c>
    </row>
    <row r="82" spans="2:14" s="18" customFormat="1" x14ac:dyDescent="0.25">
      <c r="B82" s="18" t="str">
        <f>VLOOKUP(F82,NUTS_Europa!$A$2:$C$81,2,FALSE)</f>
        <v>PT15</v>
      </c>
      <c r="C82" s="18">
        <f>VLOOKUP(F82,NUTS_Europa!$A$2:$C$81,3,FALSE)</f>
        <v>61</v>
      </c>
      <c r="D82" s="18" t="str">
        <f>VLOOKUP(G82,NUTS_Europa!$A$2:$C$81,2,FALSE)</f>
        <v>PT16</v>
      </c>
      <c r="E82" s="18">
        <f>VLOOKUP(G82,NUTS_Europa!$A$2:$C$81,3,FALSE)</f>
        <v>294</v>
      </c>
      <c r="F82" s="18">
        <v>77</v>
      </c>
      <c r="G82" s="18">
        <v>78</v>
      </c>
      <c r="H82" s="18">
        <v>2450959.5808589491</v>
      </c>
      <c r="I82" s="18">
        <v>529275.91401151032</v>
      </c>
      <c r="J82" s="18">
        <v>127001.217</v>
      </c>
      <c r="K82" s="18">
        <v>14.378504672897197</v>
      </c>
      <c r="L82" s="18">
        <v>12.089691374733658</v>
      </c>
      <c r="M82" s="18">
        <v>12.785285057217703</v>
      </c>
      <c r="N82" s="18">
        <v>2919.4418074543673</v>
      </c>
    </row>
    <row r="83" spans="2:14" s="18" customFormat="1" x14ac:dyDescent="0.25">
      <c r="B83" s="18" t="str">
        <f>VLOOKUP(F83,NUTS_Europa!$A$2:$C$81,2,FALSE)</f>
        <v>PT15</v>
      </c>
      <c r="C83" s="18">
        <f>VLOOKUP(F83,NUTS_Europa!$A$2:$C$81,3,FALSE)</f>
        <v>61</v>
      </c>
      <c r="D83" s="18" t="str">
        <f>VLOOKUP(G83,NUTS_Europa!$A$2:$C$81,2,FALSE)</f>
        <v>PT17</v>
      </c>
      <c r="E83" s="18">
        <f>VLOOKUP(G83,NUTS_Europa!$A$2:$C$81,3,FALSE)</f>
        <v>297</v>
      </c>
      <c r="F83" s="18">
        <v>77</v>
      </c>
      <c r="G83" s="18">
        <v>79</v>
      </c>
      <c r="H83" s="18">
        <v>720858.95124434796</v>
      </c>
      <c r="I83" s="18">
        <v>450336.42196318298</v>
      </c>
      <c r="J83" s="18">
        <v>113696.3812</v>
      </c>
      <c r="K83" s="18">
        <v>3.504672897196262</v>
      </c>
      <c r="L83" s="18">
        <v>11.636229325330712</v>
      </c>
      <c r="M83" s="18">
        <v>3.7028920864025934</v>
      </c>
      <c r="N83" s="18">
        <v>845.53280721987937</v>
      </c>
    </row>
    <row r="84" spans="2:14" s="18" customFormat="1" x14ac:dyDescent="0.25"/>
    <row r="85" spans="2:14" s="18" customFormat="1" x14ac:dyDescent="0.25"/>
    <row r="86" spans="2:14" s="18" customFormat="1" x14ac:dyDescent="0.25"/>
    <row r="87" spans="2:14" s="18" customFormat="1" x14ac:dyDescent="0.25">
      <c r="B87" s="18" t="s">
        <v>145</v>
      </c>
    </row>
    <row r="88" spans="2:14" s="18" customFormat="1" x14ac:dyDescent="0.25">
      <c r="B88" s="18" t="str">
        <f>B3</f>
        <v>nodo inicial</v>
      </c>
      <c r="C88" s="18" t="str">
        <f t="shared" ref="C88:N88" si="0">C3</f>
        <v>puerto O</v>
      </c>
      <c r="D88" s="18" t="str">
        <f t="shared" si="0"/>
        <v>nodo final</v>
      </c>
      <c r="E88" s="18" t="str">
        <f t="shared" si="0"/>
        <v>puerto D</v>
      </c>
      <c r="F88" s="18" t="str">
        <f t="shared" si="0"/>
        <v>Var1</v>
      </c>
      <c r="G88" s="18" t="str">
        <f t="shared" si="0"/>
        <v>Var2</v>
      </c>
      <c r="H88" s="18" t="str">
        <f t="shared" si="0"/>
        <v>Coste variable</v>
      </c>
      <c r="I88" s="18" t="str">
        <f t="shared" si="0"/>
        <v>Coste fijo</v>
      </c>
      <c r="J88" s="18" t="str">
        <f t="shared" si="0"/>
        <v>flow</v>
      </c>
      <c r="K88" s="18" t="str">
        <f t="shared" si="0"/>
        <v>TiempoNav</v>
      </c>
      <c r="L88" s="18" t="str">
        <f t="shared" si="0"/>
        <v>TiempoPort</v>
      </c>
      <c r="M88" s="18" t="str">
        <f t="shared" si="0"/>
        <v>TiempoCD</v>
      </c>
      <c r="N88" s="18" t="str">
        <f t="shared" si="0"/>
        <v>offer</v>
      </c>
    </row>
    <row r="89" spans="2:14" s="18" customFormat="1" x14ac:dyDescent="0.25">
      <c r="B89" s="18" t="str">
        <f>VLOOKUP(F89,NUTS_Europa!$A$2:$C$81,2,FALSE)</f>
        <v>ES51</v>
      </c>
      <c r="C89" s="18">
        <f>VLOOKUP(F89,NUTS_Europa!$A$2:$C$81,3,FALSE)</f>
        <v>1064</v>
      </c>
      <c r="D89" s="18" t="str">
        <f>VLOOKUP(G89,NUTS_Europa!$A$2:$C$81,2,FALSE)</f>
        <v>ES61</v>
      </c>
      <c r="E89" s="18">
        <f>VLOOKUP(G89,NUTS_Europa!$A$2:$C$81,3,FALSE)</f>
        <v>297</v>
      </c>
      <c r="F89" s="18">
        <v>55</v>
      </c>
      <c r="G89" s="18">
        <v>57</v>
      </c>
      <c r="H89" s="18">
        <v>711092.13198891003</v>
      </c>
      <c r="I89" s="18">
        <v>554019.46852951101</v>
      </c>
      <c r="J89" s="18">
        <v>117061.7148</v>
      </c>
      <c r="K89" s="18">
        <v>21.635514018691591</v>
      </c>
      <c r="L89" s="18">
        <v>9.7975532826369953</v>
      </c>
      <c r="M89" s="18">
        <v>3.9780892388506519</v>
      </c>
      <c r="N89" s="18">
        <v>845.53280721987937</v>
      </c>
    </row>
    <row r="90" spans="2:14" s="18" customFormat="1" x14ac:dyDescent="0.25">
      <c r="B90" s="18" t="str">
        <f>VLOOKUP(G90,NUTS_Europa!$A$2:$C$81,2,FALSE)</f>
        <v>ES61</v>
      </c>
      <c r="C90" s="18">
        <f>VLOOKUP(G90,NUTS_Europa!$A$2:$C$81,3,FALSE)</f>
        <v>297</v>
      </c>
      <c r="D90" s="18" t="str">
        <f>VLOOKUP(F90,NUTS_Europa!$A$2:$C$81,2,FALSE)</f>
        <v>ES52</v>
      </c>
      <c r="E90" s="18">
        <f>VLOOKUP(F90,NUTS_Europa!$A$2:$C$81,3,FALSE)</f>
        <v>1063</v>
      </c>
      <c r="F90" s="18">
        <v>56</v>
      </c>
      <c r="G90" s="18">
        <v>57</v>
      </c>
      <c r="H90" s="18">
        <v>726370.59727569483</v>
      </c>
      <c r="I90" s="18">
        <v>4515239.5277405381</v>
      </c>
      <c r="J90" s="18">
        <v>176841.96369999999</v>
      </c>
      <c r="K90" s="18">
        <v>27.383177570093459</v>
      </c>
      <c r="L90" s="18">
        <v>10.761162395693685</v>
      </c>
      <c r="M90" s="18">
        <v>3.9780892388506519</v>
      </c>
      <c r="N90" s="18">
        <v>845.53280721987937</v>
      </c>
    </row>
    <row r="91" spans="2:14" s="18" customFormat="1" x14ac:dyDescent="0.25">
      <c r="B91" s="18" t="str">
        <f>VLOOKUP(F91,NUTS_Europa!$A$2:$C$81,2,FALSE)</f>
        <v>ES52</v>
      </c>
      <c r="C91" s="18">
        <f>VLOOKUP(F91,NUTS_Europa!$A$2:$C$81,3,FALSE)</f>
        <v>1063</v>
      </c>
      <c r="D91" s="18" t="str">
        <f>VLOOKUP(G91,NUTS_Europa!$A$2:$C$81,2,FALSE)</f>
        <v>ES62</v>
      </c>
      <c r="E91" s="18">
        <f>VLOOKUP(G91,NUTS_Europa!$A$2:$C$81,3,FALSE)</f>
        <v>462</v>
      </c>
      <c r="F91" s="18">
        <v>56</v>
      </c>
      <c r="G91" s="18">
        <v>58</v>
      </c>
      <c r="H91" s="18">
        <v>1003702.5868131183</v>
      </c>
      <c r="I91" s="18">
        <v>4517511.461289905</v>
      </c>
      <c r="J91" s="18">
        <v>163171.4883</v>
      </c>
      <c r="K91" s="18">
        <v>21.495327102803738</v>
      </c>
      <c r="L91" s="18">
        <v>11.217923363362647</v>
      </c>
      <c r="M91" s="18">
        <v>4.3011263942712281</v>
      </c>
      <c r="N91" s="18">
        <v>914.1935376508535</v>
      </c>
    </row>
    <row r="92" spans="2:14" s="18" customFormat="1" x14ac:dyDescent="0.25">
      <c r="B92" s="18" t="str">
        <f>VLOOKUP(G92,NUTS_Europa!$A$2:$C$81,2,FALSE)</f>
        <v>ES62</v>
      </c>
      <c r="C92" s="18">
        <f>VLOOKUP(G92,NUTS_Europa!$A$2:$C$81,3,FALSE)</f>
        <v>462</v>
      </c>
      <c r="D92" s="18" t="str">
        <f>VLOOKUP(F92,NUTS_Europa!$A$2:$C$81,2,FALSE)</f>
        <v>ES51</v>
      </c>
      <c r="E92" s="18">
        <f>VLOOKUP(F92,NUTS_Europa!$A$2:$C$81,3,FALSE)</f>
        <v>1064</v>
      </c>
      <c r="F92" s="18">
        <v>55</v>
      </c>
      <c r="G92" s="18">
        <v>58</v>
      </c>
      <c r="H92" s="18">
        <v>987183.44750694896</v>
      </c>
      <c r="I92" s="18">
        <v>552332.26254211762</v>
      </c>
      <c r="J92" s="18">
        <v>114203.5226</v>
      </c>
      <c r="K92" s="18">
        <v>15.560747663551403</v>
      </c>
      <c r="L92" s="18">
        <v>10.25431425030596</v>
      </c>
      <c r="M92" s="18">
        <v>4.3011263942712281</v>
      </c>
      <c r="N92" s="18">
        <v>914.1935376508535</v>
      </c>
    </row>
    <row r="93" spans="2:14" s="18" customFormat="1" x14ac:dyDescent="0.25"/>
    <row r="94" spans="2:14" s="18" customFormat="1" x14ac:dyDescent="0.25"/>
    <row r="95" spans="2:14" s="18" customFormat="1" x14ac:dyDescent="0.25">
      <c r="B95" s="18" t="s">
        <v>146</v>
      </c>
    </row>
    <row r="96" spans="2:14" s="18" customFormat="1" x14ac:dyDescent="0.25">
      <c r="B96" s="18" t="str">
        <f>B88</f>
        <v>nodo inicial</v>
      </c>
      <c r="C96" s="18" t="str">
        <f t="shared" ref="C96:N96" si="1">C88</f>
        <v>puerto O</v>
      </c>
      <c r="D96" s="18" t="str">
        <f t="shared" si="1"/>
        <v>nodo final</v>
      </c>
      <c r="E96" s="18" t="str">
        <f t="shared" si="1"/>
        <v>puerto D</v>
      </c>
      <c r="F96" s="18" t="str">
        <f t="shared" si="1"/>
        <v>Var1</v>
      </c>
      <c r="G96" s="18" t="str">
        <f t="shared" si="1"/>
        <v>Var2</v>
      </c>
      <c r="H96" s="18" t="str">
        <f t="shared" si="1"/>
        <v>Coste variable</v>
      </c>
      <c r="I96" s="18" t="str">
        <f>I88</f>
        <v>Coste fijo</v>
      </c>
      <c r="J96" s="18" t="str">
        <f t="shared" si="1"/>
        <v>flow</v>
      </c>
      <c r="K96" s="18" t="str">
        <f t="shared" si="1"/>
        <v>TiempoNav</v>
      </c>
      <c r="L96" s="18" t="str">
        <f t="shared" si="1"/>
        <v>TiempoPort</v>
      </c>
      <c r="M96" s="18" t="str">
        <f t="shared" si="1"/>
        <v>TiempoCD</v>
      </c>
      <c r="N96" s="18" t="str">
        <f t="shared" si="1"/>
        <v>offer</v>
      </c>
    </row>
    <row r="97" spans="2:25" s="18" customFormat="1" x14ac:dyDescent="0.25">
      <c r="B97" s="18" t="str">
        <f>VLOOKUP(F97,NUTS_Europa!$A$2:$C$81,2,FALSE)</f>
        <v>FRJ1</v>
      </c>
      <c r="C97" s="18">
        <f>VLOOKUP(F97,NUTS_Europa!$A$2:$C$81,3,FALSE)</f>
        <v>1064</v>
      </c>
      <c r="D97" s="18" t="str">
        <f>VLOOKUP(G97,NUTS_Europa!$A$2:$C$81,2,FALSE)</f>
        <v>PT11</v>
      </c>
      <c r="E97" s="18">
        <f>VLOOKUP(G97,NUTS_Europa!$A$2:$C$81,3,FALSE)</f>
        <v>288</v>
      </c>
      <c r="F97" s="18">
        <v>66</v>
      </c>
      <c r="G97" s="18">
        <v>76</v>
      </c>
      <c r="H97" s="18">
        <v>757491.44103628083</v>
      </c>
      <c r="I97" s="18">
        <v>719682.80295139598</v>
      </c>
      <c r="J97" s="18">
        <v>123614.25509999999</v>
      </c>
      <c r="K97" s="18">
        <v>42.616822429906541</v>
      </c>
      <c r="L97" s="18">
        <v>7.2200995161819748</v>
      </c>
      <c r="M97" s="18">
        <v>4.2364745287675136</v>
      </c>
      <c r="N97" s="18">
        <v>900.45194714114655</v>
      </c>
    </row>
    <row r="98" spans="2:25" s="18" customFormat="1" x14ac:dyDescent="0.25">
      <c r="B98" s="18" t="str">
        <f>VLOOKUP(G98,NUTS_Europa!$A$2:$C$81,2,FALSE)</f>
        <v>PT11</v>
      </c>
      <c r="C98" s="18">
        <f>VLOOKUP(G98,NUTS_Europa!$A$2:$C$81,3,FALSE)</f>
        <v>288</v>
      </c>
      <c r="D98" s="18" t="str">
        <f>VLOOKUP(F98,NUTS_Europa!$A$2:$C$81,2,FALSE)</f>
        <v>NL12</v>
      </c>
      <c r="E98" s="18">
        <f>VLOOKUP(F98,NUTS_Europa!$A$2:$C$81,3,FALSE)</f>
        <v>250</v>
      </c>
      <c r="F98" s="18">
        <v>71</v>
      </c>
      <c r="G98" s="18">
        <v>76</v>
      </c>
      <c r="H98" s="18">
        <v>659961.38157240162</v>
      </c>
      <c r="I98" s="18">
        <v>903440.43377477722</v>
      </c>
      <c r="J98" s="18">
        <v>142841.86170000001</v>
      </c>
      <c r="K98" s="18">
        <v>42.514953271028041</v>
      </c>
      <c r="L98" s="18">
        <v>11.727726854347761</v>
      </c>
      <c r="M98" s="18">
        <v>5.0070626199597479</v>
      </c>
      <c r="N98" s="18">
        <v>900.45194714114655</v>
      </c>
    </row>
    <row r="99" spans="2:25" s="18" customFormat="1" x14ac:dyDescent="0.25">
      <c r="B99" s="18" t="s">
        <v>111</v>
      </c>
      <c r="C99" s="18">
        <v>250</v>
      </c>
      <c r="D99" s="18" t="s">
        <v>125</v>
      </c>
      <c r="E99" s="18">
        <v>294</v>
      </c>
      <c r="F99" s="18">
        <v>71</v>
      </c>
      <c r="G99" s="18">
        <v>78</v>
      </c>
      <c r="H99" s="18">
        <v>2357647.8083903333</v>
      </c>
      <c r="I99" s="18">
        <v>922720.41593963304</v>
      </c>
      <c r="J99" s="18">
        <v>135416.16140000001</v>
      </c>
      <c r="K99" s="18">
        <v>52.229439252336455</v>
      </c>
      <c r="L99" s="18">
        <v>14.758642670205727</v>
      </c>
      <c r="M99" s="18">
        <v>16.233878988948572</v>
      </c>
      <c r="N99" s="18">
        <v>2919.4418074543673</v>
      </c>
    </row>
    <row r="100" spans="2:25" s="18" customFormat="1" x14ac:dyDescent="0.25">
      <c r="B100" s="18" t="s">
        <v>125</v>
      </c>
      <c r="C100" s="18">
        <v>294</v>
      </c>
      <c r="D100" s="18" t="s">
        <v>123</v>
      </c>
      <c r="E100" s="18">
        <v>61</v>
      </c>
      <c r="F100" s="18">
        <v>77</v>
      </c>
      <c r="G100" s="18">
        <v>78</v>
      </c>
      <c r="H100" s="18">
        <v>2450959.5808589491</v>
      </c>
      <c r="I100" s="18">
        <v>529275.91401151032</v>
      </c>
      <c r="J100" s="18">
        <v>127001.217</v>
      </c>
      <c r="K100" s="18">
        <v>14.378504672897197</v>
      </c>
      <c r="L100" s="18">
        <v>12.089691374733658</v>
      </c>
      <c r="M100" s="18">
        <v>12.785285057217703</v>
      </c>
      <c r="N100" s="18">
        <v>2919.4418074543673</v>
      </c>
    </row>
    <row r="101" spans="2:25" s="18" customFormat="1" x14ac:dyDescent="0.25">
      <c r="B101" s="18" t="str">
        <f>VLOOKUP(F101,NUTS_Europa!$A$2:$C$81,2,FALSE)</f>
        <v>PT15</v>
      </c>
      <c r="C101" s="18">
        <f>VLOOKUP(F101,NUTS_Europa!$A$2:$C$81,3,FALSE)</f>
        <v>61</v>
      </c>
      <c r="D101" s="18" t="str">
        <f>VLOOKUP(G101,NUTS_Europa!$A$2:$C$81,2,FALSE)</f>
        <v>PT17</v>
      </c>
      <c r="E101" s="18">
        <f>VLOOKUP(G101,NUTS_Europa!$A$2:$C$81,3,FALSE)</f>
        <v>297</v>
      </c>
      <c r="F101" s="18">
        <v>77</v>
      </c>
      <c r="G101" s="18">
        <v>79</v>
      </c>
      <c r="H101" s="18">
        <v>720858.95124434796</v>
      </c>
      <c r="I101" s="18">
        <v>450336.42196318298</v>
      </c>
      <c r="J101" s="18">
        <v>113696.3812</v>
      </c>
      <c r="K101" s="18">
        <v>3.504672897196262</v>
      </c>
      <c r="L101" s="18">
        <v>11.636229325330712</v>
      </c>
      <c r="M101" s="18">
        <v>3.7028920864025934</v>
      </c>
      <c r="N101" s="18">
        <v>845.53280721987937</v>
      </c>
    </row>
    <row r="102" spans="2:25" s="18" customFormat="1" x14ac:dyDescent="0.25">
      <c r="B102" s="18" t="str">
        <f>VLOOKUP(G102,NUTS_Europa!$A$2:$C$81,2,FALSE)</f>
        <v>PT17</v>
      </c>
      <c r="C102" s="18">
        <f>VLOOKUP(G102,NUTS_Europa!$A$2:$C$81,3,FALSE)</f>
        <v>297</v>
      </c>
      <c r="D102" s="18" t="str">
        <f>VLOOKUP(F102,NUTS_Europa!$A$2:$C$81,2,FALSE)</f>
        <v>FRJ1</v>
      </c>
      <c r="E102" s="18">
        <f>VLOOKUP(F102,NUTS_Europa!$A$2:$C$81,3,FALSE)</f>
        <v>1064</v>
      </c>
      <c r="F102" s="18">
        <v>66</v>
      </c>
      <c r="G102" s="18">
        <v>79</v>
      </c>
      <c r="H102" s="18">
        <v>787694.86772460944</v>
      </c>
      <c r="I102" s="18">
        <v>554019.46852951101</v>
      </c>
      <c r="J102" s="18">
        <v>192445.7181</v>
      </c>
      <c r="K102" s="18">
        <v>21.635514018691591</v>
      </c>
      <c r="L102" s="18">
        <v>9.7975532826369953</v>
      </c>
      <c r="M102" s="18">
        <v>3.9780892388506519</v>
      </c>
      <c r="N102" s="18">
        <v>845.53280721987937</v>
      </c>
    </row>
    <row r="103" spans="2:25" s="18" customFormat="1" x14ac:dyDescent="0.25"/>
    <row r="104" spans="2:25" s="18" customFormat="1" x14ac:dyDescent="0.25"/>
    <row r="105" spans="2:25" s="18" customFormat="1" x14ac:dyDescent="0.25">
      <c r="B105" s="18" t="s">
        <v>147</v>
      </c>
      <c r="Q105" s="22">
        <f>SUM(Q114:Q117)</f>
        <v>277.13317295762693</v>
      </c>
      <c r="R105" s="18">
        <f>Q105/24</f>
        <v>11.547215539901122</v>
      </c>
      <c r="S105" s="18">
        <f>R105/7</f>
        <v>1.6496022199858746</v>
      </c>
    </row>
    <row r="106" spans="2:25" s="18" customFormat="1" x14ac:dyDescent="0.25">
      <c r="B106" s="18" t="str">
        <f>B96</f>
        <v>nodo inicial</v>
      </c>
      <c r="C106" s="18" t="str">
        <f t="shared" ref="C106:I106" si="2">C96</f>
        <v>puerto O</v>
      </c>
      <c r="D106" s="18" t="str">
        <f t="shared" si="2"/>
        <v>nodo final</v>
      </c>
      <c r="E106" s="18" t="str">
        <f t="shared" si="2"/>
        <v>puerto D</v>
      </c>
      <c r="F106" s="18" t="str">
        <f t="shared" si="2"/>
        <v>Var1</v>
      </c>
      <c r="G106" s="18" t="str">
        <f t="shared" si="2"/>
        <v>Var2</v>
      </c>
      <c r="H106" s="18" t="str">
        <f t="shared" si="2"/>
        <v>Coste variable</v>
      </c>
      <c r="I106" s="18" t="str">
        <f t="shared" si="2"/>
        <v>Coste fijo</v>
      </c>
      <c r="J106" s="18" t="s">
        <v>149</v>
      </c>
      <c r="K106" s="18" t="str">
        <f>J96</f>
        <v>flow</v>
      </c>
      <c r="L106" s="18" t="str">
        <f>K96</f>
        <v>TiempoNav</v>
      </c>
      <c r="M106" s="18" t="str">
        <f>L96</f>
        <v>TiempoPort</v>
      </c>
      <c r="N106" s="18" t="str">
        <f>M96</f>
        <v>TiempoCD</v>
      </c>
      <c r="O106" s="18" t="str">
        <f>N96</f>
        <v>offer</v>
      </c>
      <c r="P106" s="18" t="str">
        <f>'13 buques 14 kn 25000'!P96</f>
        <v>Tiempo C/D</v>
      </c>
      <c r="Q106" s="18" t="str">
        <f>'13 buques 14 kn 25000'!Q96</f>
        <v>Tiempo Total</v>
      </c>
      <c r="R106" s="18" t="str">
        <f>'13 buques 14 kn 25000'!R96</f>
        <v>TEUs/buque</v>
      </c>
      <c r="S106" s="18" t="str">
        <f>'13 buques 14 kn 25000'!S96</f>
        <v>Coste variable</v>
      </c>
      <c r="T106" s="18" t="str">
        <f>'13 buques 14 kn 25000'!T96</f>
        <v>Coste fijo</v>
      </c>
      <c r="U106" s="18" t="str">
        <f>'13 buques 14 kn 25000'!U96</f>
        <v>Coste total</v>
      </c>
      <c r="V106" s="18" t="str">
        <f>'13 buques 14 kn 25000'!V96</f>
        <v>Nodo inicial</v>
      </c>
      <c r="W106" s="18" t="str">
        <f>'13 buques 14 kn 25000'!W96</f>
        <v>Puerto O</v>
      </c>
      <c r="X106" s="18" t="str">
        <f>'13 buques 14 kn 25000'!X96</f>
        <v>nodo final</v>
      </c>
      <c r="Y106" s="18" t="str">
        <f>'13 buques 14 kn 25000'!Y96</f>
        <v>puerto D</v>
      </c>
    </row>
    <row r="107" spans="2:25" s="18" customFormat="1" x14ac:dyDescent="0.25">
      <c r="B107" s="18" t="str">
        <f>VLOOKUP(F107,NUTS_Europa!$A$2:$C$81,2,FALSE)</f>
        <v>DEF0</v>
      </c>
      <c r="C107" s="18">
        <f>VLOOKUP(F107,NUTS_Europa!$A$2:$C$81,3,FALSE)</f>
        <v>1069</v>
      </c>
      <c r="D107" s="18" t="str">
        <f>VLOOKUP(G107,NUTS_Europa!$A$2:$C$81,2,FALSE)</f>
        <v>ES13</v>
      </c>
      <c r="E107" s="18">
        <f>VLOOKUP(G107,NUTS_Europa!$A$2:$C$81,3,FALSE)</f>
        <v>163</v>
      </c>
      <c r="F107" s="18">
        <v>10</v>
      </c>
      <c r="G107" s="18">
        <v>13</v>
      </c>
      <c r="H107" s="18">
        <v>1012466.1413592879</v>
      </c>
      <c r="I107" s="18">
        <v>757296.33927242074</v>
      </c>
      <c r="K107" s="18">
        <v>163171.4883</v>
      </c>
      <c r="L107" s="18">
        <v>48.97429906542056</v>
      </c>
      <c r="M107" s="18">
        <v>11.651166227558713</v>
      </c>
      <c r="N107" s="18">
        <v>16.082539193515053</v>
      </c>
      <c r="O107" s="18">
        <v>2892.2254085751483</v>
      </c>
      <c r="V107" s="18" t="str">
        <f>'13 buques 14 kn 25000'!V97</f>
        <v>Groningen</v>
      </c>
    </row>
    <row r="108" spans="2:25" s="18" customFormat="1" x14ac:dyDescent="0.25">
      <c r="B108" s="18" t="s">
        <v>75</v>
      </c>
      <c r="C108" s="18">
        <v>163</v>
      </c>
      <c r="D108" s="18" t="s">
        <v>61</v>
      </c>
      <c r="E108" s="18">
        <v>1069</v>
      </c>
      <c r="F108" s="18">
        <v>6</v>
      </c>
      <c r="G108" s="18">
        <v>13</v>
      </c>
      <c r="H108" s="18">
        <v>1544494.7651597178</v>
      </c>
      <c r="I108" s="18">
        <v>757296.33927242074</v>
      </c>
      <c r="K108" s="18">
        <v>135416.16140000001</v>
      </c>
      <c r="L108" s="18">
        <v>48.97429906542056</v>
      </c>
      <c r="M108" s="18">
        <v>11.651166227558713</v>
      </c>
      <c r="N108" s="18">
        <v>16.082539193515053</v>
      </c>
      <c r="O108" s="18">
        <v>2892.2254085751483</v>
      </c>
      <c r="V108" s="18" t="str">
        <f>'13 buques 14 kn 25000'!V98</f>
        <v>Aquitaine</v>
      </c>
    </row>
    <row r="109" spans="2:25" s="18" customFormat="1" x14ac:dyDescent="0.25">
      <c r="B109" s="18" t="s">
        <v>61</v>
      </c>
      <c r="C109" s="18">
        <v>1069</v>
      </c>
      <c r="D109" s="18" t="s">
        <v>71</v>
      </c>
      <c r="E109" s="18">
        <v>288</v>
      </c>
      <c r="F109" s="18">
        <v>6</v>
      </c>
      <c r="G109" s="18">
        <v>11</v>
      </c>
      <c r="H109" s="18">
        <v>484887.4299825725</v>
      </c>
      <c r="I109" s="18">
        <v>802994.73880568962</v>
      </c>
      <c r="K109" s="18">
        <v>142841.86170000001</v>
      </c>
      <c r="L109" s="18">
        <v>54.147196261682247</v>
      </c>
      <c r="M109" s="18">
        <v>7.5851914224120929</v>
      </c>
      <c r="N109" s="18">
        <v>4.2364745287675136</v>
      </c>
      <c r="O109" s="18">
        <v>900.45194714114655</v>
      </c>
      <c r="V109" s="18" t="str">
        <f>'13 buques 14 kn 25000'!V99</f>
        <v>Lüneburg</v>
      </c>
    </row>
    <row r="110" spans="2:25" s="18" customFormat="1" x14ac:dyDescent="0.25">
      <c r="B110" s="18" t="s">
        <v>71</v>
      </c>
      <c r="C110" s="18">
        <v>288</v>
      </c>
      <c r="D110" s="18" t="s">
        <v>67</v>
      </c>
      <c r="E110" s="18">
        <v>253</v>
      </c>
      <c r="F110" s="18">
        <v>9</v>
      </c>
      <c r="G110" s="18">
        <v>11</v>
      </c>
      <c r="H110" s="18">
        <v>504902.26564450905</v>
      </c>
      <c r="I110" s="18">
        <v>760323.68412996083</v>
      </c>
      <c r="K110" s="18">
        <v>142392.87169999999</v>
      </c>
      <c r="L110" s="18">
        <v>41.455607476635514</v>
      </c>
      <c r="M110" s="18">
        <v>8.7842553879957013</v>
      </c>
      <c r="N110" s="18">
        <v>5.0070626199597479</v>
      </c>
      <c r="O110" s="18">
        <v>900.45194714114655</v>
      </c>
      <c r="V110" s="18" t="str">
        <f>'13 buques 14 kn 25000'!V100</f>
        <v>Limousin</v>
      </c>
    </row>
    <row r="111" spans="2:25" s="18" customFormat="1" x14ac:dyDescent="0.25">
      <c r="B111" s="18" t="s">
        <v>67</v>
      </c>
      <c r="C111" s="18">
        <v>253</v>
      </c>
      <c r="D111" s="18" t="s">
        <v>99</v>
      </c>
      <c r="E111" s="18">
        <v>283</v>
      </c>
      <c r="F111" s="18">
        <v>9</v>
      </c>
      <c r="G111" s="18">
        <v>25</v>
      </c>
      <c r="H111" s="18">
        <v>1099174.934684868</v>
      </c>
      <c r="I111" s="18">
        <v>640304.11843620741</v>
      </c>
      <c r="K111" s="18">
        <v>127001.217</v>
      </c>
      <c r="L111" s="18">
        <v>32.271028037383182</v>
      </c>
      <c r="M111" s="18">
        <v>7.9623504004915571</v>
      </c>
      <c r="N111" s="18">
        <v>13.472294237741247</v>
      </c>
      <c r="O111" s="18">
        <v>2344.8291721377705</v>
      </c>
      <c r="V111" s="18" t="str">
        <f>'13 buques 14 kn 25000'!V101</f>
        <v>País Vasco</v>
      </c>
    </row>
    <row r="112" spans="2:25" s="18" customFormat="1" x14ac:dyDescent="0.25">
      <c r="B112" s="18" t="s">
        <v>99</v>
      </c>
      <c r="C112" s="18">
        <v>283</v>
      </c>
      <c r="D112" s="18" t="s">
        <v>91</v>
      </c>
      <c r="E112" s="18">
        <v>220</v>
      </c>
      <c r="F112" s="18">
        <v>21</v>
      </c>
      <c r="G112" s="18">
        <v>25</v>
      </c>
      <c r="H112" s="18">
        <v>698614.23866655782</v>
      </c>
      <c r="I112" s="18">
        <v>575663.27959708089</v>
      </c>
      <c r="K112" s="18">
        <v>117061.7148</v>
      </c>
      <c r="L112" s="18">
        <v>28.130373831775703</v>
      </c>
      <c r="M112" s="18">
        <v>9.27405949178792</v>
      </c>
      <c r="N112" s="18">
        <v>12.144192726074282</v>
      </c>
      <c r="O112" s="18">
        <v>2344.8291721377705</v>
      </c>
      <c r="V112" s="18" t="str">
        <f>'13 buques 14 kn 25000'!V102</f>
        <v xml:space="preserve">Haute-Normandie </v>
      </c>
    </row>
    <row r="113" spans="2:26" s="18" customFormat="1" x14ac:dyDescent="0.25">
      <c r="B113" s="18" t="s">
        <v>91</v>
      </c>
      <c r="C113" s="18">
        <v>220</v>
      </c>
      <c r="D113" s="18" t="s">
        <v>97</v>
      </c>
      <c r="E113" s="18">
        <v>283</v>
      </c>
      <c r="F113" s="18">
        <v>21</v>
      </c>
      <c r="G113" s="18">
        <v>24</v>
      </c>
      <c r="H113" s="18">
        <v>1069604.9033800934</v>
      </c>
      <c r="I113" s="18">
        <v>575663.27959708089</v>
      </c>
      <c r="K113" s="18">
        <v>123840.01519999999</v>
      </c>
      <c r="L113" s="18">
        <v>28.130373831775703</v>
      </c>
      <c r="M113" s="18">
        <v>9.27405949178792</v>
      </c>
      <c r="N113" s="18">
        <v>12.144192726074282</v>
      </c>
      <c r="O113" s="18">
        <v>2344.8291721377705</v>
      </c>
      <c r="V113" s="18" t="str">
        <f>'13 buques 14 kn 25000'!V103</f>
        <v xml:space="preserve">Comunitat Valenciana </v>
      </c>
    </row>
    <row r="114" spans="2:26" s="18" customFormat="1" x14ac:dyDescent="0.25">
      <c r="B114" s="18" t="s">
        <v>97</v>
      </c>
      <c r="C114" s="18">
        <v>283</v>
      </c>
      <c r="D114" s="18" t="s">
        <v>85</v>
      </c>
      <c r="E114" s="18">
        <v>1064</v>
      </c>
      <c r="F114" s="18">
        <v>18</v>
      </c>
      <c r="G114" s="18">
        <v>24</v>
      </c>
      <c r="H114" s="21">
        <v>1472036.9613837595</v>
      </c>
      <c r="I114" s="21">
        <v>767990.13397887046</v>
      </c>
      <c r="J114" s="21">
        <f>I114/14</f>
        <v>54856.438141347891</v>
      </c>
      <c r="K114" s="20">
        <v>199597.76430000001</v>
      </c>
      <c r="L114" s="22">
        <v>66.384392523364482</v>
      </c>
      <c r="M114" s="22">
        <v>6.3981945286778306</v>
      </c>
      <c r="N114" s="22">
        <v>11.465638089496746</v>
      </c>
      <c r="O114" s="20">
        <v>2344.8291721377705</v>
      </c>
      <c r="P114" s="22">
        <f>N114*(R114/O114)</f>
        <v>7.7160319908212172</v>
      </c>
      <c r="Q114" s="22">
        <f>P114+M114+L114</f>
        <v>80.498619042863538</v>
      </c>
      <c r="R114" s="18">
        <f>1578</f>
        <v>1578</v>
      </c>
      <c r="S114" s="21">
        <f>H114*(R114/O114)</f>
        <v>990636.90978640388</v>
      </c>
      <c r="T114" s="21">
        <f>J114*2</f>
        <v>109712.87628269578</v>
      </c>
      <c r="U114" s="21">
        <f>T114+S114</f>
        <v>1100349.7860690996</v>
      </c>
      <c r="V114" s="18" t="str">
        <f>VLOOKUP(B114,NUTS_Europa!$B$2:$F$41,5,FALSE)</f>
        <v>Aquitaine</v>
      </c>
      <c r="W114" s="18" t="str">
        <f>VLOOKUP(C114,Hoja2!$C$3:$D$28,2,FALSE)</f>
        <v>La Rochelle</v>
      </c>
      <c r="X114" s="18" t="str">
        <f>VLOOKUP(D114,NUTS_Europa!$B$2:$F$41,5,FALSE)</f>
        <v>Región de Murcia</v>
      </c>
      <c r="Y114" s="18" t="str">
        <f>VLOOKUP(E114,Hoja2!$C$3:$D$28,2,FALSE)</f>
        <v>Valencia</v>
      </c>
      <c r="Z114" s="18">
        <f>Q114/24</f>
        <v>3.3541091267859806</v>
      </c>
    </row>
    <row r="115" spans="2:26" s="18" customFormat="1" x14ac:dyDescent="0.25">
      <c r="B115" s="18" t="s">
        <v>85</v>
      </c>
      <c r="C115" s="18">
        <v>1064</v>
      </c>
      <c r="D115" s="18" t="s">
        <v>93</v>
      </c>
      <c r="E115" s="18">
        <v>282</v>
      </c>
      <c r="F115" s="18">
        <v>18</v>
      </c>
      <c r="G115" s="18">
        <v>22</v>
      </c>
      <c r="H115" s="21">
        <v>531339.04405790777</v>
      </c>
      <c r="I115" s="21">
        <v>750847.75927637191</v>
      </c>
      <c r="J115" s="21">
        <f t="shared" ref="J115:J141" si="3">I115/14</f>
        <v>53631.98280545514</v>
      </c>
      <c r="K115" s="20">
        <v>135416.16140000001</v>
      </c>
      <c r="L115" s="22">
        <v>58.739205607476642</v>
      </c>
      <c r="M115" s="22">
        <v>7.2035346015356074</v>
      </c>
      <c r="N115" s="22">
        <v>4.6969055143009264</v>
      </c>
      <c r="O115" s="20">
        <v>844.67442029400002</v>
      </c>
      <c r="P115" s="22">
        <f>N115</f>
        <v>4.6969055143009264</v>
      </c>
      <c r="Q115" s="22">
        <f>P115+M115+L115</f>
        <v>70.63964572331318</v>
      </c>
      <c r="R115" s="20">
        <f>O115</f>
        <v>844.67442029400002</v>
      </c>
      <c r="S115" s="21">
        <f>H115</f>
        <v>531339.04405790777</v>
      </c>
      <c r="T115" s="21">
        <f t="shared" ref="T115:T117" si="4">J115*2</f>
        <v>107263.96561091028</v>
      </c>
      <c r="U115" s="21">
        <f t="shared" ref="U115:U142" si="5">T115+S115</f>
        <v>638603.00966881809</v>
      </c>
      <c r="V115" s="18" t="str">
        <f>VLOOKUP(B115,NUTS_Europa!$B$2:$F$41,5,FALSE)</f>
        <v>Región de Murcia</v>
      </c>
      <c r="W115" s="18" t="str">
        <f>VLOOKUP(C115,Hoja2!$C$3:$D$28,2,FALSE)</f>
        <v>Valencia</v>
      </c>
      <c r="X115" s="18" t="str">
        <f>VLOOKUP(D115,NUTS_Europa!$B$2:$F$41,5,FALSE)</f>
        <v>Pays de la Loire</v>
      </c>
      <c r="Y115" s="18" t="str">
        <f>VLOOKUP(E115,Hoja2!$C$3:$D$28,2,FALSE)</f>
        <v>Saint Nazaire</v>
      </c>
      <c r="Z115" s="18">
        <f t="shared" ref="Z115:Z141" si="6">Q115/24</f>
        <v>2.9433185718047157</v>
      </c>
    </row>
    <row r="116" spans="2:26" s="18" customFormat="1" x14ac:dyDescent="0.25">
      <c r="B116" s="18" t="str">
        <f>VLOOKUP(G116,NUTS_Europa!$A$2:$C$81,2,FALSE)</f>
        <v>FRG0</v>
      </c>
      <c r="C116" s="18">
        <f>VLOOKUP(G116,NUTS_Europa!$A$2:$C$81,3,FALSE)</f>
        <v>282</v>
      </c>
      <c r="D116" s="18" t="str">
        <f>VLOOKUP(F116,NUTS_Europa!$A$2:$C$81,2,FALSE)</f>
        <v>ES61</v>
      </c>
      <c r="E116" s="18">
        <f>VLOOKUP(F116,NUTS_Europa!$A$2:$C$81,3,FALSE)</f>
        <v>61</v>
      </c>
      <c r="F116" s="18">
        <v>17</v>
      </c>
      <c r="G116" s="18">
        <v>22</v>
      </c>
      <c r="H116" s="21">
        <v>554223.83435339271</v>
      </c>
      <c r="I116" s="21">
        <v>690383.38465351297</v>
      </c>
      <c r="J116" s="21">
        <f t="shared" si="3"/>
        <v>49313.098903822356</v>
      </c>
      <c r="K116" s="20">
        <v>115262.5922</v>
      </c>
      <c r="L116" s="22">
        <v>49.15121495327103</v>
      </c>
      <c r="M116" s="22">
        <v>9.0422106442293231</v>
      </c>
      <c r="N116" s="22">
        <v>4.421987742659482</v>
      </c>
      <c r="O116" s="20">
        <v>844.67442029400002</v>
      </c>
      <c r="P116" s="22">
        <f>N116</f>
        <v>4.421987742659482</v>
      </c>
      <c r="Q116" s="22">
        <f>P116+M116+L116</f>
        <v>62.615413340159833</v>
      </c>
      <c r="R116" s="20">
        <f>O116</f>
        <v>844.67442029400002</v>
      </c>
      <c r="S116" s="21">
        <f>H116</f>
        <v>554223.83435339271</v>
      </c>
      <c r="T116" s="21">
        <f t="shared" si="4"/>
        <v>98626.197807644712</v>
      </c>
      <c r="U116" s="21">
        <f t="shared" si="5"/>
        <v>652850.03216103744</v>
      </c>
      <c r="V116" s="18" t="str">
        <f>VLOOKUP(B116,NUTS_Europa!$B$2:$F$41,5,FALSE)</f>
        <v>Pays de la Loire</v>
      </c>
      <c r="W116" s="18" t="str">
        <f>VLOOKUP(C116,Hoja2!$C$3:$D$28,2,FALSE)</f>
        <v>Saint Nazaire</v>
      </c>
      <c r="X116" s="18" t="str">
        <f>VLOOKUP(D116,NUTS_Europa!$B$2:$F$41,5,FALSE)</f>
        <v>Andalucía</v>
      </c>
      <c r="Y116" s="18" t="str">
        <f>VLOOKUP(E116,Hoja2!$C$3:$D$28,2,FALSE)</f>
        <v>Algeciras</v>
      </c>
      <c r="Z116" s="18">
        <f t="shared" si="6"/>
        <v>2.6089755558399932</v>
      </c>
    </row>
    <row r="117" spans="2:26" s="18" customFormat="1" x14ac:dyDescent="0.25">
      <c r="B117" s="18" t="str">
        <f>VLOOKUP(F117,NUTS_Europa!$A$2:$C$81,2,FALSE)</f>
        <v>ES61</v>
      </c>
      <c r="C117" s="18">
        <f>VLOOKUP(F117,NUTS_Europa!$A$2:$C$81,3,FALSE)</f>
        <v>61</v>
      </c>
      <c r="D117" s="18" t="str">
        <f>VLOOKUP(G117,NUTS_Europa!$A$2:$C$81,2,FALSE)</f>
        <v>FRH0</v>
      </c>
      <c r="E117" s="18">
        <f>VLOOKUP(G117,NUTS_Europa!$A$2:$C$81,3,FALSE)</f>
        <v>283</v>
      </c>
      <c r="F117" s="18">
        <v>17</v>
      </c>
      <c r="G117" s="18">
        <v>23</v>
      </c>
      <c r="H117" s="21">
        <v>1733004.9718722955</v>
      </c>
      <c r="I117" s="21">
        <v>663325.76290440781</v>
      </c>
      <c r="J117" s="21">
        <f t="shared" si="3"/>
        <v>47380.41163602913</v>
      </c>
      <c r="K117" s="20">
        <v>191087.21979999999</v>
      </c>
      <c r="L117" s="22">
        <v>47.940186915887857</v>
      </c>
      <c r="M117" s="22">
        <v>8.2368705713715471</v>
      </c>
      <c r="N117" s="22">
        <v>10.702462130338905</v>
      </c>
      <c r="O117" s="20">
        <v>2344.8291721377705</v>
      </c>
      <c r="P117" s="22">
        <f>N117*(R117/O117)</f>
        <v>7.2024373640309305</v>
      </c>
      <c r="Q117" s="22">
        <f t="shared" ref="Q117:Q141" si="7">P117+M117+L117</f>
        <v>63.379494851290332</v>
      </c>
      <c r="R117" s="18">
        <f>R114</f>
        <v>1578</v>
      </c>
      <c r="S117" s="21">
        <f>H117*(R117/O117)</f>
        <v>1166260.5865318901</v>
      </c>
      <c r="T117" s="21">
        <f t="shared" si="4"/>
        <v>94760.82327205826</v>
      </c>
      <c r="U117" s="21">
        <f t="shared" si="5"/>
        <v>1261021.4098039484</v>
      </c>
      <c r="V117" s="18" t="str">
        <f>VLOOKUP(B117,NUTS_Europa!$B$2:$F$41,5,FALSE)</f>
        <v>Andalucía</v>
      </c>
      <c r="W117" s="18" t="str">
        <f>VLOOKUP(C117,Hoja2!$C$3:$D$28,2,FALSE)</f>
        <v>Algeciras</v>
      </c>
      <c r="X117" s="18" t="str">
        <f>VLOOKUP(D117,NUTS_Europa!$B$2:$F$41,5,FALSE)</f>
        <v>Bretagne</v>
      </c>
      <c r="Y117" s="18" t="str">
        <f>VLOOKUP(E117,Hoja2!$C$3:$D$28,2,FALSE)</f>
        <v>La Rochelle</v>
      </c>
      <c r="Z117" s="18">
        <f t="shared" si="6"/>
        <v>2.6408122854704303</v>
      </c>
    </row>
    <row r="118" spans="2:26" s="18" customFormat="1" x14ac:dyDescent="0.25">
      <c r="B118" s="18" t="str">
        <f>VLOOKUP(G118,NUTS_Europa!$A$2:$C$81,2,FALSE)</f>
        <v>FRH0</v>
      </c>
      <c r="C118" s="18">
        <f>VLOOKUP(G118,NUTS_Europa!$A$2:$C$81,3,FALSE)</f>
        <v>283</v>
      </c>
      <c r="D118" s="18" t="str">
        <f>VLOOKUP(F118,NUTS_Europa!$A$2:$C$81,2,FALSE)</f>
        <v>ES51</v>
      </c>
      <c r="E118" s="18">
        <f>VLOOKUP(F118,NUTS_Europa!$A$2:$C$81,3,FALSE)</f>
        <v>1063</v>
      </c>
      <c r="F118" s="18">
        <v>15</v>
      </c>
      <c r="G118" s="18">
        <v>23</v>
      </c>
      <c r="H118" s="21">
        <v>1226433.8868499987</v>
      </c>
      <c r="I118" s="21">
        <v>4720492.2342749573</v>
      </c>
      <c r="J118" s="21"/>
      <c r="K118" s="20">
        <v>141512.31529999999</v>
      </c>
      <c r="L118" s="22">
        <v>72.137242990654215</v>
      </c>
      <c r="M118" s="22">
        <v>7.3618036417345181</v>
      </c>
      <c r="N118" s="22">
        <v>11.465638089496746</v>
      </c>
      <c r="O118" s="20">
        <v>2344.8291721377705</v>
      </c>
      <c r="Q118" s="22"/>
      <c r="S118" s="21"/>
      <c r="U118" s="21"/>
    </row>
    <row r="119" spans="2:26" s="18" customFormat="1" x14ac:dyDescent="0.25">
      <c r="B119" s="18" t="str">
        <f>VLOOKUP(F119,NUTS_Europa!$A$2:$C$81,2,FALSE)</f>
        <v>ES51</v>
      </c>
      <c r="C119" s="18">
        <f>VLOOKUP(F119,NUTS_Europa!$A$2:$C$81,3,FALSE)</f>
        <v>1063</v>
      </c>
      <c r="D119" s="18" t="str">
        <f>VLOOKUP(G119,NUTS_Europa!$A$2:$C$81,2,FALSE)</f>
        <v>PT17</v>
      </c>
      <c r="E119" s="18">
        <f>VLOOKUP(G119,NUTS_Europa!$A$2:$C$81,3,FALSE)</f>
        <v>294</v>
      </c>
      <c r="F119" s="18">
        <v>15</v>
      </c>
      <c r="G119" s="18">
        <v>39</v>
      </c>
      <c r="H119" s="21">
        <v>609720.38429460954</v>
      </c>
      <c r="I119" s="21">
        <v>4594331.2028587041</v>
      </c>
      <c r="J119" s="21">
        <f t="shared" si="3"/>
        <v>328166.51448990742</v>
      </c>
      <c r="K119" s="20">
        <v>119215.969</v>
      </c>
      <c r="L119" s="22">
        <v>38.037383177570099</v>
      </c>
      <c r="M119" s="22">
        <v>11.214624445096629</v>
      </c>
      <c r="N119" s="22">
        <v>13.735481271118516</v>
      </c>
      <c r="O119" s="20">
        <v>2919.4418074543673</v>
      </c>
      <c r="P119" s="18">
        <f t="shared" ref="P119:P141" si="8">N119*(R119/O119)</f>
        <v>0</v>
      </c>
      <c r="Q119" s="22">
        <f t="shared" si="7"/>
        <v>49.252007622666724</v>
      </c>
      <c r="S119" s="21">
        <f t="shared" ref="S119:S141" si="9">H119*(R119/O119)</f>
        <v>0</v>
      </c>
      <c r="U119" s="21">
        <f t="shared" si="5"/>
        <v>0</v>
      </c>
      <c r="V119" s="18" t="str">
        <f>VLOOKUP(B119,NUTS_Europa!$B$2:$F$41,5,FALSE)</f>
        <v>Cataluña</v>
      </c>
      <c r="W119" s="18" t="str">
        <f>VLOOKUP(C119,Hoja2!$C$3:$D$28,2,FALSE)</f>
        <v>Barcelona</v>
      </c>
      <c r="X119" s="18" t="str">
        <f>VLOOKUP(D119,NUTS_Europa!$B$2:$F$41,5,FALSE)</f>
        <v>Área Metropolitana de Lisboa</v>
      </c>
      <c r="Y119" s="18" t="str">
        <f>VLOOKUP(E119,Hoja2!$C$3:$D$28,2,FALSE)</f>
        <v>Lisboa</v>
      </c>
      <c r="Z119" s="18">
        <f t="shared" si="6"/>
        <v>2.0521669842777803</v>
      </c>
    </row>
    <row r="120" spans="2:26" s="18" customFormat="1" x14ac:dyDescent="0.25">
      <c r="B120" s="18" t="str">
        <f>VLOOKUP(G120,NUTS_Europa!$A$2:$C$81,2,FALSE)</f>
        <v>PT17</v>
      </c>
      <c r="C120" s="18">
        <f>VLOOKUP(G120,NUTS_Europa!$A$2:$C$81,3,FALSE)</f>
        <v>294</v>
      </c>
      <c r="D120" s="18" t="str">
        <f>VLOOKUP(F120,NUTS_Europa!$A$2:$C$81,2,FALSE)</f>
        <v>FRJ1</v>
      </c>
      <c r="E120" s="18">
        <f>VLOOKUP(F120,NUTS_Europa!$A$2:$C$81,3,FALSE)</f>
        <v>1063</v>
      </c>
      <c r="F120" s="18">
        <v>26</v>
      </c>
      <c r="G120" s="18">
        <v>39</v>
      </c>
      <c r="H120" s="21">
        <v>1540811.2452298738</v>
      </c>
      <c r="I120" s="21">
        <v>4594331.2028587041</v>
      </c>
      <c r="J120" s="21">
        <f t="shared" si="3"/>
        <v>328166.51448990742</v>
      </c>
      <c r="K120" s="20">
        <v>137713.6226</v>
      </c>
      <c r="L120" s="22">
        <v>38.037383177570099</v>
      </c>
      <c r="M120" s="22">
        <v>11.214624445096629</v>
      </c>
      <c r="N120" s="22">
        <v>13.735481271118516</v>
      </c>
      <c r="O120" s="20">
        <v>2919.4418074543673</v>
      </c>
      <c r="P120" s="18">
        <f t="shared" si="8"/>
        <v>0</v>
      </c>
      <c r="Q120" s="22">
        <f t="shared" si="7"/>
        <v>49.252007622666724</v>
      </c>
      <c r="S120" s="21">
        <f t="shared" si="9"/>
        <v>0</v>
      </c>
      <c r="U120" s="21">
        <f t="shared" si="5"/>
        <v>0</v>
      </c>
      <c r="V120" s="18" t="str">
        <f>VLOOKUP(B120,NUTS_Europa!$B$2:$F$41,5,FALSE)</f>
        <v>Área Metropolitana de Lisboa</v>
      </c>
      <c r="W120" s="18" t="str">
        <f>VLOOKUP(C120,Hoja2!$C$3:$D$28,2,FALSE)</f>
        <v>Lisboa</v>
      </c>
      <c r="X120" s="18" t="str">
        <f>VLOOKUP(D120,NUTS_Europa!$B$2:$F$41,5,FALSE)</f>
        <v>Languedoc-Roussillon</v>
      </c>
      <c r="Y120" s="18" t="str">
        <f>VLOOKUP(E120,Hoja2!$C$3:$D$28,2,FALSE)</f>
        <v>Barcelona</v>
      </c>
      <c r="Z120" s="18">
        <f t="shared" si="6"/>
        <v>2.0521669842777803</v>
      </c>
    </row>
    <row r="121" spans="2:26" s="18" customFormat="1" x14ac:dyDescent="0.25">
      <c r="B121" s="18" t="str">
        <f>VLOOKUP(F121,NUTS_Europa!$A$2:$C$81,2,FALSE)</f>
        <v>FRJ1</v>
      </c>
      <c r="C121" s="18">
        <f>VLOOKUP(F121,NUTS_Europa!$A$2:$C$81,3,FALSE)</f>
        <v>1063</v>
      </c>
      <c r="D121" s="18" t="str">
        <f>VLOOKUP(G121,NUTS_Europa!$A$2:$C$81,2,FALSE)</f>
        <v>FRJ2</v>
      </c>
      <c r="E121" s="18">
        <f>VLOOKUP(G121,NUTS_Europa!$A$2:$C$81,3,FALSE)</f>
        <v>283</v>
      </c>
      <c r="F121" s="18">
        <v>26</v>
      </c>
      <c r="G121" s="18">
        <v>28</v>
      </c>
      <c r="H121" s="21">
        <v>2392976.3172230995</v>
      </c>
      <c r="I121" s="21">
        <v>4720492.2342749573</v>
      </c>
      <c r="J121" s="21">
        <f t="shared" si="3"/>
        <v>337178.0167339255</v>
      </c>
      <c r="K121" s="20">
        <v>142841.86170000001</v>
      </c>
      <c r="L121" s="22">
        <v>72.137242990654215</v>
      </c>
      <c r="M121" s="22">
        <v>7.3618036417345181</v>
      </c>
      <c r="N121" s="22">
        <v>11.465638089496746</v>
      </c>
      <c r="O121" s="20">
        <v>2344.8291721377705</v>
      </c>
      <c r="P121" s="18">
        <f t="shared" si="8"/>
        <v>0</v>
      </c>
      <c r="Q121" s="22">
        <f t="shared" si="7"/>
        <v>79.49904663238874</v>
      </c>
      <c r="S121" s="21">
        <f t="shared" si="9"/>
        <v>0</v>
      </c>
      <c r="U121" s="21">
        <f t="shared" si="5"/>
        <v>0</v>
      </c>
      <c r="V121" s="18" t="str">
        <f>VLOOKUP(B121,NUTS_Europa!$B$2:$F$41,5,FALSE)</f>
        <v>Languedoc-Roussillon</v>
      </c>
      <c r="W121" s="18" t="str">
        <f>VLOOKUP(C121,Hoja2!$C$3:$D$28,2,FALSE)</f>
        <v>Barcelona</v>
      </c>
      <c r="X121" s="18" t="str">
        <f>VLOOKUP(D121,NUTS_Europa!$B$2:$F$41,5,FALSE)</f>
        <v>Midi-Pyrénées</v>
      </c>
      <c r="Y121" s="18" t="str">
        <f>VLOOKUP(E121,Hoja2!$C$3:$D$28,2,FALSE)</f>
        <v>La Rochelle</v>
      </c>
      <c r="Z121" s="18">
        <f t="shared" si="6"/>
        <v>3.312460276349531</v>
      </c>
    </row>
    <row r="122" spans="2:26" s="18" customFormat="1" x14ac:dyDescent="0.25">
      <c r="B122" s="18" t="str">
        <f>VLOOKUP(G122,NUTS_Europa!$A$2:$C$81,2,FALSE)</f>
        <v>FRJ2</v>
      </c>
      <c r="C122" s="18">
        <f>VLOOKUP(G122,NUTS_Europa!$A$2:$C$81,3,FALSE)</f>
        <v>283</v>
      </c>
      <c r="D122" s="18" t="str">
        <f>VLOOKUP(F122,NUTS_Europa!$A$2:$C$81,2,FALSE)</f>
        <v>FRF2</v>
      </c>
      <c r="E122" s="18">
        <f>VLOOKUP(F122,NUTS_Europa!$A$2:$C$81,3,FALSE)</f>
        <v>269</v>
      </c>
      <c r="F122" s="18">
        <v>27</v>
      </c>
      <c r="G122" s="18">
        <v>28</v>
      </c>
      <c r="H122" s="21">
        <v>1947814.0489959756</v>
      </c>
      <c r="I122" s="21">
        <v>650600.38224154676</v>
      </c>
      <c r="J122" s="21">
        <f t="shared" si="3"/>
        <v>46471.455874396197</v>
      </c>
      <c r="K122" s="20">
        <v>176841.96369999999</v>
      </c>
      <c r="L122" s="22">
        <v>21.635514018691591</v>
      </c>
      <c r="M122" s="22">
        <v>10.096350358247928</v>
      </c>
      <c r="N122" s="22">
        <v>13.472294237741247</v>
      </c>
      <c r="O122" s="20">
        <v>2344.8291721377705</v>
      </c>
      <c r="P122" s="18">
        <f t="shared" si="8"/>
        <v>0</v>
      </c>
      <c r="Q122" s="22">
        <f t="shared" si="7"/>
        <v>31.731864376939519</v>
      </c>
      <c r="S122" s="21">
        <f t="shared" si="9"/>
        <v>0</v>
      </c>
      <c r="U122" s="21">
        <f t="shared" si="5"/>
        <v>0</v>
      </c>
      <c r="V122" s="18" t="str">
        <f>VLOOKUP(B122,NUTS_Europa!$B$2:$F$41,5,FALSE)</f>
        <v>Midi-Pyrénées</v>
      </c>
      <c r="W122" s="18" t="str">
        <f>VLOOKUP(C122,Hoja2!$C$3:$D$28,2,FALSE)</f>
        <v>La Rochelle</v>
      </c>
      <c r="X122" s="18" t="str">
        <f>VLOOKUP(D122,NUTS_Europa!$B$2:$F$41,5,FALSE)</f>
        <v>Champagne-Ardenne</v>
      </c>
      <c r="Y122" s="18" t="str">
        <f>VLOOKUP(E122,Hoja2!$C$3:$D$28,2,FALSE)</f>
        <v>Le Havre</v>
      </c>
      <c r="Z122" s="18">
        <f t="shared" si="6"/>
        <v>1.3221610157058132</v>
      </c>
    </row>
    <row r="123" spans="2:26" s="18" customFormat="1" x14ac:dyDescent="0.25">
      <c r="B123" s="18" t="str">
        <f>VLOOKUP(F123,NUTS_Europa!$A$2:$C$81,2,FALSE)</f>
        <v>FRF2</v>
      </c>
      <c r="C123" s="18">
        <f>VLOOKUP(F123,NUTS_Europa!$A$2:$C$81,3,FALSE)</f>
        <v>269</v>
      </c>
      <c r="D123" s="18" t="str">
        <f>VLOOKUP(G123,NUTS_Europa!$A$2:$C$81,2,FALSE)</f>
        <v>PT16</v>
      </c>
      <c r="E123" s="18">
        <f>VLOOKUP(G123,NUTS_Europa!$A$2:$C$81,3,FALSE)</f>
        <v>111</v>
      </c>
      <c r="F123" s="18">
        <v>27</v>
      </c>
      <c r="G123" s="18">
        <v>38</v>
      </c>
      <c r="H123" s="21">
        <v>1536406.668722318</v>
      </c>
      <c r="I123" s="21">
        <v>761109.57657555805</v>
      </c>
      <c r="J123" s="21">
        <f t="shared" si="3"/>
        <v>54364.969755397004</v>
      </c>
      <c r="K123" s="20">
        <v>120437.3524</v>
      </c>
      <c r="L123" s="22">
        <v>37.24158878504673</v>
      </c>
      <c r="M123" s="22">
        <v>13.701727974972426</v>
      </c>
      <c r="N123" s="22">
        <v>18.328573049224648</v>
      </c>
      <c r="O123" s="20">
        <v>3296.1439756520863</v>
      </c>
      <c r="P123" s="18">
        <f t="shared" si="8"/>
        <v>0</v>
      </c>
      <c r="Q123" s="22">
        <f t="shared" si="7"/>
        <v>50.943316760019158</v>
      </c>
      <c r="S123" s="21">
        <f t="shared" si="9"/>
        <v>0</v>
      </c>
      <c r="U123" s="21">
        <f t="shared" si="5"/>
        <v>0</v>
      </c>
      <c r="V123" s="18" t="str">
        <f>VLOOKUP(B123,NUTS_Europa!$B$2:$F$41,5,FALSE)</f>
        <v>Champagne-Ardenne</v>
      </c>
      <c r="W123" s="18" t="str">
        <f>VLOOKUP(C123,Hoja2!$C$3:$D$28,2,FALSE)</f>
        <v>Le Havre</v>
      </c>
      <c r="X123" s="18" t="str">
        <f>VLOOKUP(D123,NUTS_Europa!$B$2:$F$41,5,FALSE)</f>
        <v>Centro (PT)</v>
      </c>
      <c r="Y123" s="18" t="str">
        <f>VLOOKUP(E123,Hoja2!$C$3:$D$28,2,FALSE)</f>
        <v>Oporto</v>
      </c>
      <c r="Z123" s="18">
        <f t="shared" si="6"/>
        <v>2.1226381983341316</v>
      </c>
    </row>
    <row r="124" spans="2:26" s="18" customFormat="1" x14ac:dyDescent="0.25">
      <c r="B124" s="18" t="str">
        <f>VLOOKUP(G124,NUTS_Europa!$A$2:$C$81,2,FALSE)</f>
        <v>PT16</v>
      </c>
      <c r="C124" s="18">
        <f>VLOOKUP(G124,NUTS_Europa!$A$2:$C$81,3,FALSE)</f>
        <v>111</v>
      </c>
      <c r="D124" s="18" t="str">
        <f>VLOOKUP(F124,NUTS_Europa!$A$2:$C$81,2,FALSE)</f>
        <v>NL34</v>
      </c>
      <c r="E124" s="18">
        <f>VLOOKUP(F124,NUTS_Europa!$A$2:$C$81,3,FALSE)</f>
        <v>250</v>
      </c>
      <c r="F124" s="18">
        <v>34</v>
      </c>
      <c r="G124" s="18">
        <v>38</v>
      </c>
      <c r="H124" s="21">
        <v>1332754.584137334</v>
      </c>
      <c r="I124" s="21">
        <v>886443.85936892114</v>
      </c>
      <c r="J124" s="21">
        <f t="shared" si="3"/>
        <v>63317.41852635151</v>
      </c>
      <c r="K124" s="20">
        <v>199058.85829999999</v>
      </c>
      <c r="L124" s="22">
        <v>45.038317757009352</v>
      </c>
      <c r="M124" s="22">
        <v>14.511199483568113</v>
      </c>
      <c r="N124" s="22">
        <v>18.328573049224648</v>
      </c>
      <c r="O124" s="20">
        <v>3296.1439756520863</v>
      </c>
      <c r="P124" s="18">
        <f t="shared" si="8"/>
        <v>0</v>
      </c>
      <c r="Q124" s="22">
        <f t="shared" si="7"/>
        <v>59.549517240577465</v>
      </c>
      <c r="S124" s="21">
        <f t="shared" si="9"/>
        <v>0</v>
      </c>
      <c r="U124" s="21">
        <f t="shared" si="5"/>
        <v>0</v>
      </c>
      <c r="V124" s="18" t="str">
        <f>VLOOKUP(B124,NUTS_Europa!$B$2:$F$41,5,FALSE)</f>
        <v>Centro (PT)</v>
      </c>
      <c r="W124" s="18" t="str">
        <f>VLOOKUP(C124,Hoja2!$C$3:$D$28,2,FALSE)</f>
        <v>Oporto</v>
      </c>
      <c r="X124" s="18" t="str">
        <f>VLOOKUP(D124,NUTS_Europa!$B$2:$F$41,5,FALSE)</f>
        <v>Zeeland</v>
      </c>
      <c r="Y124" s="18" t="str">
        <f>VLOOKUP(E124,Hoja2!$C$3:$D$28,2,FALSE)</f>
        <v>Rotterdam</v>
      </c>
      <c r="Z124" s="18">
        <f t="shared" si="6"/>
        <v>2.4812298850240611</v>
      </c>
    </row>
    <row r="125" spans="2:26" s="18" customFormat="1" x14ac:dyDescent="0.25">
      <c r="B125" s="18" t="str">
        <f>VLOOKUP(F125,NUTS_Europa!$A$2:$C$81,2,FALSE)</f>
        <v>NL34</v>
      </c>
      <c r="C125" s="18">
        <f>VLOOKUP(F125,NUTS_Europa!$A$2:$C$81,3,FALSE)</f>
        <v>250</v>
      </c>
      <c r="D125" s="18" t="str">
        <f>VLOOKUP(G125,NUTS_Europa!$A$2:$C$81,2,FALSE)</f>
        <v>PT11</v>
      </c>
      <c r="E125" s="18">
        <f>VLOOKUP(G125,NUTS_Europa!$A$2:$C$81,3,FALSE)</f>
        <v>111</v>
      </c>
      <c r="F125" s="18">
        <v>34</v>
      </c>
      <c r="G125" s="18">
        <v>36</v>
      </c>
      <c r="H125" s="21">
        <v>1440950.5101381138</v>
      </c>
      <c r="I125" s="21">
        <v>886443.85936892114</v>
      </c>
      <c r="J125" s="21">
        <f t="shared" si="3"/>
        <v>63317.41852635151</v>
      </c>
      <c r="K125" s="20">
        <v>176841.96369999999</v>
      </c>
      <c r="L125" s="22">
        <v>45.038317757009352</v>
      </c>
      <c r="M125" s="22">
        <v>14.511199483568113</v>
      </c>
      <c r="N125" s="22">
        <v>18.328573049224648</v>
      </c>
      <c r="O125" s="20">
        <v>3296.1439756520863</v>
      </c>
      <c r="P125" s="18">
        <f t="shared" si="8"/>
        <v>0</v>
      </c>
      <c r="Q125" s="22">
        <f t="shared" si="7"/>
        <v>59.549517240577465</v>
      </c>
      <c r="S125" s="21">
        <f t="shared" si="9"/>
        <v>0</v>
      </c>
      <c r="U125" s="21">
        <f t="shared" si="5"/>
        <v>0</v>
      </c>
      <c r="V125" s="18" t="str">
        <f>VLOOKUP(B125,NUTS_Europa!$B$2:$F$41,5,FALSE)</f>
        <v>Zeeland</v>
      </c>
      <c r="W125" s="18" t="str">
        <f>VLOOKUP(C125,Hoja2!$C$3:$D$28,2,FALSE)</f>
        <v>Rotterdam</v>
      </c>
      <c r="X125" s="18" t="str">
        <f>VLOOKUP(D125,NUTS_Europa!$B$2:$F$41,5,FALSE)</f>
        <v>Norte</v>
      </c>
      <c r="Y125" s="18" t="str">
        <f>VLOOKUP(E125,Hoja2!$C$3:$D$28,2,FALSE)</f>
        <v>Oporto</v>
      </c>
      <c r="Z125" s="18">
        <f t="shared" si="6"/>
        <v>2.4812298850240611</v>
      </c>
    </row>
    <row r="126" spans="2:26" s="18" customFormat="1" x14ac:dyDescent="0.25">
      <c r="B126" s="18" t="str">
        <f>VLOOKUP(G126,NUTS_Europa!$A$2:$C$81,2,FALSE)</f>
        <v>PT11</v>
      </c>
      <c r="C126" s="18">
        <f>VLOOKUP(G126,NUTS_Europa!$A$2:$C$81,3,FALSE)</f>
        <v>111</v>
      </c>
      <c r="D126" s="18" t="str">
        <f>VLOOKUP(F126,NUTS_Europa!$A$2:$C$81,2,FALSE)</f>
        <v>FRI2</v>
      </c>
      <c r="E126" s="18">
        <f>VLOOKUP(F126,NUTS_Europa!$A$2:$C$81,3,FALSE)</f>
        <v>269</v>
      </c>
      <c r="F126" s="18">
        <v>29</v>
      </c>
      <c r="G126" s="18">
        <v>36</v>
      </c>
      <c r="H126" s="21">
        <v>1661913.9428832224</v>
      </c>
      <c r="I126" s="21">
        <v>761109.57657555805</v>
      </c>
      <c r="J126" s="21">
        <f t="shared" si="3"/>
        <v>54364.969755397004</v>
      </c>
      <c r="K126" s="20">
        <v>114346.8514</v>
      </c>
      <c r="L126" s="22">
        <v>37.24158878504673</v>
      </c>
      <c r="M126" s="22">
        <v>13.701727974972426</v>
      </c>
      <c r="N126" s="22">
        <v>18.328573049224648</v>
      </c>
      <c r="O126" s="20">
        <v>3296.1439756520863</v>
      </c>
      <c r="P126" s="18">
        <f t="shared" si="8"/>
        <v>0</v>
      </c>
      <c r="Q126" s="22">
        <f t="shared" si="7"/>
        <v>50.943316760019158</v>
      </c>
      <c r="S126" s="21">
        <f t="shared" si="9"/>
        <v>0</v>
      </c>
      <c r="U126" s="21">
        <f t="shared" si="5"/>
        <v>0</v>
      </c>
      <c r="V126" s="18" t="str">
        <f>VLOOKUP(B126,NUTS_Europa!$B$2:$F$41,5,FALSE)</f>
        <v>Norte</v>
      </c>
      <c r="W126" s="18" t="str">
        <f>VLOOKUP(C126,Hoja2!$C$3:$D$28,2,FALSE)</f>
        <v>Oporto</v>
      </c>
      <c r="X126" s="18" t="str">
        <f>VLOOKUP(D126,NUTS_Europa!$B$2:$F$41,5,FALSE)</f>
        <v>Limousin</v>
      </c>
      <c r="Y126" s="18" t="str">
        <f>VLOOKUP(E126,Hoja2!$C$3:$D$28,2,FALSE)</f>
        <v>Le Havre</v>
      </c>
      <c r="Z126" s="18">
        <f t="shared" si="6"/>
        <v>2.1226381983341316</v>
      </c>
    </row>
    <row r="127" spans="2:26" s="18" customFormat="1" x14ac:dyDescent="0.25">
      <c r="B127" s="18" t="str">
        <f>VLOOKUP(F127,NUTS_Europa!$A$2:$C$81,2,FALSE)</f>
        <v>FRI2</v>
      </c>
      <c r="C127" s="18">
        <f>VLOOKUP(F127,NUTS_Europa!$A$2:$C$81,3,FALSE)</f>
        <v>269</v>
      </c>
      <c r="D127" s="18" t="str">
        <f>VLOOKUP(G127,NUTS_Europa!$A$2:$C$81,2,FALSE)</f>
        <v>FRG0</v>
      </c>
      <c r="E127" s="18">
        <f>VLOOKUP(G127,NUTS_Europa!$A$2:$C$81,3,FALSE)</f>
        <v>283</v>
      </c>
      <c r="F127" s="18">
        <v>29</v>
      </c>
      <c r="G127" s="18">
        <v>62</v>
      </c>
      <c r="H127" s="21">
        <v>1412109.6866710363</v>
      </c>
      <c r="I127" s="21">
        <v>650600.38224154676</v>
      </c>
      <c r="J127" s="21">
        <f t="shared" si="3"/>
        <v>46471.455874396197</v>
      </c>
      <c r="K127" s="20">
        <v>118487.9544</v>
      </c>
      <c r="L127" s="22">
        <v>21.635514018691591</v>
      </c>
      <c r="M127" s="22">
        <v>10.096350358247928</v>
      </c>
      <c r="N127" s="22">
        <v>13.472294237741247</v>
      </c>
      <c r="O127" s="20">
        <v>2344.8291721377705</v>
      </c>
      <c r="P127" s="18">
        <f t="shared" si="8"/>
        <v>0</v>
      </c>
      <c r="Q127" s="22">
        <f t="shared" si="7"/>
        <v>31.731864376939519</v>
      </c>
      <c r="S127" s="21">
        <f t="shared" si="9"/>
        <v>0</v>
      </c>
      <c r="U127" s="21">
        <f t="shared" si="5"/>
        <v>0</v>
      </c>
      <c r="V127" s="18" t="str">
        <f>VLOOKUP(B127,NUTS_Europa!$B$2:$F$41,5,FALSE)</f>
        <v>Limousin</v>
      </c>
      <c r="W127" s="18" t="str">
        <f>VLOOKUP(C127,Hoja2!$C$3:$D$28,2,FALSE)</f>
        <v>Le Havre</v>
      </c>
      <c r="X127" s="18" t="str">
        <f>VLOOKUP(D127,NUTS_Europa!$B$2:$F$41,5,FALSE)</f>
        <v>Pays de la Loire</v>
      </c>
      <c r="Y127" s="18" t="str">
        <f>VLOOKUP(E127,Hoja2!$C$3:$D$28,2,FALSE)</f>
        <v>La Rochelle</v>
      </c>
      <c r="Z127" s="18">
        <f t="shared" si="6"/>
        <v>1.3221610157058132</v>
      </c>
    </row>
    <row r="128" spans="2:26" s="18" customFormat="1" x14ac:dyDescent="0.25">
      <c r="B128" s="18" t="s">
        <v>93</v>
      </c>
      <c r="C128" s="18">
        <v>283</v>
      </c>
      <c r="D128" s="18" t="s">
        <v>87</v>
      </c>
      <c r="E128" s="18">
        <v>269</v>
      </c>
      <c r="F128" s="18">
        <v>59</v>
      </c>
      <c r="G128" s="18">
        <v>62</v>
      </c>
      <c r="H128" s="21">
        <v>1165808.8304296848</v>
      </c>
      <c r="I128" s="21">
        <v>650600.38224154676</v>
      </c>
      <c r="J128" s="21">
        <f t="shared" si="3"/>
        <v>46471.455874396197</v>
      </c>
      <c r="K128" s="20">
        <v>159445.52859999999</v>
      </c>
      <c r="L128" s="22">
        <v>21.635514018691591</v>
      </c>
      <c r="M128" s="22">
        <v>10.096350358247928</v>
      </c>
      <c r="N128" s="22">
        <v>13.472294237741247</v>
      </c>
      <c r="O128" s="20">
        <v>2344.8291721377705</v>
      </c>
      <c r="P128" s="18">
        <f t="shared" si="8"/>
        <v>0</v>
      </c>
      <c r="Q128" s="22">
        <f t="shared" si="7"/>
        <v>31.731864376939519</v>
      </c>
      <c r="S128" s="21">
        <f t="shared" si="9"/>
        <v>0</v>
      </c>
      <c r="U128" s="21">
        <f t="shared" si="5"/>
        <v>0</v>
      </c>
      <c r="V128" s="18" t="str">
        <f>VLOOKUP(B128,NUTS_Europa!$B$2:$F$41,5,FALSE)</f>
        <v>Pays de la Loire</v>
      </c>
      <c r="W128" s="18" t="str">
        <f>VLOOKUP(C128,Hoja2!$C$3:$D$28,2,FALSE)</f>
        <v>La Rochelle</v>
      </c>
      <c r="X128" s="18" t="str">
        <f>VLOOKUP(D128,NUTS_Europa!$B$2:$F$41,5,FALSE)</f>
        <v xml:space="preserve">Basse-Normandie </v>
      </c>
      <c r="Y128" s="18" t="str">
        <f>VLOOKUP(E128,Hoja2!$C$3:$D$28,2,FALSE)</f>
        <v>Le Havre</v>
      </c>
      <c r="Z128" s="18">
        <f t="shared" si="6"/>
        <v>1.3221610157058132</v>
      </c>
    </row>
    <row r="129" spans="2:26" s="18" customFormat="1" x14ac:dyDescent="0.25">
      <c r="B129" s="18" t="s">
        <v>87</v>
      </c>
      <c r="C129" s="18">
        <v>269</v>
      </c>
      <c r="D129" s="18" t="s">
        <v>105</v>
      </c>
      <c r="E129" s="18">
        <v>163</v>
      </c>
      <c r="F129" s="18">
        <v>59</v>
      </c>
      <c r="G129" s="18">
        <v>68</v>
      </c>
      <c r="H129" s="21">
        <v>2634321.0895804041</v>
      </c>
      <c r="I129" s="21">
        <v>733710.8529498775</v>
      </c>
      <c r="J129" s="21">
        <f t="shared" si="3"/>
        <v>52407.91806784839</v>
      </c>
      <c r="K129" s="20">
        <v>145277.79319999999</v>
      </c>
      <c r="L129" s="22">
        <v>28.410747663551405</v>
      </c>
      <c r="M129" s="22">
        <v>14.984230150898693</v>
      </c>
      <c r="N129" s="22">
        <v>18.557645681948525</v>
      </c>
      <c r="O129" s="20">
        <v>2892.2254085751483</v>
      </c>
      <c r="P129" s="18">
        <f t="shared" si="8"/>
        <v>0</v>
      </c>
      <c r="Q129" s="22">
        <f t="shared" si="7"/>
        <v>43.394977814450101</v>
      </c>
      <c r="S129" s="21">
        <f t="shared" si="9"/>
        <v>0</v>
      </c>
      <c r="U129" s="21">
        <f t="shared" si="5"/>
        <v>0</v>
      </c>
      <c r="V129" s="18" t="str">
        <f>VLOOKUP(B129,NUTS_Europa!$B$2:$F$41,5,FALSE)</f>
        <v xml:space="preserve">Basse-Normandie </v>
      </c>
      <c r="W129" s="18" t="str">
        <f>VLOOKUP(C129,Hoja2!$C$3:$D$28,2,FALSE)</f>
        <v>Le Havre</v>
      </c>
      <c r="X129" s="18" t="str">
        <f>VLOOKUP(D129,NUTS_Europa!$B$2:$F$41,5,FALSE)</f>
        <v>Midi-Pyrénées</v>
      </c>
      <c r="Y129" s="18" t="str">
        <f>VLOOKUP(E129,Hoja2!$C$3:$D$28,2,FALSE)</f>
        <v>Bilbao</v>
      </c>
      <c r="Z129" s="18">
        <f t="shared" si="6"/>
        <v>1.8081240756020875</v>
      </c>
    </row>
    <row r="130" spans="2:26" s="18" customFormat="1" x14ac:dyDescent="0.25">
      <c r="B130" s="18" t="s">
        <v>73</v>
      </c>
      <c r="C130" s="18">
        <v>163</v>
      </c>
      <c r="D130" s="18" t="s">
        <v>57</v>
      </c>
      <c r="E130" s="18">
        <v>1069</v>
      </c>
      <c r="F130" s="18">
        <v>44</v>
      </c>
      <c r="G130" s="18">
        <v>68</v>
      </c>
      <c r="H130" s="21">
        <v>2554627.6269078567</v>
      </c>
      <c r="I130" s="21">
        <v>757296.33927242074</v>
      </c>
      <c r="J130" s="21">
        <f t="shared" si="3"/>
        <v>54092.595662315769</v>
      </c>
      <c r="K130" s="20">
        <v>122072.6309</v>
      </c>
      <c r="L130" s="22">
        <v>48.97429906542056</v>
      </c>
      <c r="M130" s="22">
        <v>11.651166227558713</v>
      </c>
      <c r="N130" s="22">
        <v>16.082539193515053</v>
      </c>
      <c r="O130" s="20">
        <v>2892.2254085751483</v>
      </c>
      <c r="P130" s="18">
        <f t="shared" si="8"/>
        <v>0</v>
      </c>
      <c r="Q130" s="22">
        <f t="shared" si="7"/>
        <v>60.625465292979271</v>
      </c>
      <c r="S130" s="21">
        <f t="shared" si="9"/>
        <v>0</v>
      </c>
      <c r="U130" s="21">
        <f t="shared" si="5"/>
        <v>0</v>
      </c>
      <c r="V130" s="18" t="str">
        <f>VLOOKUP(B130,NUTS_Europa!$B$2:$F$41,5,FALSE)</f>
        <v>Principado de Asturias</v>
      </c>
      <c r="W130" s="18" t="str">
        <f>VLOOKUP(C130,Hoja2!$C$3:$D$28,2,FALSE)</f>
        <v>Bilbao</v>
      </c>
      <c r="X130" s="18" t="str">
        <f>VLOOKUP(D130,NUTS_Europa!$B$2:$F$41,5,FALSE)</f>
        <v>Bremen</v>
      </c>
      <c r="Y130" s="18" t="str">
        <f>VLOOKUP(E130,Hoja2!$C$3:$D$28,2,FALSE)</f>
        <v>Hamburgo</v>
      </c>
      <c r="Z130" s="18">
        <f t="shared" si="6"/>
        <v>2.5260610538741362</v>
      </c>
    </row>
    <row r="131" spans="2:26" s="18" customFormat="1" x14ac:dyDescent="0.25">
      <c r="B131" s="18" t="s">
        <v>57</v>
      </c>
      <c r="C131" s="18">
        <v>1069</v>
      </c>
      <c r="D131" s="18" t="s">
        <v>105</v>
      </c>
      <c r="E131" s="18">
        <v>163</v>
      </c>
      <c r="F131" s="18">
        <v>44</v>
      </c>
      <c r="G131" s="18">
        <v>52</v>
      </c>
      <c r="H131" s="21">
        <v>1593862.1606586869</v>
      </c>
      <c r="I131" s="21">
        <v>757296.33927242074</v>
      </c>
      <c r="J131" s="21">
        <f t="shared" si="3"/>
        <v>54092.595662315769</v>
      </c>
      <c r="K131" s="20">
        <v>120125.8052</v>
      </c>
      <c r="L131" s="22">
        <v>48.97429906542056</v>
      </c>
      <c r="M131" s="22">
        <v>11.651166227558713</v>
      </c>
      <c r="N131" s="22">
        <v>16.082539193515053</v>
      </c>
      <c r="O131" s="20">
        <v>2892.2254085751483</v>
      </c>
      <c r="P131" s="18">
        <f t="shared" si="8"/>
        <v>0</v>
      </c>
      <c r="Q131" s="22">
        <f t="shared" si="7"/>
        <v>60.625465292979271</v>
      </c>
      <c r="S131" s="21">
        <f t="shared" si="9"/>
        <v>0</v>
      </c>
      <c r="U131" s="21">
        <f t="shared" si="5"/>
        <v>0</v>
      </c>
      <c r="V131" s="18" t="str">
        <f>VLOOKUP(B131,NUTS_Europa!$B$2:$F$41,5,FALSE)</f>
        <v>Bremen</v>
      </c>
      <c r="W131" s="18" t="str">
        <f>VLOOKUP(C131,Hoja2!$C$3:$D$28,2,FALSE)</f>
        <v>Hamburgo</v>
      </c>
      <c r="X131" s="18" t="str">
        <f>VLOOKUP(D131,NUTS_Europa!$B$2:$F$41,5,FALSE)</f>
        <v>Midi-Pyrénées</v>
      </c>
      <c r="Y131" s="18" t="str">
        <f>VLOOKUP(E131,Hoja2!$C$3:$D$28,2,FALSE)</f>
        <v>Bilbao</v>
      </c>
      <c r="Z131" s="18">
        <f t="shared" si="6"/>
        <v>2.5260610538741362</v>
      </c>
    </row>
    <row r="132" spans="2:26" s="18" customFormat="1" x14ac:dyDescent="0.25">
      <c r="B132" s="18" t="str">
        <f>VLOOKUP(G132,NUTS_Europa!$A$2:$C$81,2,FALSE)</f>
        <v>ES12</v>
      </c>
      <c r="C132" s="18">
        <f>VLOOKUP(G132,NUTS_Europa!$A$2:$C$81,3,FALSE)</f>
        <v>163</v>
      </c>
      <c r="D132" s="18" t="str">
        <f>VLOOKUP(F132,NUTS_Europa!$A$2:$C$81,2,FALSE)</f>
        <v>BE23</v>
      </c>
      <c r="E132" s="18">
        <f>VLOOKUP(F132,NUTS_Europa!$A$2:$C$81,3,FALSE)</f>
        <v>220</v>
      </c>
      <c r="F132" s="18">
        <v>42</v>
      </c>
      <c r="G132" s="18">
        <v>52</v>
      </c>
      <c r="H132" s="21">
        <v>1456265.8376579513</v>
      </c>
      <c r="I132" s="21">
        <v>657787.67932092375</v>
      </c>
      <c r="J132" s="21">
        <f t="shared" si="3"/>
        <v>46984.834237208837</v>
      </c>
      <c r="K132" s="20">
        <v>137713.6226</v>
      </c>
      <c r="L132" s="22">
        <v>34.112149532710283</v>
      </c>
      <c r="M132" s="22">
        <v>14.161939284438684</v>
      </c>
      <c r="N132" s="22">
        <v>16.919501213749044</v>
      </c>
      <c r="O132" s="20">
        <v>2892.2254085751483</v>
      </c>
      <c r="P132" s="22">
        <f t="shared" si="8"/>
        <v>9.2312904921367132</v>
      </c>
      <c r="Q132" s="22">
        <f t="shared" si="7"/>
        <v>57.505379309285679</v>
      </c>
      <c r="R132" s="18">
        <f>R$117</f>
        <v>1578</v>
      </c>
      <c r="S132" s="21">
        <f t="shared" si="9"/>
        <v>794539.55594572693</v>
      </c>
      <c r="T132" s="21">
        <f>J132*3</f>
        <v>140954.50271162653</v>
      </c>
      <c r="U132" s="21">
        <f t="shared" si="5"/>
        <v>935494.05865735351</v>
      </c>
      <c r="V132" s="18" t="str">
        <f>VLOOKUP(B132,NUTS_Europa!$B$2:$F$41,5,FALSE)</f>
        <v>Principado de Asturias</v>
      </c>
      <c r="W132" s="18" t="str">
        <f>VLOOKUP(C132,Hoja2!$C$3:$D$28,2,FALSE)</f>
        <v>Bilbao</v>
      </c>
      <c r="X132" s="18" t="str">
        <f>VLOOKUP(D132,NUTS_Europa!$B$2:$F$41,5,FALSE)</f>
        <v>Prov. Oost-Vlaanderen</v>
      </c>
      <c r="Y132" s="18" t="str">
        <f>VLOOKUP(E132,Hoja2!$C$3:$D$28,2,FALSE)</f>
        <v>Zeebrugge</v>
      </c>
      <c r="Z132" s="18">
        <f t="shared" si="6"/>
        <v>2.3960574712202365</v>
      </c>
    </row>
    <row r="133" spans="2:26" s="18" customFormat="1" x14ac:dyDescent="0.25">
      <c r="B133" s="18" t="str">
        <f>VLOOKUP(F133,NUTS_Europa!$A$2:$C$81,2,FALSE)</f>
        <v>BE23</v>
      </c>
      <c r="C133" s="18">
        <f>VLOOKUP(F133,NUTS_Europa!$A$2:$C$81,3,FALSE)</f>
        <v>220</v>
      </c>
      <c r="D133" s="18" t="str">
        <f>VLOOKUP(G133,NUTS_Europa!$A$2:$C$81,2,FALSE)</f>
        <v>NL11</v>
      </c>
      <c r="E133" s="18">
        <f>VLOOKUP(G133,NUTS_Europa!$A$2:$C$81,3,FALSE)</f>
        <v>218</v>
      </c>
      <c r="F133" s="18">
        <v>42</v>
      </c>
      <c r="G133" s="18">
        <v>70</v>
      </c>
      <c r="H133" s="21">
        <v>1939166.0219297984</v>
      </c>
      <c r="I133" s="21">
        <v>616315.01022621198</v>
      </c>
      <c r="J133" s="21">
        <f t="shared" si="3"/>
        <v>44022.500730443709</v>
      </c>
      <c r="K133" s="20">
        <v>117061.7148</v>
      </c>
      <c r="L133" s="22">
        <v>5.8411214953271031</v>
      </c>
      <c r="M133" s="22">
        <v>10.712823890559759</v>
      </c>
      <c r="N133" s="22">
        <v>25.544581347573626</v>
      </c>
      <c r="O133" s="20">
        <v>5443.4838231684107</v>
      </c>
      <c r="P133" s="22">
        <f t="shared" si="8"/>
        <v>7.4050646012591432</v>
      </c>
      <c r="Q133" s="22">
        <f t="shared" si="7"/>
        <v>23.959009987146004</v>
      </c>
      <c r="R133" s="18">
        <f t="shared" ref="R133:R141" si="10">R$117</f>
        <v>1578</v>
      </c>
      <c r="S133" s="21">
        <f t="shared" si="9"/>
        <v>562140.73229745158</v>
      </c>
      <c r="T133" s="21">
        <f t="shared" ref="T133:T141" si="11">J133*3</f>
        <v>132067.50219133112</v>
      </c>
      <c r="U133" s="21">
        <f t="shared" si="5"/>
        <v>694208.23448878271</v>
      </c>
      <c r="V133" s="18" t="str">
        <f>VLOOKUP(B133,NUTS_Europa!$B$2:$F$41,5,FALSE)</f>
        <v>Prov. Oost-Vlaanderen</v>
      </c>
      <c r="W133" s="18" t="str">
        <f>VLOOKUP(C133,Hoja2!$C$3:$D$28,2,FALSE)</f>
        <v>Zeebrugge</v>
      </c>
      <c r="X133" s="18" t="str">
        <f>VLOOKUP(D133,NUTS_Europa!$B$2:$F$41,5,FALSE)</f>
        <v>Groningen</v>
      </c>
      <c r="Y133" s="18" t="str">
        <f>VLOOKUP(E133,Hoja2!$C$3:$D$28,2,FALSE)</f>
        <v>Amsterdam</v>
      </c>
      <c r="Z133" s="18">
        <f t="shared" si="6"/>
        <v>0.99829208279775017</v>
      </c>
    </row>
    <row r="134" spans="2:26" s="18" customFormat="1" x14ac:dyDescent="0.25">
      <c r="B134" s="18" t="str">
        <f>VLOOKUP(G134,NUTS_Europa!$A$2:$C$81,2,FALSE)</f>
        <v>NL11</v>
      </c>
      <c r="C134" s="18">
        <f>VLOOKUP(G134,NUTS_Europa!$A$2:$C$81,3,FALSE)</f>
        <v>218</v>
      </c>
      <c r="D134" s="18" t="str">
        <f>VLOOKUP(F134,NUTS_Europa!$A$2:$C$81,2,FALSE)</f>
        <v>BE25</v>
      </c>
      <c r="E134" s="18">
        <f>VLOOKUP(F134,NUTS_Europa!$A$2:$C$81,3,FALSE)</f>
        <v>220</v>
      </c>
      <c r="F134" s="18">
        <v>43</v>
      </c>
      <c r="G134" s="18">
        <v>70</v>
      </c>
      <c r="H134" s="21">
        <v>1733323.9472469785</v>
      </c>
      <c r="I134" s="21">
        <v>616315.01022621198</v>
      </c>
      <c r="J134" s="21">
        <f t="shared" si="3"/>
        <v>44022.500730443709</v>
      </c>
      <c r="K134" s="20">
        <v>156784.57750000001</v>
      </c>
      <c r="L134" s="22">
        <v>5.8411214953271031</v>
      </c>
      <c r="M134" s="22">
        <v>10.712823890559759</v>
      </c>
      <c r="N134" s="22">
        <v>25.544581347573626</v>
      </c>
      <c r="O134" s="20">
        <v>5443.4838231684107</v>
      </c>
      <c r="P134" s="22">
        <f t="shared" si="8"/>
        <v>7.4050646012591432</v>
      </c>
      <c r="Q134" s="22">
        <f t="shared" si="7"/>
        <v>23.959009987146004</v>
      </c>
      <c r="R134" s="18">
        <f t="shared" si="10"/>
        <v>1578</v>
      </c>
      <c r="S134" s="21">
        <f t="shared" si="9"/>
        <v>502469.6090974515</v>
      </c>
      <c r="T134" s="21">
        <f t="shared" si="11"/>
        <v>132067.50219133112</v>
      </c>
      <c r="U134" s="21">
        <f t="shared" si="5"/>
        <v>634537.11128878267</v>
      </c>
      <c r="V134" s="18" t="str">
        <f>VLOOKUP(B134,NUTS_Europa!$B$2:$F$41,5,FALSE)</f>
        <v>Groningen</v>
      </c>
      <c r="W134" s="18" t="str">
        <f>VLOOKUP(C134,Hoja2!$C$3:$D$28,2,FALSE)</f>
        <v>Amsterdam</v>
      </c>
      <c r="X134" s="18" t="str">
        <f>VLOOKUP(D134,NUTS_Europa!$B$2:$F$41,5,FALSE)</f>
        <v>Prov. West-Vlaanderen</v>
      </c>
      <c r="Y134" s="18" t="str">
        <f>VLOOKUP(E134,Hoja2!$C$3:$D$28,2,FALSE)</f>
        <v>Zeebrugge</v>
      </c>
      <c r="Z134" s="18">
        <f t="shared" si="6"/>
        <v>0.99829208279775017</v>
      </c>
    </row>
    <row r="135" spans="2:26" s="18" customFormat="1" x14ac:dyDescent="0.25">
      <c r="B135" s="18" t="str">
        <f>VLOOKUP(F135,NUTS_Europa!$A$2:$C$81,2,FALSE)</f>
        <v>BE25</v>
      </c>
      <c r="C135" s="18">
        <f>VLOOKUP(F135,NUTS_Europa!$A$2:$C$81,3,FALSE)</f>
        <v>220</v>
      </c>
      <c r="D135" s="18" t="str">
        <f>VLOOKUP(G135,NUTS_Europa!$A$2:$C$81,2,FALSE)</f>
        <v>PT18</v>
      </c>
      <c r="E135" s="18">
        <f>VLOOKUP(G135,NUTS_Europa!$A$2:$C$81,3,FALSE)</f>
        <v>61</v>
      </c>
      <c r="F135" s="18">
        <v>43</v>
      </c>
      <c r="G135" s="18">
        <v>80</v>
      </c>
      <c r="H135" s="21">
        <v>11692365.652726289</v>
      </c>
      <c r="I135" s="21">
        <v>756990.58757507568</v>
      </c>
      <c r="J135" s="21">
        <f t="shared" si="3"/>
        <v>54070.756255362547</v>
      </c>
      <c r="K135" s="20">
        <v>117768.50930000001</v>
      </c>
      <c r="L135" s="22">
        <v>63.255607476635518</v>
      </c>
      <c r="M135" s="22">
        <v>11.587654956597808</v>
      </c>
      <c r="N135" s="22">
        <v>81.136608999769123</v>
      </c>
      <c r="O135" s="20">
        <v>17378.684516231049</v>
      </c>
      <c r="P135" s="22">
        <f t="shared" si="8"/>
        <v>7.3672762102365716</v>
      </c>
      <c r="Q135" s="22">
        <f t="shared" si="7"/>
        <v>82.210538643469903</v>
      </c>
      <c r="R135" s="18">
        <f t="shared" si="10"/>
        <v>1578</v>
      </c>
      <c r="S135" s="21">
        <f t="shared" si="9"/>
        <v>1061677.1932748966</v>
      </c>
      <c r="T135" s="21">
        <f t="shared" si="11"/>
        <v>162212.26876608765</v>
      </c>
      <c r="U135" s="21">
        <f t="shared" si="5"/>
        <v>1223889.4620409843</v>
      </c>
      <c r="V135" s="18" t="str">
        <f>VLOOKUP(B135,NUTS_Europa!$B$2:$F$41,5,FALSE)</f>
        <v>Prov. West-Vlaanderen</v>
      </c>
      <c r="W135" s="18" t="str">
        <f>VLOOKUP(C135,Hoja2!$C$3:$D$28,2,FALSE)</f>
        <v>Zeebrugge</v>
      </c>
      <c r="X135" s="18" t="str">
        <f>VLOOKUP(D135,NUTS_Europa!$B$2:$F$41,5,FALSE)</f>
        <v>Alentejo</v>
      </c>
      <c r="Y135" s="18" t="str">
        <f>VLOOKUP(E135,Hoja2!$C$3:$D$28,2,FALSE)</f>
        <v>Algeciras</v>
      </c>
      <c r="Z135" s="18">
        <f t="shared" si="6"/>
        <v>3.4254391101445791</v>
      </c>
    </row>
    <row r="136" spans="2:26" s="18" customFormat="1" x14ac:dyDescent="0.25">
      <c r="B136" s="18" t="str">
        <f>VLOOKUP(G136,NUTS_Europa!$A$2:$C$81,2,FALSE)</f>
        <v>PT18</v>
      </c>
      <c r="C136" s="18">
        <f>VLOOKUP(G136,NUTS_Europa!$A$2:$C$81,3,FALSE)</f>
        <v>61</v>
      </c>
      <c r="D136" s="18" t="str">
        <f>VLOOKUP(F136,NUTS_Europa!$A$2:$C$81,2,FALSE)</f>
        <v>DE60</v>
      </c>
      <c r="E136" s="18">
        <f>VLOOKUP(F136,NUTS_Europa!$A$2:$C$81,3,FALSE)</f>
        <v>1069</v>
      </c>
      <c r="F136" s="18">
        <v>5</v>
      </c>
      <c r="G136" s="18">
        <v>80</v>
      </c>
      <c r="H136" s="21">
        <v>10857914.416470034</v>
      </c>
      <c r="I136" s="21">
        <v>857901.52318429179</v>
      </c>
      <c r="J136" s="21">
        <f t="shared" si="3"/>
        <v>61278.680227449411</v>
      </c>
      <c r="K136" s="20">
        <v>118487.9544</v>
      </c>
      <c r="L136" s="22">
        <v>78.167289719626169</v>
      </c>
      <c r="M136" s="22">
        <v>9.0768818997178364</v>
      </c>
      <c r="N136" s="22">
        <v>76.10750619934818</v>
      </c>
      <c r="O136" s="20">
        <v>17378.684516231049</v>
      </c>
      <c r="P136" s="22">
        <f t="shared" si="8"/>
        <v>6.9106292061637147</v>
      </c>
      <c r="Q136" s="22">
        <f t="shared" si="7"/>
        <v>94.154800825507721</v>
      </c>
      <c r="R136" s="18">
        <f t="shared" si="10"/>
        <v>1578</v>
      </c>
      <c r="S136" s="21">
        <f t="shared" si="9"/>
        <v>985908.27937450539</v>
      </c>
      <c r="T136" s="21">
        <f t="shared" si="11"/>
        <v>183836.04068234825</v>
      </c>
      <c r="U136" s="21">
        <f t="shared" si="5"/>
        <v>1169744.3200568536</v>
      </c>
      <c r="V136" s="18" t="str">
        <f>VLOOKUP(B136,NUTS_Europa!$B$2:$F$41,5,FALSE)</f>
        <v>Alentejo</v>
      </c>
      <c r="W136" s="18" t="str">
        <f>VLOOKUP(C136,Hoja2!$C$3:$D$28,2,FALSE)</f>
        <v>Algeciras</v>
      </c>
      <c r="X136" s="18" t="str">
        <f>VLOOKUP(D136,NUTS_Europa!$B$2:$F$41,5,FALSE)</f>
        <v>Hamburg</v>
      </c>
      <c r="Y136" s="18" t="str">
        <f>VLOOKUP(E136,Hoja2!$C$3:$D$28,2,FALSE)</f>
        <v>Hamburgo</v>
      </c>
      <c r="Z136" s="18">
        <f t="shared" si="6"/>
        <v>3.9231167010628218</v>
      </c>
    </row>
    <row r="137" spans="2:26" s="18" customFormat="1" x14ac:dyDescent="0.25">
      <c r="B137" s="18" t="str">
        <f>VLOOKUP(F137,NUTS_Europa!$A$2:$C$81,2,FALSE)</f>
        <v>DE60</v>
      </c>
      <c r="C137" s="18">
        <f>VLOOKUP(F137,NUTS_Europa!$A$2:$C$81,3,FALSE)</f>
        <v>1069</v>
      </c>
      <c r="D137" s="18" t="str">
        <f>VLOOKUP(G137,NUTS_Europa!$A$2:$C$81,2,FALSE)</f>
        <v>ES52</v>
      </c>
      <c r="E137" s="18">
        <f>VLOOKUP(G137,NUTS_Europa!$A$2:$C$81,3,FALSE)</f>
        <v>1064</v>
      </c>
      <c r="F137" s="18">
        <v>5</v>
      </c>
      <c r="G137" s="18">
        <v>16</v>
      </c>
      <c r="H137" s="21">
        <v>1352887.8181761354</v>
      </c>
      <c r="I137" s="21">
        <v>947106.77655967628</v>
      </c>
      <c r="J137" s="21">
        <f t="shared" si="3"/>
        <v>67650.484039976873</v>
      </c>
      <c r="K137" s="20">
        <v>141512.31529999999</v>
      </c>
      <c r="L137" s="22">
        <v>93.503271028037389</v>
      </c>
      <c r="M137" s="22">
        <v>7.2382058570241217</v>
      </c>
      <c r="N137" s="22">
        <v>50.295836921698324</v>
      </c>
      <c r="O137" s="20">
        <v>10690.2529406715</v>
      </c>
      <c r="P137" s="22">
        <f t="shared" si="8"/>
        <v>7.4242238329540022</v>
      </c>
      <c r="Q137" s="22">
        <f t="shared" si="7"/>
        <v>108.16570071801551</v>
      </c>
      <c r="R137" s="18">
        <f t="shared" si="10"/>
        <v>1578</v>
      </c>
      <c r="S137" s="21">
        <f t="shared" si="9"/>
        <v>199701.2595426804</v>
      </c>
      <c r="T137" s="21">
        <f t="shared" si="11"/>
        <v>202951.45211993062</v>
      </c>
      <c r="U137" s="21">
        <f t="shared" si="5"/>
        <v>402652.71166261099</v>
      </c>
      <c r="V137" s="18" t="str">
        <f>VLOOKUP(B137,NUTS_Europa!$B$2:$F$41,5,FALSE)</f>
        <v>Hamburg</v>
      </c>
      <c r="W137" s="18" t="str">
        <f>VLOOKUP(C137,Hoja2!$C$3:$D$28,2,FALSE)</f>
        <v>Hamburgo</v>
      </c>
      <c r="X137" s="18" t="str">
        <f>VLOOKUP(D137,NUTS_Europa!$B$2:$F$41,5,FALSE)</f>
        <v xml:space="preserve">Comunitat Valenciana </v>
      </c>
      <c r="Y137" s="18" t="str">
        <f>VLOOKUP(E137,Hoja2!$C$3:$D$28,2,FALSE)</f>
        <v>Valencia</v>
      </c>
      <c r="Z137" s="18">
        <f t="shared" si="6"/>
        <v>4.5069041965839798</v>
      </c>
    </row>
    <row r="138" spans="2:26" s="18" customFormat="1" x14ac:dyDescent="0.25">
      <c r="B138" s="18" t="str">
        <f>VLOOKUP(G138,NUTS_Europa!$A$2:$C$81,2,FALSE)</f>
        <v>ES52</v>
      </c>
      <c r="C138" s="18">
        <f>VLOOKUP(G138,NUTS_Europa!$A$2:$C$81,3,FALSE)</f>
        <v>1064</v>
      </c>
      <c r="D138" s="18" t="str">
        <f>VLOOKUP(F138,NUTS_Europa!$A$2:$C$81,2,FALSE)</f>
        <v>BE21</v>
      </c>
      <c r="E138" s="18">
        <f>VLOOKUP(F138,NUTS_Europa!$A$2:$C$81,3,FALSE)</f>
        <v>253</v>
      </c>
      <c r="F138" s="18">
        <v>1</v>
      </c>
      <c r="G138" s="18">
        <v>16</v>
      </c>
      <c r="H138" s="21">
        <v>1668151.6029240894</v>
      </c>
      <c r="I138" s="21">
        <v>906179.18736828375</v>
      </c>
      <c r="J138" s="21">
        <f t="shared" si="3"/>
        <v>64727.084812020265</v>
      </c>
      <c r="K138" s="20">
        <v>163171.4883</v>
      </c>
      <c r="L138" s="22">
        <v>81.9158878504673</v>
      </c>
      <c r="M138" s="22">
        <v>8.4372698226077301</v>
      </c>
      <c r="N138" s="22">
        <v>59.444333556158874</v>
      </c>
      <c r="O138" s="20">
        <v>10690.2529406715</v>
      </c>
      <c r="P138" s="22">
        <f t="shared" si="8"/>
        <v>8.7746434880638606</v>
      </c>
      <c r="Q138" s="22">
        <f t="shared" si="7"/>
        <v>99.127801161138891</v>
      </c>
      <c r="R138" s="18">
        <f t="shared" si="10"/>
        <v>1578</v>
      </c>
      <c r="S138" s="21">
        <f t="shared" si="9"/>
        <v>246237.69372185357</v>
      </c>
      <c r="T138" s="21">
        <f t="shared" si="11"/>
        <v>194181.25443606079</v>
      </c>
      <c r="U138" s="21">
        <f t="shared" si="5"/>
        <v>440418.94815791433</v>
      </c>
      <c r="V138" s="18" t="str">
        <f>VLOOKUP(B138,NUTS_Europa!$B$2:$F$41,5,FALSE)</f>
        <v xml:space="preserve">Comunitat Valenciana </v>
      </c>
      <c r="W138" s="18" t="str">
        <f>VLOOKUP(C138,Hoja2!$C$3:$D$28,2,FALSE)</f>
        <v>Valencia</v>
      </c>
      <c r="X138" s="18" t="str">
        <f>VLOOKUP(D138,NUTS_Europa!$B$2:$F$41,5,FALSE)</f>
        <v>Prov. Antwerpen</v>
      </c>
      <c r="Y138" s="18" t="str">
        <f>VLOOKUP(E138,Hoja2!$C$3:$D$28,2,FALSE)</f>
        <v>Amberes</v>
      </c>
      <c r="Z138" s="18">
        <f t="shared" si="6"/>
        <v>4.1303250483807874</v>
      </c>
    </row>
    <row r="139" spans="2:26" s="18" customFormat="1" x14ac:dyDescent="0.25">
      <c r="B139" s="18" t="str">
        <f>VLOOKUP(F139,NUTS_Europa!$A$2:$C$81,2,FALSE)</f>
        <v>BE21</v>
      </c>
      <c r="C139" s="18">
        <f>VLOOKUP(F139,NUTS_Europa!$A$2:$C$81,3,FALSE)</f>
        <v>253</v>
      </c>
      <c r="D139" s="18" t="str">
        <f>VLOOKUP(G139,NUTS_Europa!$A$2:$C$81,2,FALSE)</f>
        <v>BE25</v>
      </c>
      <c r="E139" s="18">
        <f>VLOOKUP(G139,NUTS_Europa!$A$2:$C$81,3,FALSE)</f>
        <v>235</v>
      </c>
      <c r="F139" s="18">
        <v>1</v>
      </c>
      <c r="G139" s="18">
        <v>3</v>
      </c>
      <c r="H139" s="21">
        <v>343988.90659810434</v>
      </c>
      <c r="I139" s="21">
        <v>508715.06209155318</v>
      </c>
      <c r="J139" s="21">
        <f t="shared" si="3"/>
        <v>36336.790149396656</v>
      </c>
      <c r="K139" s="20">
        <v>135416.16140000001</v>
      </c>
      <c r="L139" s="22">
        <v>5.8785046728971961</v>
      </c>
      <c r="M139" s="22">
        <v>8.1200269525624833</v>
      </c>
      <c r="N139" s="22">
        <v>10.175445836612369</v>
      </c>
      <c r="O139" s="20">
        <v>1827.1881585640579</v>
      </c>
      <c r="P139" s="22">
        <f t="shared" si="8"/>
        <v>8.7877394864429306</v>
      </c>
      <c r="Q139" s="22">
        <f t="shared" si="7"/>
        <v>22.786271111902611</v>
      </c>
      <c r="R139" s="18">
        <f t="shared" si="10"/>
        <v>1578</v>
      </c>
      <c r="S139" s="21">
        <f t="shared" si="9"/>
        <v>297076.40784974943</v>
      </c>
      <c r="T139" s="21">
        <f t="shared" si="11"/>
        <v>109010.37044818996</v>
      </c>
      <c r="U139" s="21">
        <f t="shared" si="5"/>
        <v>406086.7782979394</v>
      </c>
      <c r="V139" s="18" t="str">
        <f>VLOOKUP(B139,NUTS_Europa!$B$2:$F$41,5,FALSE)</f>
        <v>Prov. Antwerpen</v>
      </c>
      <c r="W139" s="18" t="str">
        <f>VLOOKUP(C139,Hoja2!$C$3:$D$28,2,FALSE)</f>
        <v>Amberes</v>
      </c>
      <c r="X139" s="18" t="str">
        <f>VLOOKUP(D139,NUTS_Europa!$B$2:$F$41,5,FALSE)</f>
        <v>Prov. West-Vlaanderen</v>
      </c>
      <c r="Y139" s="18" t="str">
        <f>VLOOKUP(E139,Hoja2!$C$3:$D$28,2,FALSE)</f>
        <v>Dunkerque</v>
      </c>
      <c r="Z139" s="18">
        <f t="shared" si="6"/>
        <v>0.94942796299594212</v>
      </c>
    </row>
    <row r="140" spans="2:26" s="18" customFormat="1" x14ac:dyDescent="0.25">
      <c r="B140" s="18" t="str">
        <f>VLOOKUP(G140,NUTS_Europa!$A$2:$C$81,2,FALSE)</f>
        <v>BE25</v>
      </c>
      <c r="C140" s="18">
        <f>VLOOKUP(G140,NUTS_Europa!$A$2:$C$81,3,FALSE)</f>
        <v>235</v>
      </c>
      <c r="D140" s="18" t="str">
        <f>VLOOKUP(F140,NUTS_Europa!$A$2:$C$81,2,FALSE)</f>
        <v>BE23</v>
      </c>
      <c r="E140" s="18">
        <f>VLOOKUP(F140,NUTS_Europa!$A$2:$C$81,3,FALSE)</f>
        <v>253</v>
      </c>
      <c r="F140" s="18">
        <v>2</v>
      </c>
      <c r="G140" s="18">
        <v>3</v>
      </c>
      <c r="H140" s="21">
        <v>425558.24037272099</v>
      </c>
      <c r="I140" s="21">
        <v>508715.06209155318</v>
      </c>
      <c r="J140" s="21">
        <f t="shared" si="3"/>
        <v>36336.790149396656</v>
      </c>
      <c r="K140" s="20">
        <v>135416.16140000001</v>
      </c>
      <c r="L140" s="22">
        <v>5.8785046728971961</v>
      </c>
      <c r="M140" s="22">
        <v>8.1200269525624833</v>
      </c>
      <c r="N140" s="22">
        <v>10.175445836612369</v>
      </c>
      <c r="O140" s="20">
        <v>1827.1881585640579</v>
      </c>
      <c r="P140" s="22">
        <f t="shared" si="8"/>
        <v>8.7877394864429306</v>
      </c>
      <c r="Q140" s="22">
        <f t="shared" si="7"/>
        <v>22.786271111902611</v>
      </c>
      <c r="R140" s="18">
        <f t="shared" si="10"/>
        <v>1578</v>
      </c>
      <c r="S140" s="21">
        <f t="shared" si="9"/>
        <v>367521.48384974938</v>
      </c>
      <c r="T140" s="21">
        <f t="shared" si="11"/>
        <v>109010.37044818996</v>
      </c>
      <c r="U140" s="21">
        <f t="shared" si="5"/>
        <v>476531.85429793934</v>
      </c>
      <c r="V140" s="18" t="str">
        <f>VLOOKUP(B140,NUTS_Europa!$B$2:$F$41,5,FALSE)</f>
        <v>Prov. West-Vlaanderen</v>
      </c>
      <c r="W140" s="18" t="str">
        <f>VLOOKUP(C140,Hoja2!$C$3:$D$28,2,FALSE)</f>
        <v>Dunkerque</v>
      </c>
      <c r="X140" s="18" t="str">
        <f>VLOOKUP(D140,NUTS_Europa!$B$2:$F$41,5,FALSE)</f>
        <v>Prov. Oost-Vlaanderen</v>
      </c>
      <c r="Y140" s="18" t="str">
        <f>VLOOKUP(E140,Hoja2!$C$3:$D$28,2,FALSE)</f>
        <v>Amberes</v>
      </c>
      <c r="Z140" s="18">
        <f t="shared" si="6"/>
        <v>0.94942796299594212</v>
      </c>
    </row>
    <row r="141" spans="2:26" s="18" customFormat="1" x14ac:dyDescent="0.25">
      <c r="B141" s="18" t="str">
        <f>VLOOKUP(F141,NUTS_Europa!$A$2:$C$81,2,FALSE)</f>
        <v>BE23</v>
      </c>
      <c r="C141" s="18">
        <f>VLOOKUP(F141,NUTS_Europa!$A$2:$C$81,3,FALSE)</f>
        <v>253</v>
      </c>
      <c r="D141" s="18" t="str">
        <f>VLOOKUP(G141,NUTS_Europa!$A$2:$C$81,2,FALSE)</f>
        <v>ES21</v>
      </c>
      <c r="E141" s="18">
        <f>VLOOKUP(G141,NUTS_Europa!$A$2:$C$81,3,FALSE)</f>
        <v>163</v>
      </c>
      <c r="F141" s="18">
        <v>2</v>
      </c>
      <c r="G141" s="18">
        <v>14</v>
      </c>
      <c r="H141" s="21">
        <v>719589.15146007005</v>
      </c>
      <c r="I141" s="21">
        <v>711961.22107629722</v>
      </c>
      <c r="J141" s="21">
        <f t="shared" si="3"/>
        <v>50854.37293402123</v>
      </c>
      <c r="K141" s="20">
        <v>145277.79319999999</v>
      </c>
      <c r="L141" s="22">
        <v>36.257476635514017</v>
      </c>
      <c r="M141" s="22">
        <v>12.850230193142322</v>
      </c>
      <c r="N141" s="22">
        <v>18.557645681948525</v>
      </c>
      <c r="O141" s="20">
        <v>2892.2254085751483</v>
      </c>
      <c r="P141" s="22">
        <f t="shared" si="8"/>
        <v>10.125063143173714</v>
      </c>
      <c r="Q141" s="22">
        <f t="shared" si="7"/>
        <v>59.232769971830052</v>
      </c>
      <c r="R141" s="18">
        <f t="shared" si="10"/>
        <v>1578</v>
      </c>
      <c r="S141" s="21">
        <f t="shared" si="9"/>
        <v>392608.29312864621</v>
      </c>
      <c r="T141" s="21">
        <f t="shared" si="11"/>
        <v>152563.11880206369</v>
      </c>
      <c r="U141" s="21">
        <f t="shared" si="5"/>
        <v>545171.41193070984</v>
      </c>
      <c r="V141" s="18" t="str">
        <f>VLOOKUP(B141,NUTS_Europa!$B$2:$F$41,5,FALSE)</f>
        <v>Prov. Oost-Vlaanderen</v>
      </c>
      <c r="W141" s="18" t="str">
        <f>VLOOKUP(C141,Hoja2!$C$3:$D$28,2,FALSE)</f>
        <v>Amberes</v>
      </c>
      <c r="X141" s="18" t="str">
        <f>VLOOKUP(D141,NUTS_Europa!$B$2:$F$41,5,FALSE)</f>
        <v>País Vasco</v>
      </c>
      <c r="Y141" s="18" t="str">
        <f>VLOOKUP(E141,Hoja2!$C$3:$D$28,2,FALSE)</f>
        <v>Bilbao</v>
      </c>
      <c r="Z141" s="18">
        <f t="shared" si="6"/>
        <v>2.4680320821595854</v>
      </c>
    </row>
    <row r="142" spans="2:26" s="18" customFormat="1" x14ac:dyDescent="0.25">
      <c r="B142" s="18" t="str">
        <f>VLOOKUP(G142,NUTS_Europa!$A$2:$C$81,2,FALSE)</f>
        <v>ES21</v>
      </c>
      <c r="C142" s="18">
        <f>VLOOKUP(G142,NUTS_Europa!$A$2:$C$81,3,FALSE)</f>
        <v>163</v>
      </c>
      <c r="D142" s="18" t="str">
        <f>VLOOKUP(F142,NUTS_Europa!$A$2:$C$81,2,FALSE)</f>
        <v>DEF0</v>
      </c>
      <c r="E142" s="18">
        <f>VLOOKUP(F142,NUTS_Europa!$A$2:$C$81,3,FALSE)</f>
        <v>1069</v>
      </c>
      <c r="F142" s="18">
        <v>10</v>
      </c>
      <c r="G142" s="18">
        <v>14</v>
      </c>
      <c r="H142" s="18">
        <v>842338.50148591737</v>
      </c>
      <c r="I142" s="18">
        <v>757296.33927242074</v>
      </c>
      <c r="J142" s="18">
        <v>199058.85829999999</v>
      </c>
      <c r="K142" s="18">
        <v>48.97429906542056</v>
      </c>
      <c r="L142" s="18">
        <v>11.651166227558713</v>
      </c>
      <c r="M142" s="18">
        <v>16.082539193515053</v>
      </c>
      <c r="N142" s="18">
        <v>2892.2254085751483</v>
      </c>
      <c r="U142" s="21">
        <f t="shared" si="5"/>
        <v>0</v>
      </c>
    </row>
    <row r="143" spans="2:26" s="18" customFormat="1" x14ac:dyDescent="0.25">
      <c r="Q143" s="22">
        <f>Q141+Q138+Q137+Q136+Q135+Q132</f>
        <v>500.39699062924774</v>
      </c>
    </row>
    <row r="144" spans="2:26" s="18" customFormat="1" x14ac:dyDescent="0.25">
      <c r="Q144" s="18">
        <f>Q143/24</f>
        <v>20.849874609551989</v>
      </c>
    </row>
    <row r="145" spans="17:17" s="18" customFormat="1" x14ac:dyDescent="0.25">
      <c r="Q145" s="18">
        <f>Q144/7</f>
        <v>2.978553515650284</v>
      </c>
    </row>
    <row r="146" spans="17:17" s="18" customFormat="1" x14ac:dyDescent="0.25"/>
    <row r="147" spans="17:17" s="18" customFormat="1" x14ac:dyDescent="0.25"/>
    <row r="148" spans="17:17" s="18" customFormat="1" x14ac:dyDescent="0.25"/>
    <row r="149" spans="17:17" s="18" customFormat="1" x14ac:dyDescent="0.25"/>
    <row r="150" spans="17:17" s="18" customFormat="1" x14ac:dyDescent="0.25"/>
    <row r="151" spans="17:17" s="18" customFormat="1" x14ac:dyDescent="0.25"/>
    <row r="152" spans="17:17" s="18" customFormat="1" x14ac:dyDescent="0.25"/>
    <row r="153" spans="17:17" s="18" customFormat="1" x14ac:dyDescent="0.25"/>
    <row r="154" spans="17:17" s="18" customFormat="1" x14ac:dyDescent="0.25"/>
    <row r="155" spans="17:17" s="18" customFormat="1" x14ac:dyDescent="0.25"/>
    <row r="156" spans="17:17" s="18" customFormat="1" x14ac:dyDescent="0.25"/>
    <row r="157" spans="17:17" s="18" customFormat="1" x14ac:dyDescent="0.25"/>
    <row r="158" spans="17:17" s="18" customFormat="1" x14ac:dyDescent="0.25"/>
    <row r="159" spans="17:17" s="18" customFormat="1" x14ac:dyDescent="0.25"/>
    <row r="160" spans="17:17" s="18" customFormat="1" x14ac:dyDescent="0.25"/>
  </sheetData>
  <autoFilter ref="B3:I83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20D7-6106-4BE6-A556-746B54B3B764}">
  <dimension ref="B1:AC173"/>
  <sheetViews>
    <sheetView topLeftCell="A130" workbookViewId="0">
      <selection activeCell="N162" sqref="N162"/>
    </sheetView>
  </sheetViews>
  <sheetFormatPr baseColWidth="10" defaultColWidth="9.140625" defaultRowHeight="15" x14ac:dyDescent="0.25"/>
  <cols>
    <col min="6" max="7" width="7.28515625" hidden="1" customWidth="1"/>
    <col min="8" max="9" width="13" bestFit="1" customWidth="1"/>
    <col min="10" max="14" width="12" bestFit="1" customWidth="1"/>
    <col min="16" max="16" width="11.42578125" bestFit="1" customWidth="1"/>
  </cols>
  <sheetData>
    <row r="1" spans="2:14" x14ac:dyDescent="0.25">
      <c r="J1" t="s">
        <v>142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8" customFormat="1" x14ac:dyDescent="0.25">
      <c r="B4" s="18" t="str">
        <f>VLOOKUP(F4,NUTS_Europa!$A$2:$C$81,2,FALSE)</f>
        <v>BE21</v>
      </c>
      <c r="C4" s="18">
        <f>VLOOKUP(F4,NUTS_Europa!$A$2:$C$81,3,FALSE)</f>
        <v>253</v>
      </c>
      <c r="D4" s="18" t="str">
        <f>VLOOKUP(G4,NUTS_Europa!$A$2:$C$81,2,FALSE)</f>
        <v>BE25</v>
      </c>
      <c r="E4" s="18">
        <f>VLOOKUP(G4,NUTS_Europa!$A$2:$C$81,3,FALSE)</f>
        <v>235</v>
      </c>
      <c r="F4" s="18">
        <v>1</v>
      </c>
      <c r="G4" s="18">
        <v>3</v>
      </c>
      <c r="H4" s="19">
        <v>321056.3132029018</v>
      </c>
      <c r="I4" s="19">
        <v>371643.81054192223</v>
      </c>
      <c r="J4" s="18">
        <v>135416.16140000001</v>
      </c>
      <c r="K4" s="18">
        <v>8.9857142857142858</v>
      </c>
      <c r="L4" s="18">
        <v>12.295167753522311</v>
      </c>
      <c r="M4" s="18">
        <v>9.4970827920198602</v>
      </c>
      <c r="N4" s="18">
        <v>1705.3756166676578</v>
      </c>
    </row>
    <row r="5" spans="2:14" s="18" customFormat="1" x14ac:dyDescent="0.25">
      <c r="B5" s="18" t="str">
        <f>VLOOKUP(F5,NUTS_Europa!$A$2:$C$81,2,FALSE)</f>
        <v>BE21</v>
      </c>
      <c r="C5" s="18">
        <f>VLOOKUP(F5,NUTS_Europa!$A$2:$C$81,3,FALSE)</f>
        <v>253</v>
      </c>
      <c r="D5" s="18" t="str">
        <f>VLOOKUP(G5,NUTS_Europa!$A$2:$C$81,2,FALSE)</f>
        <v>NL12</v>
      </c>
      <c r="E5" s="18">
        <f>VLOOKUP(G5,NUTS_Europa!$A$2:$C$81,3,FALSE)</f>
        <v>218</v>
      </c>
      <c r="F5" s="18">
        <v>1</v>
      </c>
      <c r="G5" s="18">
        <v>31</v>
      </c>
      <c r="H5" s="18">
        <v>1213796.9460375721</v>
      </c>
      <c r="I5" s="18">
        <v>514843.52950628591</v>
      </c>
      <c r="J5" s="18">
        <v>114203.5226</v>
      </c>
      <c r="K5" s="18">
        <v>12.785</v>
      </c>
      <c r="L5" s="18">
        <v>10.519031279765017</v>
      </c>
      <c r="M5" s="18">
        <v>26.101770241095199</v>
      </c>
      <c r="N5" s="18">
        <v>4963.1764292102553</v>
      </c>
    </row>
    <row r="6" spans="2:14" s="18" customFormat="1" x14ac:dyDescent="0.25">
      <c r="B6" s="18" t="str">
        <f>VLOOKUP(F6,NUTS_Europa!$A$2:$C$81,2,FALSE)</f>
        <v>BE23</v>
      </c>
      <c r="C6" s="18">
        <f>VLOOKUP(F6,NUTS_Europa!$A$2:$C$81,3,FALSE)</f>
        <v>253</v>
      </c>
      <c r="D6" s="18" t="str">
        <f>VLOOKUP(G6,NUTS_Europa!$A$2:$C$81,2,FALSE)</f>
        <v>BE25</v>
      </c>
      <c r="E6" s="18">
        <f>VLOOKUP(G6,NUTS_Europa!$A$2:$C$81,3,FALSE)</f>
        <v>235</v>
      </c>
      <c r="F6" s="18">
        <v>2</v>
      </c>
      <c r="G6" s="18">
        <v>3</v>
      </c>
      <c r="H6" s="18">
        <v>397187.69148217933</v>
      </c>
      <c r="I6" s="18">
        <v>371643.81054192223</v>
      </c>
      <c r="J6" s="18">
        <v>135416.16140000001</v>
      </c>
      <c r="K6" s="18">
        <v>8.9857142857142858</v>
      </c>
      <c r="L6" s="18">
        <v>12.295167753522311</v>
      </c>
      <c r="M6" s="18">
        <v>9.4970827920198602</v>
      </c>
      <c r="N6" s="18">
        <v>1705.3756166676578</v>
      </c>
    </row>
    <row r="7" spans="2:14" s="18" customFormat="1" x14ac:dyDescent="0.25">
      <c r="B7" s="18" t="str">
        <f>VLOOKUP(F7,NUTS_Europa!$A$2:$C$81,2,FALSE)</f>
        <v>BE23</v>
      </c>
      <c r="C7" s="18">
        <f>VLOOKUP(F7,NUTS_Europa!$A$2:$C$81,3,FALSE)</f>
        <v>253</v>
      </c>
      <c r="D7" s="18" t="str">
        <f>VLOOKUP(G7,NUTS_Europa!$A$2:$C$81,2,FALSE)</f>
        <v>ES13</v>
      </c>
      <c r="E7" s="18">
        <f>VLOOKUP(G7,NUTS_Europa!$A$2:$C$81,3,FALSE)</f>
        <v>163</v>
      </c>
      <c r="F7" s="18">
        <v>2</v>
      </c>
      <c r="G7" s="18">
        <v>13</v>
      </c>
      <c r="H7" s="18">
        <v>889716.79190576391</v>
      </c>
      <c r="I7" s="18">
        <v>639924.33343889529</v>
      </c>
      <c r="J7" s="18">
        <v>117923.68180000001</v>
      </c>
      <c r="K7" s="18">
        <v>55.422142857142852</v>
      </c>
      <c r="L7" s="18">
        <v>15.764444151528888</v>
      </c>
      <c r="M7" s="18">
        <v>18.557645693886002</v>
      </c>
      <c r="N7" s="18">
        <v>2892.2254104356139</v>
      </c>
    </row>
    <row r="8" spans="2:14" s="18" customFormat="1" x14ac:dyDescent="0.25">
      <c r="B8" s="18" t="str">
        <f>VLOOKUP(F8,[1]NUTS_Europa!$A$2:$C$81,2,FALSE)</f>
        <v>DE50</v>
      </c>
      <c r="C8" s="18">
        <f>VLOOKUP(F8,[1]NUTS_Europa!$A$2:$C$81,3,FALSE)</f>
        <v>245</v>
      </c>
      <c r="D8" s="18" t="str">
        <f>VLOOKUP(G8,[1]NUTS_Europa!$A$2:$C$81,2,FALSE)</f>
        <v>ES12</v>
      </c>
      <c r="E8" s="18">
        <f>VLOOKUP(G8,[1]NUTS_Europa!$A$2:$C$81,3,FALSE)</f>
        <v>285</v>
      </c>
      <c r="F8" s="18">
        <v>4</v>
      </c>
      <c r="G8" s="18">
        <v>12</v>
      </c>
      <c r="H8" s="18">
        <v>55467.590357806694</v>
      </c>
      <c r="I8" s="18">
        <v>6384082.6099189008</v>
      </c>
      <c r="J8" s="18">
        <v>114346.8514</v>
      </c>
      <c r="K8" s="18">
        <v>71.852857142857147</v>
      </c>
      <c r="L8" s="18">
        <v>10.514663188552843</v>
      </c>
      <c r="M8" s="18">
        <v>8.6798246702749215E-2</v>
      </c>
      <c r="N8" s="18">
        <v>15.609481283570693</v>
      </c>
    </row>
    <row r="9" spans="2:14" s="18" customFormat="1" x14ac:dyDescent="0.25">
      <c r="B9" s="18" t="str">
        <f>VLOOKUP(F9,[1]NUTS_Europa!$A$2:$C$81,2,FALSE)</f>
        <v>DE50</v>
      </c>
      <c r="C9" s="18">
        <f>VLOOKUP(F9,[1]NUTS_Europa!$A$2:$C$81,3,FALSE)</f>
        <v>245</v>
      </c>
      <c r="D9" s="18" t="str">
        <f>VLOOKUP(G9,[1]NUTS_Europa!$A$2:$C$81,2,FALSE)</f>
        <v>FRD1</v>
      </c>
      <c r="E9" s="18">
        <f>VLOOKUP(G9,[1]NUTS_Europa!$A$2:$C$81,3,FALSE)</f>
        <v>268</v>
      </c>
      <c r="F9" s="18">
        <v>4</v>
      </c>
      <c r="G9" s="18">
        <v>19</v>
      </c>
      <c r="H9" s="18">
        <v>398125.93484869669</v>
      </c>
      <c r="I9" s="18">
        <v>4978050.0505301179</v>
      </c>
      <c r="J9" s="18">
        <v>163171.4883</v>
      </c>
      <c r="K9" s="18">
        <v>41.638571428571431</v>
      </c>
      <c r="L9" s="18">
        <v>8.0441383230650203</v>
      </c>
      <c r="M9" s="18">
        <v>0.64278681917935254</v>
      </c>
      <c r="N9" s="18">
        <v>100.17889136314848</v>
      </c>
    </row>
    <row r="10" spans="2:14" s="18" customFormat="1" x14ac:dyDescent="0.25">
      <c r="B10" s="18" t="str">
        <f>VLOOKUP(F10,NUTS_Europa!$A$2:$C$81,2,FALSE)</f>
        <v>DE60</v>
      </c>
      <c r="C10" s="18">
        <f>VLOOKUP(F10,NUTS_Europa!$A$2:$C$81,3,FALSE)</f>
        <v>1069</v>
      </c>
      <c r="D10" s="18" t="str">
        <f>VLOOKUP(G10,NUTS_Europa!$A$2:$C$81,2,FALSE)</f>
        <v>ES52</v>
      </c>
      <c r="E10" s="18">
        <f>VLOOKUP(G10,NUTS_Europa!$A$2:$C$81,3,FALSE)</f>
        <v>1064</v>
      </c>
      <c r="F10" s="18">
        <v>5</v>
      </c>
      <c r="G10" s="18">
        <v>16</v>
      </c>
      <c r="H10" s="18">
        <v>1352887.8181761354</v>
      </c>
      <c r="I10" s="18">
        <v>1020055.1219217875</v>
      </c>
      <c r="J10" s="18">
        <v>141512.31529999999</v>
      </c>
      <c r="K10" s="18">
        <v>142.92642857142857</v>
      </c>
      <c r="L10" s="18">
        <v>8.4900815208085714</v>
      </c>
      <c r="M10" s="18">
        <v>50.295836921698324</v>
      </c>
      <c r="N10" s="18">
        <v>10690.2529406715</v>
      </c>
    </row>
    <row r="11" spans="2:14" s="18" customFormat="1" x14ac:dyDescent="0.25">
      <c r="B11" s="18" t="str">
        <f>VLOOKUP(F11,NUTS_Europa!$A$2:$C$81,2,FALSE)</f>
        <v>DE60</v>
      </c>
      <c r="C11" s="18">
        <f>VLOOKUP(F11,NUTS_Europa!$A$2:$C$81,3,FALSE)</f>
        <v>1069</v>
      </c>
      <c r="D11" s="18" t="str">
        <f>VLOOKUP(G11,NUTS_Europa!$A$2:$C$81,2,FALSE)</f>
        <v>PT18</v>
      </c>
      <c r="E11" s="18">
        <f>VLOOKUP(G11,NUTS_Europa!$A$2:$C$81,3,FALSE)</f>
        <v>61</v>
      </c>
      <c r="F11" s="18">
        <v>5</v>
      </c>
      <c r="G11" s="18">
        <v>80</v>
      </c>
      <c r="H11" s="18">
        <v>10857914.398110062</v>
      </c>
      <c r="I11" s="18">
        <v>882700.50131592643</v>
      </c>
      <c r="J11" s="18">
        <v>118487.9544</v>
      </c>
      <c r="K11" s="18">
        <v>119.48428571428572</v>
      </c>
      <c r="L11" s="18">
        <v>8.0617499264328956</v>
      </c>
      <c r="M11" s="18">
        <v>76.107506070655731</v>
      </c>
      <c r="N11" s="18">
        <v>17378.684486844912</v>
      </c>
    </row>
    <row r="12" spans="2:14" s="18" customFormat="1" x14ac:dyDescent="0.25">
      <c r="B12" s="18" t="str">
        <f>VLOOKUP(F12,NUTS_Europa!$A$2:$C$81,2,FALSE)</f>
        <v>DE80</v>
      </c>
      <c r="C12" s="18">
        <f>VLOOKUP(F12,NUTS_Europa!$A$2:$C$81,3,FALSE)</f>
        <v>1069</v>
      </c>
      <c r="D12" s="18" t="str">
        <f>VLOOKUP(G12,NUTS_Europa!$A$2:$C$81,2,FALSE)</f>
        <v>ES11</v>
      </c>
      <c r="E12" s="18">
        <f>VLOOKUP(G12,NUTS_Europa!$A$2:$C$81,3,FALSE)</f>
        <v>288</v>
      </c>
      <c r="F12" s="18">
        <v>6</v>
      </c>
      <c r="G12" s="18">
        <v>11</v>
      </c>
      <c r="H12" s="18">
        <v>484887.42888066155</v>
      </c>
      <c r="I12" s="18">
        <v>776423.54161327903</v>
      </c>
      <c r="J12" s="18">
        <v>142841.86170000001</v>
      </c>
      <c r="K12" s="18">
        <v>82.767857142857139</v>
      </c>
      <c r="L12" s="18">
        <v>9.6539500823807316</v>
      </c>
      <c r="M12" s="18">
        <v>4.2364745191400885</v>
      </c>
      <c r="N12" s="18">
        <v>900.45194509486157</v>
      </c>
    </row>
    <row r="13" spans="2:14" s="18" customFormat="1" x14ac:dyDescent="0.25">
      <c r="B13" s="18" t="str">
        <f>VLOOKUP(F13,NUTS_Europa!$A$2:$C$81,2,FALSE)</f>
        <v>DE80</v>
      </c>
      <c r="C13" s="18">
        <f>VLOOKUP(F13,NUTS_Europa!$A$2:$C$81,3,FALSE)</f>
        <v>1069</v>
      </c>
      <c r="D13" s="18" t="str">
        <f>VLOOKUP(G13,NUTS_Europa!$A$2:$C$81,2,FALSE)</f>
        <v>ES21</v>
      </c>
      <c r="E13" s="18">
        <f>VLOOKUP(G13,NUTS_Europa!$A$2:$C$81,3,FALSE)</f>
        <v>163</v>
      </c>
      <c r="F13" s="18">
        <v>6</v>
      </c>
      <c r="G13" s="18">
        <v>14</v>
      </c>
      <c r="H13" s="18">
        <v>1374367.1261704282</v>
      </c>
      <c r="I13" s="18">
        <v>713511.54566462641</v>
      </c>
      <c r="J13" s="18">
        <v>154854.3009</v>
      </c>
      <c r="K13" s="18">
        <v>74.86071428571428</v>
      </c>
      <c r="L13" s="18">
        <v>13.847135442413272</v>
      </c>
      <c r="M13" s="18">
        <v>16.082539203860382</v>
      </c>
      <c r="N13" s="18">
        <v>2892.2254104356139</v>
      </c>
    </row>
    <row r="14" spans="2:14" s="18" customFormat="1" x14ac:dyDescent="0.25">
      <c r="B14" s="18" t="str">
        <f>VLOOKUP(F14,NUTS_Europa!$A$2:$C$81,2,FALSE)</f>
        <v>DE93</v>
      </c>
      <c r="C14" s="18">
        <f>VLOOKUP(F14,NUTS_Europa!$A$2:$C$81,3,FALSE)</f>
        <v>1069</v>
      </c>
      <c r="D14" s="18" t="str">
        <f>VLOOKUP(G14,NUTS_Europa!$A$2:$C$81,2,FALSE)</f>
        <v>NL12</v>
      </c>
      <c r="E14" s="18">
        <f>VLOOKUP(G14,NUTS_Europa!$A$2:$C$81,3,FALSE)</f>
        <v>218</v>
      </c>
      <c r="F14" s="18">
        <v>7</v>
      </c>
      <c r="G14" s="18">
        <v>31</v>
      </c>
      <c r="H14" s="18">
        <v>1325655.9083352089</v>
      </c>
      <c r="I14" s="18">
        <v>525847.61432770058</v>
      </c>
      <c r="J14" s="18">
        <v>163171.4883</v>
      </c>
      <c r="K14" s="18">
        <v>19.283571428571431</v>
      </c>
      <c r="L14" s="18">
        <v>8.6017225706494003</v>
      </c>
      <c r="M14" s="18">
        <v>21.85438684326029</v>
      </c>
      <c r="N14" s="18">
        <v>4963.1764292102553</v>
      </c>
    </row>
    <row r="15" spans="2:14" s="18" customFormat="1" x14ac:dyDescent="0.25">
      <c r="B15" s="18" t="str">
        <f>VLOOKUP(F15,NUTS_Europa!$A$2:$C$81,2,FALSE)</f>
        <v>DE93</v>
      </c>
      <c r="C15" s="18">
        <f>VLOOKUP(F15,NUTS_Europa!$A$2:$C$81,3,FALSE)</f>
        <v>1069</v>
      </c>
      <c r="D15" s="18" t="str">
        <f>VLOOKUP(G15,NUTS_Europa!$A$2:$C$81,2,FALSE)</f>
        <v>NL32</v>
      </c>
      <c r="E15" s="18">
        <f>VLOOKUP(G15,NUTS_Europa!$A$2:$C$81,3,FALSE)</f>
        <v>218</v>
      </c>
      <c r="F15" s="18">
        <v>7</v>
      </c>
      <c r="G15" s="18">
        <v>32</v>
      </c>
      <c r="H15" s="18">
        <v>558646.12664741336</v>
      </c>
      <c r="I15" s="18">
        <v>525847.61432770058</v>
      </c>
      <c r="J15" s="18">
        <v>199058.85829999999</v>
      </c>
      <c r="K15" s="18">
        <v>19.283571428571431</v>
      </c>
      <c r="L15" s="18">
        <v>8.6017225706494003</v>
      </c>
      <c r="M15" s="18">
        <v>21.85438684326029</v>
      </c>
      <c r="N15" s="18">
        <v>4963.1764292102553</v>
      </c>
    </row>
    <row r="16" spans="2:14" s="18" customFormat="1" x14ac:dyDescent="0.25">
      <c r="B16" s="18" t="str">
        <f>VLOOKUP(F16,[1]NUTS_Europa!$A$2:$C$81,2,FALSE)</f>
        <v>DE94</v>
      </c>
      <c r="C16" s="18">
        <f>VLOOKUP(F16,[1]NUTS_Europa!$A$2:$C$81,3,FALSE)</f>
        <v>245</v>
      </c>
      <c r="D16" s="18" t="str">
        <f>VLOOKUP(G16,[1]NUTS_Europa!$A$2:$C$81,2,FALSE)</f>
        <v>ES12</v>
      </c>
      <c r="E16" s="18">
        <f>VLOOKUP(G16,[1]NUTS_Europa!$A$2:$C$81,3,FALSE)</f>
        <v>285</v>
      </c>
      <c r="F16" s="18">
        <v>8</v>
      </c>
      <c r="G16" s="18">
        <v>12</v>
      </c>
      <c r="H16" s="18">
        <v>55750.424792976228</v>
      </c>
      <c r="I16" s="18">
        <v>6384082.6099189008</v>
      </c>
      <c r="J16" s="18">
        <v>117061.7148</v>
      </c>
      <c r="K16" s="18">
        <v>71.852857142857147</v>
      </c>
      <c r="L16" s="18">
        <v>10.514663188552843</v>
      </c>
      <c r="M16" s="18">
        <v>8.6798246702749215E-2</v>
      </c>
      <c r="N16" s="18">
        <v>15.609481283570693</v>
      </c>
    </row>
    <row r="17" spans="2:14" s="18" customFormat="1" x14ac:dyDescent="0.25">
      <c r="B17" s="18" t="str">
        <f>VLOOKUP(F17,[1]NUTS_Europa!$A$2:$C$81,2,FALSE)</f>
        <v>DE94</v>
      </c>
      <c r="C17" s="18">
        <f>VLOOKUP(F17,[1]NUTS_Europa!$A$2:$C$81,3,FALSE)</f>
        <v>245</v>
      </c>
      <c r="D17" s="18" t="str">
        <f>VLOOKUP(G17,[1]NUTS_Europa!$A$2:$C$81,2,FALSE)</f>
        <v>FRD1</v>
      </c>
      <c r="E17" s="18">
        <f>VLOOKUP(G17,[1]NUTS_Europa!$A$2:$C$81,3,FALSE)</f>
        <v>268</v>
      </c>
      <c r="F17" s="18">
        <v>8</v>
      </c>
      <c r="G17" s="18">
        <v>19</v>
      </c>
      <c r="H17" s="18">
        <v>399941.11625286215</v>
      </c>
      <c r="I17" s="18">
        <v>4978050.0505301179</v>
      </c>
      <c r="J17" s="18">
        <v>113696.3812</v>
      </c>
      <c r="K17" s="18">
        <v>41.638571428571431</v>
      </c>
      <c r="L17" s="18">
        <v>8.0441383230650203</v>
      </c>
      <c r="M17" s="18">
        <v>0.64278681917935254</v>
      </c>
      <c r="N17" s="18">
        <v>100.17889136314848</v>
      </c>
    </row>
    <row r="18" spans="2:14" s="18" customFormat="1" x14ac:dyDescent="0.25">
      <c r="B18" s="18" t="str">
        <f>VLOOKUP(F18,NUTS_Europa!$A$2:$C$81,2,FALSE)</f>
        <v>DEA1</v>
      </c>
      <c r="C18" s="18">
        <f>VLOOKUP(F18,NUTS_Europa!$A$2:$C$81,3,FALSE)</f>
        <v>253</v>
      </c>
      <c r="D18" s="18" t="str">
        <f>VLOOKUP(G18,NUTS_Europa!$A$2:$C$81,2,FALSE)</f>
        <v>ES11</v>
      </c>
      <c r="E18" s="18">
        <f>VLOOKUP(G18,NUTS_Europa!$A$2:$C$81,3,FALSE)</f>
        <v>288</v>
      </c>
      <c r="F18" s="18">
        <v>9</v>
      </c>
      <c r="G18" s="18">
        <v>11</v>
      </c>
      <c r="H18" s="18">
        <v>504902.26449711417</v>
      </c>
      <c r="I18" s="18">
        <v>707787.20279877516</v>
      </c>
      <c r="J18" s="18">
        <v>142392.87169999999</v>
      </c>
      <c r="K18" s="18">
        <v>63.36785714285714</v>
      </c>
      <c r="L18" s="18">
        <v>11.571258791496348</v>
      </c>
      <c r="M18" s="18">
        <v>5.0070626085811547</v>
      </c>
      <c r="N18" s="18">
        <v>900.45194509486157</v>
      </c>
    </row>
    <row r="19" spans="2:14" s="18" customFormat="1" x14ac:dyDescent="0.25">
      <c r="B19" s="18" t="str">
        <f>VLOOKUP(F19,NUTS_Europa!$A$2:$C$81,2,FALSE)</f>
        <v>DEA1</v>
      </c>
      <c r="C19" s="18">
        <f>VLOOKUP(F19,NUTS_Europa!$A$2:$C$81,3,FALSE)</f>
        <v>253</v>
      </c>
      <c r="D19" s="18" t="str">
        <f>VLOOKUP(G19,NUTS_Europa!$A$2:$C$81,2,FALSE)</f>
        <v>FRI3</v>
      </c>
      <c r="E19" s="18">
        <f>VLOOKUP(G19,NUTS_Europa!$A$2:$C$81,3,FALSE)</f>
        <v>283</v>
      </c>
      <c r="F19" s="18">
        <v>9</v>
      </c>
      <c r="G19" s="18">
        <v>25</v>
      </c>
      <c r="H19" s="18">
        <v>1025896.6055679257</v>
      </c>
      <c r="I19" s="18">
        <v>568024.99167411099</v>
      </c>
      <c r="J19" s="18">
        <v>127001.217</v>
      </c>
      <c r="K19" s="18">
        <v>49.328571428571429</v>
      </c>
      <c r="L19" s="18">
        <v>12.730162353250144</v>
      </c>
      <c r="M19" s="18">
        <v>12.574141286867667</v>
      </c>
      <c r="N19" s="18">
        <v>2188.5072270342998</v>
      </c>
    </row>
    <row r="20" spans="2:14" s="18" customFormat="1" x14ac:dyDescent="0.25">
      <c r="B20" s="18" t="str">
        <f>VLOOKUP(F20,NUTS_Europa!$A$2:$C$81,2,FALSE)</f>
        <v>DEF0</v>
      </c>
      <c r="C20" s="18">
        <f>VLOOKUP(F20,NUTS_Europa!$A$2:$C$81,3,FALSE)</f>
        <v>1069</v>
      </c>
      <c r="D20" s="18" t="str">
        <f>VLOOKUP(G20,NUTS_Europa!$A$2:$C$81,2,FALSE)</f>
        <v>ES13</v>
      </c>
      <c r="E20" s="18">
        <f>VLOOKUP(G20,NUTS_Europa!$A$2:$C$81,3,FALSE)</f>
        <v>163</v>
      </c>
      <c r="F20" s="18">
        <v>10</v>
      </c>
      <c r="G20" s="18">
        <v>13</v>
      </c>
      <c r="H20" s="18">
        <v>1012466.1420105713</v>
      </c>
      <c r="I20" s="18">
        <v>713511.54566462641</v>
      </c>
      <c r="J20" s="18">
        <v>163171.4883</v>
      </c>
      <c r="K20" s="18">
        <v>74.86071428571428</v>
      </c>
      <c r="L20" s="18">
        <v>13.847135442413272</v>
      </c>
      <c r="M20" s="18">
        <v>16.082539203860382</v>
      </c>
      <c r="N20" s="18">
        <v>2892.2254104356139</v>
      </c>
    </row>
    <row r="21" spans="2:14" s="18" customFormat="1" x14ac:dyDescent="0.25">
      <c r="B21" s="18" t="str">
        <f>VLOOKUP(F21,NUTS_Europa!$A$2:$C$81,2,FALSE)</f>
        <v>DEF0</v>
      </c>
      <c r="C21" s="18">
        <f>VLOOKUP(F21,NUTS_Europa!$A$2:$C$81,3,FALSE)</f>
        <v>1069</v>
      </c>
      <c r="D21" s="18" t="str">
        <f>VLOOKUP(G21,NUTS_Europa!$A$2:$C$81,2,FALSE)</f>
        <v>ES21</v>
      </c>
      <c r="E21" s="18">
        <f>VLOOKUP(G21,NUTS_Europa!$A$2:$C$81,3,FALSE)</f>
        <v>163</v>
      </c>
      <c r="F21" s="18">
        <v>10</v>
      </c>
      <c r="G21" s="18">
        <v>14</v>
      </c>
      <c r="H21" s="18">
        <v>842338.50202776375</v>
      </c>
      <c r="I21" s="18">
        <v>713511.54566462641</v>
      </c>
      <c r="J21" s="18">
        <v>199058.85829999999</v>
      </c>
      <c r="K21" s="18">
        <v>74.86071428571428</v>
      </c>
      <c r="L21" s="18">
        <v>13.847135442413272</v>
      </c>
      <c r="M21" s="18">
        <v>16.082539203860382</v>
      </c>
      <c r="N21" s="18">
        <v>2892.2254104356139</v>
      </c>
    </row>
    <row r="22" spans="2:14" s="18" customFormat="1" x14ac:dyDescent="0.25">
      <c r="B22" s="18" t="str">
        <f>VLOOKUP(F22,NUTS_Europa!$A$2:$C$81,2,FALSE)</f>
        <v>ES51</v>
      </c>
      <c r="C22" s="18">
        <f>VLOOKUP(F22,NUTS_Europa!$A$2:$C$81,3,FALSE)</f>
        <v>1063</v>
      </c>
      <c r="D22" s="18" t="str">
        <f>VLOOKUP(G22,NUTS_Europa!$A$2:$C$81,2,FALSE)</f>
        <v>ES52</v>
      </c>
      <c r="E22" s="18">
        <f>VLOOKUP(G22,NUTS_Europa!$A$2:$C$81,3,FALSE)</f>
        <v>1064</v>
      </c>
      <c r="F22" s="18">
        <v>15</v>
      </c>
      <c r="G22" s="18">
        <v>16</v>
      </c>
      <c r="H22" s="18">
        <v>2762614.1496711429</v>
      </c>
      <c r="I22" s="18">
        <v>4266403.837282463</v>
      </c>
      <c r="J22" s="18">
        <v>135416.16140000001</v>
      </c>
      <c r="K22" s="18">
        <v>11.571428571428571</v>
      </c>
      <c r="L22" s="18">
        <v>7.3742953281646182</v>
      </c>
      <c r="M22" s="18">
        <v>50.295836921698324</v>
      </c>
      <c r="N22" s="18">
        <v>10690.2529406715</v>
      </c>
    </row>
    <row r="23" spans="2:14" s="18" customFormat="1" x14ac:dyDescent="0.25">
      <c r="B23" s="18" t="str">
        <f>VLOOKUP(F23,NUTS_Europa!$A$2:$C$81,2,FALSE)</f>
        <v>ES51</v>
      </c>
      <c r="C23" s="18">
        <f>VLOOKUP(F23,NUTS_Europa!$A$2:$C$81,3,FALSE)</f>
        <v>1063</v>
      </c>
      <c r="D23" s="18" t="str">
        <f>VLOOKUP(G23,NUTS_Europa!$A$2:$C$81,2,FALSE)</f>
        <v>PT17</v>
      </c>
      <c r="E23" s="18">
        <f>VLOOKUP(G23,NUTS_Europa!$A$2:$C$81,3,FALSE)</f>
        <v>294</v>
      </c>
      <c r="F23" s="18">
        <v>15</v>
      </c>
      <c r="G23" s="18">
        <v>39</v>
      </c>
      <c r="H23" s="18">
        <v>609720.38358233776</v>
      </c>
      <c r="I23" s="18">
        <v>4500803.1960663879</v>
      </c>
      <c r="J23" s="18">
        <v>119215.969</v>
      </c>
      <c r="K23" s="18">
        <v>58.142857142857146</v>
      </c>
      <c r="L23" s="18">
        <v>7.6221058570537092</v>
      </c>
      <c r="M23" s="18">
        <v>13.735481255072809</v>
      </c>
      <c r="N23" s="18">
        <v>2919.4418040438927</v>
      </c>
    </row>
    <row r="24" spans="2:14" s="18" customFormat="1" x14ac:dyDescent="0.25">
      <c r="B24" s="18" t="str">
        <f>VLOOKUP(F24,NUTS_Europa!$A$2:$C$81,2,FALSE)</f>
        <v>ES61</v>
      </c>
      <c r="C24" s="18">
        <f>VLOOKUP(F24,NUTS_Europa!$A$2:$C$81,3,FALSE)</f>
        <v>61</v>
      </c>
      <c r="D24" s="18" t="str">
        <f>VLOOKUP(G24,NUTS_Europa!$A$2:$C$81,2,FALSE)</f>
        <v>FRG0</v>
      </c>
      <c r="E24" s="18">
        <f>VLOOKUP(G24,NUTS_Europa!$A$2:$C$81,3,FALSE)</f>
        <v>282</v>
      </c>
      <c r="F24" s="18">
        <v>17</v>
      </c>
      <c r="G24" s="18">
        <v>22</v>
      </c>
      <c r="H24" s="18">
        <v>517275.57872983319</v>
      </c>
      <c r="I24" s="18">
        <v>654757.10895699682</v>
      </c>
      <c r="J24" s="18">
        <v>115262.5922</v>
      </c>
      <c r="K24" s="18">
        <v>75.131142857142862</v>
      </c>
      <c r="L24" s="18">
        <v>11.312653355425004</v>
      </c>
      <c r="M24" s="18">
        <v>4.1271885598155169</v>
      </c>
      <c r="N24" s="18">
        <v>788.36279227440002</v>
      </c>
    </row>
    <row r="25" spans="2:14" s="18" customFormat="1" x14ac:dyDescent="0.25">
      <c r="B25" s="18" t="str">
        <f>VLOOKUP(F25,NUTS_Europa!$A$2:$C$81,2,FALSE)</f>
        <v>ES61</v>
      </c>
      <c r="C25" s="18">
        <f>VLOOKUP(F25,NUTS_Europa!$A$2:$C$81,3,FALSE)</f>
        <v>61</v>
      </c>
      <c r="D25" s="18" t="str">
        <f>VLOOKUP(G25,NUTS_Europa!$A$2:$C$81,2,FALSE)</f>
        <v>FRH0</v>
      </c>
      <c r="E25" s="18">
        <f>VLOOKUP(G25,NUTS_Europa!$A$2:$C$81,3,FALSE)</f>
        <v>283</v>
      </c>
      <c r="F25" s="18">
        <v>17</v>
      </c>
      <c r="G25" s="18">
        <v>23</v>
      </c>
      <c r="H25" s="18">
        <v>1617471.3068633098</v>
      </c>
      <c r="I25" s="18">
        <v>621652.62314601848</v>
      </c>
      <c r="J25" s="18">
        <v>191087.21979999999</v>
      </c>
      <c r="K25" s="18">
        <v>73.28</v>
      </c>
      <c r="L25" s="18">
        <v>9.514394192176443</v>
      </c>
      <c r="M25" s="18">
        <v>9.9889646536397727</v>
      </c>
      <c r="N25" s="18">
        <v>2188.5072270342998</v>
      </c>
    </row>
    <row r="26" spans="2:14" s="18" customFormat="1" x14ac:dyDescent="0.25">
      <c r="B26" s="18" t="str">
        <f>VLOOKUP(F26,NUTS_Europa!$A$2:$C$81,2,FALSE)</f>
        <v>ES62</v>
      </c>
      <c r="C26" s="18">
        <f>VLOOKUP(F26,NUTS_Europa!$A$2:$C$81,3,FALSE)</f>
        <v>1064</v>
      </c>
      <c r="D26" s="18" t="str">
        <f>VLOOKUP(G26,NUTS_Europa!$A$2:$C$81,2,FALSE)</f>
        <v>FRG0</v>
      </c>
      <c r="E26" s="18">
        <f>VLOOKUP(G26,NUTS_Europa!$A$2:$C$81,3,FALSE)</f>
        <v>282</v>
      </c>
      <c r="F26" s="18">
        <v>18</v>
      </c>
      <c r="G26" s="18">
        <v>22</v>
      </c>
      <c r="H26" s="18">
        <v>495916.44112071395</v>
      </c>
      <c r="I26" s="18">
        <v>749096.66997739743</v>
      </c>
      <c r="J26" s="18">
        <v>135416.16140000001</v>
      </c>
      <c r="K26" s="18">
        <v>89.787071428571423</v>
      </c>
      <c r="L26" s="18">
        <v>11.74098494980068</v>
      </c>
      <c r="M26" s="18">
        <v>4.3837784800141977</v>
      </c>
      <c r="N26" s="18">
        <v>788.36279227440002</v>
      </c>
    </row>
    <row r="27" spans="2:14" s="18" customFormat="1" x14ac:dyDescent="0.25">
      <c r="B27" s="18" t="str">
        <f>VLOOKUP(F27,NUTS_Europa!$A$2:$C$81,2,FALSE)</f>
        <v>ES62</v>
      </c>
      <c r="C27" s="18">
        <f>VLOOKUP(F27,NUTS_Europa!$A$2:$C$81,3,FALSE)</f>
        <v>1064</v>
      </c>
      <c r="D27" s="18" t="str">
        <f>VLOOKUP(G27,NUTS_Europa!$A$2:$C$81,2,FALSE)</f>
        <v>FRI1</v>
      </c>
      <c r="E27" s="18">
        <f>VLOOKUP(G27,NUTS_Europa!$A$2:$C$81,3,FALSE)</f>
        <v>283</v>
      </c>
      <c r="F27" s="18">
        <v>18</v>
      </c>
      <c r="G27" s="18">
        <v>24</v>
      </c>
      <c r="H27" s="18">
        <v>1373901.1637734286</v>
      </c>
      <c r="I27" s="18">
        <v>782699.12032557779</v>
      </c>
      <c r="J27" s="18">
        <v>199597.76430000001</v>
      </c>
      <c r="K27" s="18">
        <v>101.47328571428571</v>
      </c>
      <c r="L27" s="18">
        <v>9.9427257865521188</v>
      </c>
      <c r="M27" s="18">
        <v>10.701262215424643</v>
      </c>
      <c r="N27" s="18">
        <v>2188.5072270342998</v>
      </c>
    </row>
    <row r="28" spans="2:14" s="18" customFormat="1" x14ac:dyDescent="0.25">
      <c r="B28" s="18" t="str">
        <f>VLOOKUP(F28,NUTS_Europa!$A$2:$C$81,2,FALSE)</f>
        <v>FRD2</v>
      </c>
      <c r="C28" s="18">
        <f>VLOOKUP(F28,NUTS_Europa!$A$2:$C$81,3,FALSE)</f>
        <v>269</v>
      </c>
      <c r="D28" s="18" t="str">
        <f>VLOOKUP(G28,NUTS_Europa!$A$2:$C$81,2,FALSE)</f>
        <v>FRI1</v>
      </c>
      <c r="E28" s="18">
        <f>VLOOKUP(G28,NUTS_Europa!$A$2:$C$81,3,FALSE)</f>
        <v>283</v>
      </c>
      <c r="F28" s="18">
        <v>20</v>
      </c>
      <c r="G28" s="18">
        <v>24</v>
      </c>
      <c r="H28" s="18">
        <v>869126.78041894082</v>
      </c>
      <c r="I28" s="18">
        <v>527380.12698386551</v>
      </c>
      <c r="J28" s="18">
        <v>114346.8514</v>
      </c>
      <c r="K28" s="18">
        <v>33.071428571428569</v>
      </c>
      <c r="L28" s="18">
        <v>9.4762996872075327</v>
      </c>
      <c r="M28" s="18">
        <v>12.574141286867667</v>
      </c>
      <c r="N28" s="18">
        <v>2188.5072270342998</v>
      </c>
    </row>
    <row r="29" spans="2:14" s="18" customFormat="1" x14ac:dyDescent="0.25">
      <c r="B29" s="18" t="str">
        <f>VLOOKUP(F29,NUTS_Europa!$A$2:$C$81,2,FALSE)</f>
        <v>FRD2</v>
      </c>
      <c r="C29" s="18">
        <f>VLOOKUP(F29,NUTS_Europa!$A$2:$C$81,3,FALSE)</f>
        <v>269</v>
      </c>
      <c r="D29" s="18" t="str">
        <f>VLOOKUP(G29,NUTS_Europa!$A$2:$C$81,2,FALSE)</f>
        <v>NL32</v>
      </c>
      <c r="E29" s="18">
        <f>VLOOKUP(G29,NUTS_Europa!$A$2:$C$81,3,FALSE)</f>
        <v>218</v>
      </c>
      <c r="F29" s="18">
        <v>20</v>
      </c>
      <c r="G29" s="18">
        <v>32</v>
      </c>
      <c r="H29" s="18">
        <v>750543.83025148592</v>
      </c>
      <c r="I29" s="18">
        <v>589771.51132697868</v>
      </c>
      <c r="J29" s="18">
        <v>199058.85829999999</v>
      </c>
      <c r="K29" s="18">
        <v>19.642857142857142</v>
      </c>
      <c r="L29" s="18">
        <v>7.2651686137224081</v>
      </c>
      <c r="M29" s="18">
        <v>26.101770241095199</v>
      </c>
      <c r="N29" s="18">
        <v>4963.1764292102553</v>
      </c>
    </row>
    <row r="30" spans="2:14" s="18" customFormat="1" x14ac:dyDescent="0.25">
      <c r="B30" s="18" t="str">
        <f>VLOOKUP(F30,NUTS_Europa!$A$2:$C$81,2,FALSE)</f>
        <v>FRE1</v>
      </c>
      <c r="C30" s="18">
        <f>VLOOKUP(F30,NUTS_Europa!$A$2:$C$81,3,FALSE)</f>
        <v>220</v>
      </c>
      <c r="D30" s="18" t="str">
        <f>VLOOKUP(G30,NUTS_Europa!$A$2:$C$81,2,FALSE)</f>
        <v>FRH0</v>
      </c>
      <c r="E30" s="18">
        <f>VLOOKUP(G30,NUTS_Europa!$A$2:$C$81,3,FALSE)</f>
        <v>283</v>
      </c>
      <c r="F30" s="18">
        <v>21</v>
      </c>
      <c r="G30" s="18">
        <v>23</v>
      </c>
      <c r="H30" s="18">
        <v>1182202.5489893267</v>
      </c>
      <c r="I30" s="18">
        <v>490048.45847712207</v>
      </c>
      <c r="J30" s="18">
        <v>156784.57750000001</v>
      </c>
      <c r="K30" s="18">
        <v>42.999285714285712</v>
      </c>
      <c r="L30" s="18">
        <v>12.978610299176502</v>
      </c>
      <c r="M30" s="18">
        <v>11.334579876145181</v>
      </c>
      <c r="N30" s="18">
        <v>2188.5072270342998</v>
      </c>
    </row>
    <row r="31" spans="2:14" s="18" customFormat="1" x14ac:dyDescent="0.25">
      <c r="B31" s="18" t="str">
        <f>VLOOKUP(F31,NUTS_Europa!$A$2:$C$81,2,FALSE)</f>
        <v>FRE1</v>
      </c>
      <c r="C31" s="18">
        <f>VLOOKUP(F31,NUTS_Europa!$A$2:$C$81,3,FALSE)</f>
        <v>220</v>
      </c>
      <c r="D31" s="18" t="str">
        <f>VLOOKUP(G31,NUTS_Europa!$A$2:$C$81,2,FALSE)</f>
        <v>FRI3</v>
      </c>
      <c r="E31" s="18">
        <f>VLOOKUP(G31,NUTS_Europa!$A$2:$C$81,3,FALSE)</f>
        <v>283</v>
      </c>
      <c r="F31" s="18">
        <v>21</v>
      </c>
      <c r="G31" s="18">
        <v>25</v>
      </c>
      <c r="H31" s="18">
        <v>652039.95600110828</v>
      </c>
      <c r="I31" s="18">
        <v>490048.45847712207</v>
      </c>
      <c r="J31" s="18">
        <v>117061.7148</v>
      </c>
      <c r="K31" s="18">
        <v>42.999285714285712</v>
      </c>
      <c r="L31" s="18">
        <v>12.978610299176502</v>
      </c>
      <c r="M31" s="18">
        <v>11.334579876145181</v>
      </c>
      <c r="N31" s="18">
        <v>2188.5072270342998</v>
      </c>
    </row>
    <row r="32" spans="2:14" s="18" customFormat="1" x14ac:dyDescent="0.25">
      <c r="B32" s="18" t="str">
        <f>VLOOKUP(F32,NUTS_Europa!$A$2:$C$81,2,FALSE)</f>
        <v>FRJ1</v>
      </c>
      <c r="C32" s="18">
        <f>VLOOKUP(F32,NUTS_Europa!$A$2:$C$81,3,FALSE)</f>
        <v>1063</v>
      </c>
      <c r="D32" s="18" t="str">
        <f>VLOOKUP(G32,NUTS_Europa!$A$2:$C$81,2,FALSE)</f>
        <v>FRJ2</v>
      </c>
      <c r="E32" s="18">
        <f>VLOOKUP(G32,NUTS_Europa!$A$2:$C$81,3,FALSE)</f>
        <v>283</v>
      </c>
      <c r="F32" s="18">
        <v>26</v>
      </c>
      <c r="G32" s="18">
        <v>28</v>
      </c>
      <c r="H32" s="18">
        <v>2233444.5624412308</v>
      </c>
      <c r="I32" s="18">
        <v>4751003.3213868206</v>
      </c>
      <c r="J32" s="18">
        <v>142841.86170000001</v>
      </c>
      <c r="K32" s="18">
        <v>110.26692857142858</v>
      </c>
      <c r="L32" s="18">
        <v>9.6970674514905717</v>
      </c>
      <c r="M32" s="18">
        <v>10.701262215424643</v>
      </c>
      <c r="N32" s="18">
        <v>2188.5072270342998</v>
      </c>
    </row>
    <row r="33" spans="2:14" s="18" customFormat="1" x14ac:dyDescent="0.25">
      <c r="B33" s="18" t="str">
        <f>VLOOKUP(F33,NUTS_Europa!$A$2:$C$81,2,FALSE)</f>
        <v>FRJ1</v>
      </c>
      <c r="C33" s="18">
        <f>VLOOKUP(F33,NUTS_Europa!$A$2:$C$81,3,FALSE)</f>
        <v>1063</v>
      </c>
      <c r="D33" s="18" t="str">
        <f>VLOOKUP(G33,NUTS_Europa!$A$2:$C$81,2,FALSE)</f>
        <v>PT17</v>
      </c>
      <c r="E33" s="18">
        <f>VLOOKUP(G33,NUTS_Europa!$A$2:$C$81,3,FALSE)</f>
        <v>294</v>
      </c>
      <c r="F33" s="18">
        <v>26</v>
      </c>
      <c r="G33" s="18">
        <v>39</v>
      </c>
      <c r="H33" s="18">
        <v>1540811.2434299071</v>
      </c>
      <c r="I33" s="18">
        <v>4500803.1960663879</v>
      </c>
      <c r="J33" s="18">
        <v>137713.6226</v>
      </c>
      <c r="K33" s="18">
        <v>58.142857142857146</v>
      </c>
      <c r="L33" s="18">
        <v>7.6221058570537092</v>
      </c>
      <c r="M33" s="18">
        <v>13.735481255072809</v>
      </c>
      <c r="N33" s="18">
        <v>2919.4418040438927</v>
      </c>
    </row>
    <row r="34" spans="2:14" s="18" customFormat="1" x14ac:dyDescent="0.25">
      <c r="B34" s="18" t="str">
        <f>VLOOKUP(F34,NUTS_Europa!$A$2:$C$81,2,FALSE)</f>
        <v>FRF2</v>
      </c>
      <c r="C34" s="18">
        <f>VLOOKUP(F34,NUTS_Europa!$A$2:$C$81,3,FALSE)</f>
        <v>269</v>
      </c>
      <c r="D34" s="18" t="str">
        <f>VLOOKUP(G34,NUTS_Europa!$A$2:$C$81,2,FALSE)</f>
        <v>FRJ2</v>
      </c>
      <c r="E34" s="18">
        <f>VLOOKUP(G34,NUTS_Europa!$A$2:$C$81,3,FALSE)</f>
        <v>283</v>
      </c>
      <c r="F34" s="18">
        <v>27</v>
      </c>
      <c r="G34" s="18">
        <v>28</v>
      </c>
      <c r="H34" s="18">
        <v>1817959.7788184518</v>
      </c>
      <c r="I34" s="18">
        <v>527380.12698386551</v>
      </c>
      <c r="J34" s="18">
        <v>176841.96369999999</v>
      </c>
      <c r="K34" s="18">
        <v>33.071428571428569</v>
      </c>
      <c r="L34" s="18">
        <v>9.4762996872075327</v>
      </c>
      <c r="M34" s="18">
        <v>12.574141286867667</v>
      </c>
      <c r="N34" s="18">
        <v>2188.5072270342998</v>
      </c>
    </row>
    <row r="35" spans="2:14" s="18" customFormat="1" x14ac:dyDescent="0.25">
      <c r="B35" s="18" t="str">
        <f>VLOOKUP(F35,NUTS_Europa!$A$2:$C$81,2,FALSE)</f>
        <v>FRF2</v>
      </c>
      <c r="C35" s="18">
        <f>VLOOKUP(F35,NUTS_Europa!$A$2:$C$81,3,FALSE)</f>
        <v>269</v>
      </c>
      <c r="D35" s="18" t="str">
        <f>VLOOKUP(G35,NUTS_Europa!$A$2:$C$81,2,FALSE)</f>
        <v>PT16</v>
      </c>
      <c r="E35" s="18">
        <f>VLOOKUP(G35,NUTS_Europa!$A$2:$C$81,3,FALSE)</f>
        <v>111</v>
      </c>
      <c r="F35" s="18">
        <v>27</v>
      </c>
      <c r="G35" s="18">
        <v>38</v>
      </c>
      <c r="H35" s="18">
        <v>1360817.3337732861</v>
      </c>
      <c r="I35" s="18">
        <v>665165.36395224638</v>
      </c>
      <c r="J35" s="18">
        <v>120437.3524</v>
      </c>
      <c r="K35" s="18">
        <v>56.926428571428573</v>
      </c>
      <c r="L35" s="18">
        <v>9.4494650916527085</v>
      </c>
      <c r="M35" s="18">
        <v>16.23387896998425</v>
      </c>
      <c r="N35" s="18">
        <v>2919.4418040438927</v>
      </c>
    </row>
    <row r="36" spans="2:14" s="18" customFormat="1" x14ac:dyDescent="0.25">
      <c r="B36" s="18" t="str">
        <f>VLOOKUP(F36,NUTS_Europa!$A$2:$C$81,2,FALSE)</f>
        <v>FRI2</v>
      </c>
      <c r="C36" s="18">
        <f>VLOOKUP(F36,NUTS_Europa!$A$2:$C$81,3,FALSE)</f>
        <v>269</v>
      </c>
      <c r="D36" s="18" t="str">
        <f>VLOOKUP(G36,NUTS_Europa!$A$2:$C$81,2,FALSE)</f>
        <v>PT11</v>
      </c>
      <c r="E36" s="18">
        <f>VLOOKUP(G36,NUTS_Europa!$A$2:$C$81,3,FALSE)</f>
        <v>111</v>
      </c>
      <c r="F36" s="18">
        <v>29</v>
      </c>
      <c r="G36" s="18">
        <v>36</v>
      </c>
      <c r="H36" s="18">
        <v>1471980.9193458655</v>
      </c>
      <c r="I36" s="18">
        <v>665165.36395224638</v>
      </c>
      <c r="J36" s="18">
        <v>114346.8514</v>
      </c>
      <c r="K36" s="18">
        <v>56.926428571428573</v>
      </c>
      <c r="L36" s="18">
        <v>9.4494650916527085</v>
      </c>
      <c r="M36" s="18">
        <v>16.23387896998425</v>
      </c>
      <c r="N36" s="18">
        <v>2919.4418040438927</v>
      </c>
    </row>
    <row r="37" spans="2:14" s="18" customFormat="1" x14ac:dyDescent="0.25">
      <c r="B37" s="18" t="str">
        <f>VLOOKUP(F37,NUTS_Europa!$A$2:$C$81,2,FALSE)</f>
        <v>FRI2</v>
      </c>
      <c r="C37" s="18">
        <f>VLOOKUP(F37,NUTS_Europa!$A$2:$C$81,3,FALSE)</f>
        <v>269</v>
      </c>
      <c r="D37" s="18" t="str">
        <f>VLOOKUP(G37,NUTS_Europa!$A$2:$C$81,2,FALSE)</f>
        <v>FRI3</v>
      </c>
      <c r="E37" s="18">
        <f>VLOOKUP(G37,NUTS_Europa!$A$2:$C$81,3,FALSE)</f>
        <v>282</v>
      </c>
      <c r="F37" s="18">
        <v>29</v>
      </c>
      <c r="G37" s="18">
        <v>65</v>
      </c>
      <c r="H37" s="18">
        <v>556604.34776086861</v>
      </c>
      <c r="I37" s="18">
        <v>528332.43341520533</v>
      </c>
      <c r="J37" s="18">
        <v>117768.50930000001</v>
      </c>
      <c r="K37" s="18">
        <v>28.428571428571427</v>
      </c>
      <c r="L37" s="18">
        <v>11.274558850456096</v>
      </c>
      <c r="M37" s="18">
        <v>5.0584429984201797</v>
      </c>
      <c r="N37" s="18">
        <v>788.36279227440002</v>
      </c>
    </row>
    <row r="38" spans="2:14" s="18" customFormat="1" x14ac:dyDescent="0.25">
      <c r="B38" s="18" t="str">
        <f>VLOOKUP(F38,[1]NUTS_Europa!$A$2:$C$81,2,FALSE)</f>
        <v>NL11</v>
      </c>
      <c r="C38" s="18">
        <f>VLOOKUP(F38,[1]NUTS_Europa!$A$2:$C$81,3,FALSE)</f>
        <v>245</v>
      </c>
      <c r="D38" s="18" t="str">
        <f>VLOOKUP(G38,[1]NUTS_Europa!$A$2:$C$81,2,FALSE)</f>
        <v>FRI1</v>
      </c>
      <c r="E38" s="18">
        <f>VLOOKUP(G38,[1]NUTS_Europa!$A$2:$C$81,3,FALSE)</f>
        <v>275</v>
      </c>
      <c r="F38" s="18">
        <v>30</v>
      </c>
      <c r="G38" s="18">
        <v>64</v>
      </c>
      <c r="H38" s="18">
        <v>849870.63268778892</v>
      </c>
      <c r="I38" s="18">
        <v>6888536.3764317455</v>
      </c>
      <c r="J38" s="18">
        <v>114346.8514</v>
      </c>
      <c r="K38" s="18">
        <v>85</v>
      </c>
      <c r="L38" s="18">
        <v>11.335784543601802</v>
      </c>
      <c r="M38" s="18">
        <v>1.2855736323899705</v>
      </c>
      <c r="N38" s="18">
        <v>200.35778179606439</v>
      </c>
    </row>
    <row r="39" spans="2:14" s="18" customFormat="1" x14ac:dyDescent="0.25">
      <c r="B39" s="18" t="str">
        <f>VLOOKUP(F39,[1]NUTS_Europa!$A$2:$C$81,2,FALSE)</f>
        <v>NL11</v>
      </c>
      <c r="C39" s="18">
        <f>VLOOKUP(F39,[1]NUTS_Europa!$A$2:$C$81,3,FALSE)</f>
        <v>245</v>
      </c>
      <c r="D39" s="18" t="str">
        <f>VLOOKUP(G39,[1]NUTS_Europa!$A$2:$C$81,2,FALSE)</f>
        <v>FRI2</v>
      </c>
      <c r="E39" s="18">
        <f>VLOOKUP(G39,[1]NUTS_Europa!$A$2:$C$81,3,FALSE)</f>
        <v>275</v>
      </c>
      <c r="F39" s="18">
        <v>30</v>
      </c>
      <c r="G39" s="18">
        <v>69</v>
      </c>
      <c r="H39" s="18">
        <v>815145.42337802227</v>
      </c>
      <c r="I39" s="18">
        <v>6888536.3764317455</v>
      </c>
      <c r="J39" s="18">
        <v>145277.79319999999</v>
      </c>
      <c r="K39" s="18">
        <v>85</v>
      </c>
      <c r="L39" s="18">
        <v>11.335784543601802</v>
      </c>
      <c r="M39" s="18">
        <v>1.2855736323899705</v>
      </c>
      <c r="N39" s="18">
        <v>200.35778179606439</v>
      </c>
    </row>
    <row r="40" spans="2:14" s="18" customFormat="1" x14ac:dyDescent="0.25">
      <c r="B40" s="18" t="str">
        <f>VLOOKUP(F40,[1]NUTS_Europa!$A$2:$C$81,2,FALSE)</f>
        <v>NL33</v>
      </c>
      <c r="C40" s="18">
        <f>VLOOKUP(F40,[1]NUTS_Europa!$A$2:$C$81,3,FALSE)</f>
        <v>250</v>
      </c>
      <c r="D40" s="18" t="str">
        <f>VLOOKUP(G40,[1]NUTS_Europa!$A$2:$C$81,2,FALSE)</f>
        <v>PT15</v>
      </c>
      <c r="E40" s="18">
        <f>VLOOKUP(G40,[1]NUTS_Europa!$A$2:$C$81,3,FALSE)</f>
        <v>1065</v>
      </c>
      <c r="F40" s="18">
        <v>33</v>
      </c>
      <c r="G40" s="18">
        <v>37</v>
      </c>
      <c r="H40" s="18">
        <v>2836134.4794378011</v>
      </c>
      <c r="I40" s="18">
        <v>851688.34898175311</v>
      </c>
      <c r="J40" s="18">
        <v>114346.8514</v>
      </c>
      <c r="K40" s="18">
        <v>83.268571428571434</v>
      </c>
      <c r="L40" s="18">
        <v>8.316543002868281</v>
      </c>
      <c r="M40" s="18">
        <v>40.700354192181997</v>
      </c>
      <c r="N40" s="18">
        <v>7319.4038028586165</v>
      </c>
    </row>
    <row r="41" spans="2:14" s="18" customFormat="1" x14ac:dyDescent="0.25">
      <c r="B41" s="18" t="str">
        <f>VLOOKUP(F41,[1]NUTS_Europa!$A$2:$C$81,2,FALSE)</f>
        <v>NL33</v>
      </c>
      <c r="C41" s="18">
        <f>VLOOKUP(F41,[1]NUTS_Europa!$A$2:$C$81,3,FALSE)</f>
        <v>250</v>
      </c>
      <c r="D41" s="18" t="str">
        <f>VLOOKUP(G41,[1]NUTS_Europa!$A$2:$C$81,2,FALSE)</f>
        <v>PT18</v>
      </c>
      <c r="E41" s="18">
        <f>VLOOKUP(G41,[1]NUTS_Europa!$A$2:$C$81,3,FALSE)</f>
        <v>1065</v>
      </c>
      <c r="F41" s="18">
        <v>33</v>
      </c>
      <c r="G41" s="18">
        <v>40</v>
      </c>
      <c r="H41" s="18">
        <v>2317174.1110075195</v>
      </c>
      <c r="I41" s="18">
        <v>851688.34898175311</v>
      </c>
      <c r="J41" s="18">
        <v>137713.6226</v>
      </c>
      <c r="K41" s="18">
        <v>83.268571428571434</v>
      </c>
      <c r="L41" s="18">
        <v>8.316543002868281</v>
      </c>
      <c r="M41" s="18">
        <v>40.700354192181997</v>
      </c>
      <c r="N41" s="18">
        <v>7319.4038028586165</v>
      </c>
    </row>
    <row r="42" spans="2:14" s="18" customFormat="1" x14ac:dyDescent="0.25">
      <c r="B42" s="18" t="str">
        <f>VLOOKUP(F42,NUTS_Europa!$A$2:$C$81,2,FALSE)</f>
        <v>NL34</v>
      </c>
      <c r="C42" s="18">
        <f>VLOOKUP(F42,NUTS_Europa!$A$2:$C$81,3,FALSE)</f>
        <v>250</v>
      </c>
      <c r="D42" s="18" t="str">
        <f>VLOOKUP(G42,NUTS_Europa!$A$2:$C$81,2,FALSE)</f>
        <v>PT11</v>
      </c>
      <c r="E42" s="18">
        <f>VLOOKUP(G42,NUTS_Europa!$A$2:$C$81,3,FALSE)</f>
        <v>111</v>
      </c>
      <c r="F42" s="18">
        <v>34</v>
      </c>
      <c r="G42" s="18">
        <v>36</v>
      </c>
      <c r="H42" s="18">
        <v>1276270.4505416346</v>
      </c>
      <c r="I42" s="18">
        <v>780209.40585979994</v>
      </c>
      <c r="J42" s="18">
        <v>176841.96369999999</v>
      </c>
      <c r="K42" s="18">
        <v>68.844285714285718</v>
      </c>
      <c r="L42" s="18">
        <v>10.859662127031243</v>
      </c>
      <c r="M42" s="18">
        <v>16.23387896998425</v>
      </c>
      <c r="N42" s="18">
        <v>2919.4418040438927</v>
      </c>
    </row>
    <row r="43" spans="2:14" s="18" customFormat="1" x14ac:dyDescent="0.25">
      <c r="B43" s="18" t="str">
        <f>VLOOKUP(F43,NUTS_Europa!$A$2:$C$81,2,FALSE)</f>
        <v>NL34</v>
      </c>
      <c r="C43" s="18">
        <f>VLOOKUP(F43,NUTS_Europa!$A$2:$C$81,3,FALSE)</f>
        <v>250</v>
      </c>
      <c r="D43" s="18" t="str">
        <f>VLOOKUP(G43,NUTS_Europa!$A$2:$C$81,2,FALSE)</f>
        <v>PT16</v>
      </c>
      <c r="E43" s="18">
        <f>VLOOKUP(G43,NUTS_Europa!$A$2:$C$81,3,FALSE)</f>
        <v>111</v>
      </c>
      <c r="F43" s="18">
        <v>34</v>
      </c>
      <c r="G43" s="18">
        <v>38</v>
      </c>
      <c r="H43" s="18">
        <v>1180439.7733238938</v>
      </c>
      <c r="I43" s="18">
        <v>780209.40585979994</v>
      </c>
      <c r="J43" s="18">
        <v>199058.85829999999</v>
      </c>
      <c r="K43" s="18">
        <v>68.844285714285718</v>
      </c>
      <c r="L43" s="18">
        <v>10.859662127031243</v>
      </c>
      <c r="M43" s="18">
        <v>16.23387896998425</v>
      </c>
      <c r="N43" s="18">
        <v>2919.4418040438927</v>
      </c>
    </row>
    <row r="44" spans="2:14" s="18" customFormat="1" x14ac:dyDescent="0.25">
      <c r="B44" s="18" t="str">
        <f>VLOOKUP(F44,[1]NUTS_Europa!$A$2:$C$81,2,FALSE)</f>
        <v>NL41</v>
      </c>
      <c r="C44" s="18">
        <f>VLOOKUP(F44,[1]NUTS_Europa!$A$2:$C$81,3,FALSE)</f>
        <v>253</v>
      </c>
      <c r="D44" s="18" t="str">
        <f>VLOOKUP(G44,[1]NUTS_Europa!$A$2:$C$81,2,FALSE)</f>
        <v>PT15</v>
      </c>
      <c r="E44" s="18">
        <f>VLOOKUP(G44,[1]NUTS_Europa!$A$2:$C$81,3,FALSE)</f>
        <v>1065</v>
      </c>
      <c r="F44" s="18">
        <v>35</v>
      </c>
      <c r="G44" s="18">
        <v>37</v>
      </c>
      <c r="H44" s="18">
        <v>2925980.6492212377</v>
      </c>
      <c r="I44" s="18">
        <v>778663.06456289778</v>
      </c>
      <c r="J44" s="18">
        <v>142392.87169999999</v>
      </c>
      <c r="K44" s="18">
        <v>83.269071428571436</v>
      </c>
      <c r="L44" s="18">
        <v>10.160208633532356</v>
      </c>
      <c r="M44" s="18">
        <v>40.700354192181997</v>
      </c>
      <c r="N44" s="18">
        <v>7319.4038028586165</v>
      </c>
    </row>
    <row r="45" spans="2:14" s="18" customFormat="1" x14ac:dyDescent="0.25">
      <c r="B45" s="18" t="str">
        <f>VLOOKUP(F45,[1]NUTS_Europa!$A$2:$C$81,2,FALSE)</f>
        <v>NL41</v>
      </c>
      <c r="C45" s="18">
        <f>VLOOKUP(F45,[1]NUTS_Europa!$A$2:$C$81,3,FALSE)</f>
        <v>253</v>
      </c>
      <c r="D45" s="18" t="str">
        <f>VLOOKUP(G45,[1]NUTS_Europa!$A$2:$C$81,2,FALSE)</f>
        <v>PT18</v>
      </c>
      <c r="E45" s="18">
        <f>VLOOKUP(G45,[1]NUTS_Europa!$A$2:$C$81,3,FALSE)</f>
        <v>1065</v>
      </c>
      <c r="F45" s="18">
        <v>35</v>
      </c>
      <c r="G45" s="18">
        <v>40</v>
      </c>
      <c r="H45" s="18">
        <v>2407020.2807909562</v>
      </c>
      <c r="I45" s="18">
        <v>778663.06456289778</v>
      </c>
      <c r="J45" s="18">
        <v>120437.3524</v>
      </c>
      <c r="K45" s="18">
        <v>83.269071428571436</v>
      </c>
      <c r="L45" s="18">
        <v>10.160208633532356</v>
      </c>
      <c r="M45" s="18">
        <v>40.700354192181997</v>
      </c>
      <c r="N45" s="18">
        <v>7319.4038028586165</v>
      </c>
    </row>
    <row r="46" spans="2:14" s="18" customFormat="1" x14ac:dyDescent="0.25">
      <c r="B46" s="18" t="str">
        <f>VLOOKUP(F46,[1]NUTS_Europa!$A$2:$C$81,2,FALSE)</f>
        <v>BE21</v>
      </c>
      <c r="C46" s="18">
        <f>VLOOKUP(F46,[1]NUTS_Europa!$A$2:$C$81,3,FALSE)</f>
        <v>250</v>
      </c>
      <c r="D46" s="18" t="str">
        <f>VLOOKUP(G46,[1]NUTS_Europa!$A$2:$C$81,2,FALSE)</f>
        <v>FRE1</v>
      </c>
      <c r="E46" s="18">
        <f>VLOOKUP(G46,[1]NUTS_Europa!$A$2:$C$81,3,FALSE)</f>
        <v>235</v>
      </c>
      <c r="F46" s="18">
        <v>41</v>
      </c>
      <c r="G46" s="18">
        <v>61</v>
      </c>
      <c r="H46" s="18">
        <v>614150.40855018294</v>
      </c>
      <c r="I46" s="18">
        <v>469513.92954639206</v>
      </c>
      <c r="J46" s="18">
        <v>142392.87169999999</v>
      </c>
      <c r="K46" s="18">
        <v>10.071428571428571</v>
      </c>
      <c r="L46" s="18">
        <v>10.451502122858233</v>
      </c>
      <c r="M46" s="18">
        <v>9.4970827920198602</v>
      </c>
      <c r="N46" s="18">
        <v>1705.3756166676578</v>
      </c>
    </row>
    <row r="47" spans="2:14" s="18" customFormat="1" x14ac:dyDescent="0.25">
      <c r="B47" s="18" t="str">
        <f>VLOOKUP(F47,[1]NUTS_Europa!$A$2:$C$81,2,FALSE)</f>
        <v>BE21</v>
      </c>
      <c r="C47" s="18">
        <f>VLOOKUP(F47,[1]NUTS_Europa!$A$2:$C$81,3,FALSE)</f>
        <v>250</v>
      </c>
      <c r="D47" s="18" t="str">
        <f>VLOOKUP(G47,[1]NUTS_Europa!$A$2:$C$81,2,FALSE)</f>
        <v>FRF2</v>
      </c>
      <c r="E47" s="18">
        <f>VLOOKUP(G47,[1]NUTS_Europa!$A$2:$C$81,3,FALSE)</f>
        <v>235</v>
      </c>
      <c r="F47" s="18">
        <v>41</v>
      </c>
      <c r="G47" s="18">
        <v>67</v>
      </c>
      <c r="H47" s="18">
        <v>1170357.3016258462</v>
      </c>
      <c r="I47" s="18">
        <v>469513.92954639206</v>
      </c>
      <c r="J47" s="18">
        <v>156784.57750000001</v>
      </c>
      <c r="K47" s="18">
        <v>10.071428571428571</v>
      </c>
      <c r="L47" s="18">
        <v>10.451502122858233</v>
      </c>
      <c r="M47" s="18">
        <v>9.4970827920198602</v>
      </c>
      <c r="N47" s="18">
        <v>1705.3756166676578</v>
      </c>
    </row>
    <row r="48" spans="2:14" s="18" customFormat="1" x14ac:dyDescent="0.25">
      <c r="B48" s="18" t="str">
        <f>VLOOKUP(F48,NUTS_Europa!$A$2:$C$81,2,FALSE)</f>
        <v>BE23</v>
      </c>
      <c r="C48" s="18">
        <f>VLOOKUP(F48,NUTS_Europa!$A$2:$C$81,3,FALSE)</f>
        <v>220</v>
      </c>
      <c r="D48" s="18" t="str">
        <f>VLOOKUP(G48,NUTS_Europa!$A$2:$C$81,2,FALSE)</f>
        <v>ES12</v>
      </c>
      <c r="E48" s="18">
        <f>VLOOKUP(G48,NUTS_Europa!$A$2:$C$81,3,FALSE)</f>
        <v>163</v>
      </c>
      <c r="F48" s="18">
        <v>42</v>
      </c>
      <c r="G48" s="18">
        <v>52</v>
      </c>
      <c r="H48" s="18">
        <v>1456265.8385947153</v>
      </c>
      <c r="I48" s="18">
        <v>577451.68702627998</v>
      </c>
      <c r="J48" s="18">
        <v>137713.6226</v>
      </c>
      <c r="K48" s="18">
        <v>52.142857142857146</v>
      </c>
      <c r="L48" s="18">
        <v>16.012892097455246</v>
      </c>
      <c r="M48" s="18">
        <v>16.919501224632757</v>
      </c>
      <c r="N48" s="18">
        <v>2892.2254104356139</v>
      </c>
    </row>
    <row r="49" spans="2:14" s="18" customFormat="1" x14ac:dyDescent="0.25">
      <c r="B49" s="18" t="str">
        <f>VLOOKUP(F49,NUTS_Europa!$A$2:$C$81,2,FALSE)</f>
        <v>BE23</v>
      </c>
      <c r="C49" s="18">
        <f>VLOOKUP(F49,NUTS_Europa!$A$2:$C$81,3,FALSE)</f>
        <v>220</v>
      </c>
      <c r="D49" s="18" t="str">
        <f>VLOOKUP(G49,NUTS_Europa!$A$2:$C$81,2,FALSE)</f>
        <v>NL11</v>
      </c>
      <c r="E49" s="18">
        <f>VLOOKUP(G49,NUTS_Europa!$A$2:$C$81,3,FALSE)</f>
        <v>218</v>
      </c>
      <c r="F49" s="18">
        <v>42</v>
      </c>
      <c r="G49" s="18">
        <v>70</v>
      </c>
      <c r="H49" s="18">
        <v>1768063.1384269353</v>
      </c>
      <c r="I49" s="18">
        <v>448811.83715442778</v>
      </c>
      <c r="J49" s="18">
        <v>117061.7148</v>
      </c>
      <c r="K49" s="18">
        <v>8.9285714285714288</v>
      </c>
      <c r="L49" s="18">
        <v>10.767479225691376</v>
      </c>
      <c r="M49" s="18">
        <v>23.290647709599885</v>
      </c>
      <c r="N49" s="18">
        <v>4963.1764292102553</v>
      </c>
    </row>
    <row r="50" spans="2:14" s="18" customFormat="1" x14ac:dyDescent="0.25">
      <c r="B50" s="18" t="str">
        <f>VLOOKUP(F50,NUTS_Europa!$A$2:$C$81,2,FALSE)</f>
        <v>BE25</v>
      </c>
      <c r="C50" s="18">
        <f>VLOOKUP(F50,NUTS_Europa!$A$2:$C$81,3,FALSE)</f>
        <v>220</v>
      </c>
      <c r="D50" s="18" t="str">
        <f>VLOOKUP(G50,NUTS_Europa!$A$2:$C$81,2,FALSE)</f>
        <v>NL11</v>
      </c>
      <c r="E50" s="18">
        <f>VLOOKUP(G50,NUTS_Europa!$A$2:$C$81,3,FALSE)</f>
        <v>218</v>
      </c>
      <c r="F50" s="18">
        <v>43</v>
      </c>
      <c r="G50" s="18">
        <v>70</v>
      </c>
      <c r="H50" s="18">
        <v>1580383.5996622068</v>
      </c>
      <c r="I50" s="18">
        <v>448811.83715442778</v>
      </c>
      <c r="J50" s="18">
        <v>156784.57750000001</v>
      </c>
      <c r="K50" s="18">
        <v>8.9285714285714288</v>
      </c>
      <c r="L50" s="18">
        <v>10.767479225691376</v>
      </c>
      <c r="M50" s="18">
        <v>23.290647709599885</v>
      </c>
      <c r="N50" s="18">
        <v>4963.1764292102553</v>
      </c>
    </row>
    <row r="51" spans="2:14" s="18" customFormat="1" x14ac:dyDescent="0.25">
      <c r="B51" s="18" t="str">
        <f>VLOOKUP(F51,NUTS_Europa!$A$2:$C$81,2,FALSE)</f>
        <v>BE25</v>
      </c>
      <c r="C51" s="18">
        <f>VLOOKUP(F51,NUTS_Europa!$A$2:$C$81,3,FALSE)</f>
        <v>220</v>
      </c>
      <c r="D51" s="18" t="str">
        <f>VLOOKUP(G51,NUTS_Europa!$A$2:$C$81,2,FALSE)</f>
        <v>PT18</v>
      </c>
      <c r="E51" s="18">
        <f>VLOOKUP(G51,NUTS_Europa!$A$2:$C$81,3,FALSE)</f>
        <v>61</v>
      </c>
      <c r="F51" s="18">
        <v>43</v>
      </c>
      <c r="G51" s="18">
        <v>80</v>
      </c>
      <c r="H51" s="18">
        <v>11692365.632955316</v>
      </c>
      <c r="I51" s="18">
        <v>743704.29200848169</v>
      </c>
      <c r="J51" s="18">
        <v>117768.50930000001</v>
      </c>
      <c r="K51" s="18">
        <v>96.690714285714293</v>
      </c>
      <c r="L51" s="18">
        <v>10.227506581474872</v>
      </c>
      <c r="M51" s="18">
        <v>81.136608862572814</v>
      </c>
      <c r="N51" s="18">
        <v>17378.684486844912</v>
      </c>
    </row>
    <row r="52" spans="2:14" s="18" customFormat="1" x14ac:dyDescent="0.25">
      <c r="B52" s="18" t="str">
        <f>VLOOKUP(F52,NUTS_Europa!$A$2:$C$81,2,FALSE)</f>
        <v>DE50</v>
      </c>
      <c r="C52" s="18">
        <f>VLOOKUP(F52,NUTS_Europa!$A$2:$C$81,3,FALSE)</f>
        <v>1069</v>
      </c>
      <c r="D52" s="18" t="str">
        <f>VLOOKUP(G52,NUTS_Europa!$A$2:$C$81,2,FALSE)</f>
        <v>ES12</v>
      </c>
      <c r="E52" s="18">
        <f>VLOOKUP(G52,NUTS_Europa!$A$2:$C$81,3,FALSE)</f>
        <v>163</v>
      </c>
      <c r="F52" s="18">
        <v>44</v>
      </c>
      <c r="G52" s="18">
        <v>52</v>
      </c>
      <c r="H52" s="18">
        <v>1593862.1616839615</v>
      </c>
      <c r="I52" s="18">
        <v>713511.54566462641</v>
      </c>
      <c r="J52" s="18">
        <v>120125.8052</v>
      </c>
      <c r="K52" s="18">
        <v>74.86071428571428</v>
      </c>
      <c r="L52" s="18">
        <v>13.847135442413272</v>
      </c>
      <c r="M52" s="18">
        <v>16.082539203860382</v>
      </c>
      <c r="N52" s="18">
        <v>2892.2254104356139</v>
      </c>
    </row>
    <row r="53" spans="2:14" s="18" customFormat="1" x14ac:dyDescent="0.25">
      <c r="B53" s="18" t="str">
        <f>VLOOKUP(F53,NUTS_Europa!$A$2:$C$81,2,FALSE)</f>
        <v>DE50</v>
      </c>
      <c r="C53" s="18">
        <f>VLOOKUP(F53,NUTS_Europa!$A$2:$C$81,3,FALSE)</f>
        <v>1069</v>
      </c>
      <c r="D53" s="18" t="str">
        <f>VLOOKUP(G53,NUTS_Europa!$A$2:$C$81,2,FALSE)</f>
        <v>FRG0</v>
      </c>
      <c r="E53" s="18">
        <f>VLOOKUP(G53,NUTS_Europa!$A$2:$C$81,3,FALSE)</f>
        <v>283</v>
      </c>
      <c r="F53" s="18">
        <v>44</v>
      </c>
      <c r="G53" s="18">
        <v>62</v>
      </c>
      <c r="H53" s="18">
        <v>1027448.0141188365</v>
      </c>
      <c r="I53" s="18">
        <v>640698.45294475788</v>
      </c>
      <c r="J53" s="18">
        <v>199058.85829999999</v>
      </c>
      <c r="K53" s="18">
        <v>68.42</v>
      </c>
      <c r="L53" s="18">
        <v>10.812853644134526</v>
      </c>
      <c r="M53" s="18">
        <v>10.701262215424643</v>
      </c>
      <c r="N53" s="18">
        <v>2188.5072270342998</v>
      </c>
    </row>
    <row r="54" spans="2:14" s="18" customFormat="1" x14ac:dyDescent="0.25">
      <c r="B54" s="18" t="str">
        <f>VLOOKUP(F54,NUTS_Europa!$A$2:$C$81,2,FALSE)</f>
        <v>DE60</v>
      </c>
      <c r="C54" s="18">
        <f>VLOOKUP(F54,NUTS_Europa!$A$2:$C$81,3,FALSE)</f>
        <v>245</v>
      </c>
      <c r="D54" s="18" t="str">
        <f>VLOOKUP(G54,NUTS_Europa!$A$2:$C$81,2,FALSE)</f>
        <v>ES61</v>
      </c>
      <c r="E54" s="18">
        <f>VLOOKUP(G54,NUTS_Europa!$A$2:$C$81,3,FALSE)</f>
        <v>297</v>
      </c>
      <c r="F54" s="18">
        <v>45</v>
      </c>
      <c r="G54" s="18">
        <v>57</v>
      </c>
      <c r="H54" s="18">
        <v>3075338.1459369287</v>
      </c>
      <c r="I54" s="18">
        <v>5978840.188702303</v>
      </c>
      <c r="J54" s="18">
        <v>159445.52859999999</v>
      </c>
      <c r="K54" s="18">
        <v>111.61642857142859</v>
      </c>
      <c r="L54" s="18">
        <v>9.4388273875598383</v>
      </c>
      <c r="M54" s="18">
        <v>4.7016786773045292</v>
      </c>
      <c r="N54" s="18">
        <v>845.53280858406924</v>
      </c>
    </row>
    <row r="55" spans="2:14" s="18" customFormat="1" x14ac:dyDescent="0.25">
      <c r="B55" s="18" t="str">
        <f>VLOOKUP(F55,NUTS_Europa!$A$2:$C$81,2,FALSE)</f>
        <v>DE60</v>
      </c>
      <c r="C55" s="18">
        <f>VLOOKUP(F55,NUTS_Europa!$A$2:$C$81,3,FALSE)</f>
        <v>245</v>
      </c>
      <c r="D55" s="18" t="str">
        <f>VLOOKUP(G55,NUTS_Europa!$A$2:$C$81,2,FALSE)</f>
        <v>ES62</v>
      </c>
      <c r="E55" s="18">
        <f>VLOOKUP(G55,NUTS_Europa!$A$2:$C$81,3,FALSE)</f>
        <v>462</v>
      </c>
      <c r="F55" s="18">
        <v>45</v>
      </c>
      <c r="G55" s="18">
        <v>58</v>
      </c>
      <c r="H55" s="18">
        <v>3544918.7406962877</v>
      </c>
      <c r="I55" s="18">
        <v>4733233.0548056625</v>
      </c>
      <c r="J55" s="18">
        <v>114346.8514</v>
      </c>
      <c r="K55" s="18">
        <v>122.14571428571428</v>
      </c>
      <c r="L55" s="18">
        <v>7.0452511283224153</v>
      </c>
      <c r="M55" s="18">
        <v>5.0834742648501541</v>
      </c>
      <c r="N55" s="18">
        <v>914.19353969713836</v>
      </c>
    </row>
    <row r="56" spans="2:14" s="18" customFormat="1" x14ac:dyDescent="0.25">
      <c r="B56" s="18" t="str">
        <f>VLOOKUP(F56,[1]NUTS_Europa!$A$2:$C$81,2,FALSE)</f>
        <v>DE80</v>
      </c>
      <c r="C56" s="18">
        <f>VLOOKUP(F56,[1]NUTS_Europa!$A$2:$C$81,3,FALSE)</f>
        <v>245</v>
      </c>
      <c r="D56" s="18" t="str">
        <f>VLOOKUP(G56,[1]NUTS_Europa!$A$2:$C$81,2,FALSE)</f>
        <v>ES11</v>
      </c>
      <c r="E56" s="18">
        <f>VLOOKUP(G56,[1]NUTS_Europa!$A$2:$C$81,3,FALSE)</f>
        <v>285</v>
      </c>
      <c r="F56" s="18">
        <v>46</v>
      </c>
      <c r="G56" s="18">
        <v>51</v>
      </c>
      <c r="H56" s="18">
        <v>59259.211408992429</v>
      </c>
      <c r="I56" s="18">
        <v>6384082.6099189008</v>
      </c>
      <c r="J56" s="18">
        <v>127001.217</v>
      </c>
      <c r="K56" s="18">
        <v>71.852857142857147</v>
      </c>
      <c r="L56" s="18">
        <v>10.514663188552843</v>
      </c>
      <c r="M56" s="18">
        <v>8.6798246702749215E-2</v>
      </c>
      <c r="N56" s="18">
        <v>15.609481283570693</v>
      </c>
    </row>
    <row r="57" spans="2:14" s="18" customFormat="1" x14ac:dyDescent="0.25">
      <c r="B57" s="18" t="str">
        <f>VLOOKUP(F57,[1]NUTS_Europa!$A$2:$C$81,2,FALSE)</f>
        <v>DE80</v>
      </c>
      <c r="C57" s="18">
        <f>VLOOKUP(F57,[1]NUTS_Europa!$A$2:$C$81,3,FALSE)</f>
        <v>245</v>
      </c>
      <c r="D57" s="18" t="str">
        <f>VLOOKUP(G57,[1]NUTS_Europa!$A$2:$C$81,2,FALSE)</f>
        <v>ES13</v>
      </c>
      <c r="E57" s="18">
        <f>VLOOKUP(G57,[1]NUTS_Europa!$A$2:$C$81,3,FALSE)</f>
        <v>285</v>
      </c>
      <c r="F57" s="18">
        <v>46</v>
      </c>
      <c r="G57" s="18">
        <v>53</v>
      </c>
      <c r="H57" s="18">
        <v>66002.14830542545</v>
      </c>
      <c r="I57" s="18">
        <v>6384082.6099189008</v>
      </c>
      <c r="J57" s="18">
        <v>117768.50930000001</v>
      </c>
      <c r="K57" s="18">
        <v>71.852857142857147</v>
      </c>
      <c r="L57" s="18">
        <v>10.514663188552843</v>
      </c>
      <c r="M57" s="18">
        <v>8.6798246702749215E-2</v>
      </c>
      <c r="N57" s="18">
        <v>15.609481283570693</v>
      </c>
    </row>
    <row r="58" spans="2:14" s="18" customFormat="1" x14ac:dyDescent="0.25">
      <c r="B58" s="18" t="str">
        <f>VLOOKUP(F58,[1]NUTS_Europa!$A$2:$C$81,2,FALSE)</f>
        <v>DE93</v>
      </c>
      <c r="C58" s="18">
        <f>VLOOKUP(F58,[1]NUTS_Europa!$A$2:$C$81,3,FALSE)</f>
        <v>245</v>
      </c>
      <c r="D58" s="18" t="str">
        <f>VLOOKUP(G58,[1]NUTS_Europa!$A$2:$C$81,2,FALSE)</f>
        <v>FRI1</v>
      </c>
      <c r="E58" s="18">
        <f>VLOOKUP(G58,[1]NUTS_Europa!$A$2:$C$81,3,FALSE)</f>
        <v>275</v>
      </c>
      <c r="F58" s="18">
        <v>47</v>
      </c>
      <c r="G58" s="18">
        <v>64</v>
      </c>
      <c r="H58" s="18">
        <v>851975.19082777505</v>
      </c>
      <c r="I58" s="18">
        <v>6888536.3764317455</v>
      </c>
      <c r="J58" s="18">
        <v>154854.3009</v>
      </c>
      <c r="K58" s="18">
        <v>85</v>
      </c>
      <c r="L58" s="18">
        <v>11.335784543601802</v>
      </c>
      <c r="M58" s="18">
        <v>1.2855736323899705</v>
      </c>
      <c r="N58" s="18">
        <v>200.35778179606439</v>
      </c>
    </row>
    <row r="59" spans="2:14" s="18" customFormat="1" x14ac:dyDescent="0.25">
      <c r="B59" s="18" t="str">
        <f>VLOOKUP(F59,[1]NUTS_Europa!$A$2:$C$81,2,FALSE)</f>
        <v>DE93</v>
      </c>
      <c r="C59" s="18">
        <f>VLOOKUP(F59,[1]NUTS_Europa!$A$2:$C$81,3,FALSE)</f>
        <v>245</v>
      </c>
      <c r="D59" s="18" t="str">
        <f>VLOOKUP(G59,[1]NUTS_Europa!$A$2:$C$81,2,FALSE)</f>
        <v>FRI2</v>
      </c>
      <c r="E59" s="18">
        <f>VLOOKUP(G59,[1]NUTS_Europa!$A$2:$C$81,3,FALSE)</f>
        <v>275</v>
      </c>
      <c r="F59" s="18">
        <v>47</v>
      </c>
      <c r="G59" s="18">
        <v>69</v>
      </c>
      <c r="H59" s="18">
        <v>817249.98151800828</v>
      </c>
      <c r="I59" s="18">
        <v>6888536.3764317455</v>
      </c>
      <c r="J59" s="18">
        <v>114346.8514</v>
      </c>
      <c r="K59" s="18">
        <v>85</v>
      </c>
      <c r="L59" s="18">
        <v>11.335784543601802</v>
      </c>
      <c r="M59" s="18">
        <v>1.2855736323899705</v>
      </c>
      <c r="N59" s="18">
        <v>200.35778179606439</v>
      </c>
    </row>
    <row r="60" spans="2:14" s="18" customFormat="1" x14ac:dyDescent="0.25">
      <c r="B60" s="18" t="str">
        <f>VLOOKUP(F60,[1]NUTS_Europa!$A$2:$C$81,2,FALSE)</f>
        <v>DE94</v>
      </c>
      <c r="C60" s="18">
        <f>VLOOKUP(F60,[1]NUTS_Europa!$A$2:$C$81,3,FALSE)</f>
        <v>1069</v>
      </c>
      <c r="D60" s="18" t="str">
        <f>VLOOKUP(G60,[1]NUTS_Europa!$A$2:$C$81,2,FALSE)</f>
        <v>FRE1</v>
      </c>
      <c r="E60" s="18">
        <f>VLOOKUP(G60,[1]NUTS_Europa!$A$2:$C$81,3,FALSE)</f>
        <v>235</v>
      </c>
      <c r="F60" s="18">
        <v>48</v>
      </c>
      <c r="G60" s="18">
        <v>61</v>
      </c>
      <c r="H60" s="18">
        <v>640350.17023843073</v>
      </c>
      <c r="I60" s="18">
        <v>449062.99684473727</v>
      </c>
      <c r="J60" s="18">
        <v>507158.32770000002</v>
      </c>
      <c r="K60" s="18">
        <v>29.118571428571432</v>
      </c>
      <c r="L60" s="18">
        <v>10.377859044406694</v>
      </c>
      <c r="M60" s="18">
        <v>8.0376577273220775</v>
      </c>
      <c r="N60" s="18">
        <v>1705.3756166676578</v>
      </c>
    </row>
    <row r="61" spans="2:14" s="18" customFormat="1" x14ac:dyDescent="0.25">
      <c r="B61" s="18" t="str">
        <f>VLOOKUP(F61,[1]NUTS_Europa!$A$2:$C$81,2,FALSE)</f>
        <v>DE94</v>
      </c>
      <c r="C61" s="18">
        <f>VLOOKUP(F61,[1]NUTS_Europa!$A$2:$C$81,3,FALSE)</f>
        <v>1069</v>
      </c>
      <c r="D61" s="18" t="str">
        <f>VLOOKUP(G61,[1]NUTS_Europa!$A$2:$C$81,2,FALSE)</f>
        <v>FRF2</v>
      </c>
      <c r="E61" s="18">
        <f>VLOOKUP(G61,[1]NUTS_Europa!$A$2:$C$81,3,FALSE)</f>
        <v>235</v>
      </c>
      <c r="F61" s="18">
        <v>48</v>
      </c>
      <c r="G61" s="18">
        <v>67</v>
      </c>
      <c r="H61" s="18">
        <v>1196557.0633140942</v>
      </c>
      <c r="I61" s="18">
        <v>449062.99684473727</v>
      </c>
      <c r="J61" s="18">
        <v>126450.71709999999</v>
      </c>
      <c r="K61" s="18">
        <v>29.118571428571432</v>
      </c>
      <c r="L61" s="18">
        <v>10.377859044406694</v>
      </c>
      <c r="M61" s="18">
        <v>8.0376577273220775</v>
      </c>
      <c r="N61" s="18">
        <v>1705.3756166676578</v>
      </c>
    </row>
    <row r="62" spans="2:14" s="18" customFormat="1" x14ac:dyDescent="0.25">
      <c r="B62" s="18" t="str">
        <f>VLOOKUP(F62,[1]NUTS_Europa!$A$2:$C$81,2,FALSE)</f>
        <v>DEA1</v>
      </c>
      <c r="C62" s="18">
        <f>VLOOKUP(F62,[1]NUTS_Europa!$A$2:$C$81,3,FALSE)</f>
        <v>245</v>
      </c>
      <c r="D62" s="18" t="str">
        <f>VLOOKUP(G62,[1]NUTS_Europa!$A$2:$C$81,2,FALSE)</f>
        <v>ES11</v>
      </c>
      <c r="E62" s="18">
        <f>VLOOKUP(G62,[1]NUTS_Europa!$A$2:$C$81,3,FALSE)</f>
        <v>285</v>
      </c>
      <c r="F62" s="18">
        <v>49</v>
      </c>
      <c r="G62" s="18">
        <v>51</v>
      </c>
      <c r="H62" s="18">
        <v>58049.991722398066</v>
      </c>
      <c r="I62" s="18">
        <v>6384082.6099189008</v>
      </c>
      <c r="J62" s="18">
        <v>176841.96369999999</v>
      </c>
      <c r="K62" s="18">
        <v>71.852857142857147</v>
      </c>
      <c r="L62" s="18">
        <v>10.514663188552843</v>
      </c>
      <c r="M62" s="18">
        <v>8.6798246702749215E-2</v>
      </c>
      <c r="N62" s="18">
        <v>15.609481283570693</v>
      </c>
    </row>
    <row r="63" spans="2:14" s="18" customFormat="1" x14ac:dyDescent="0.25">
      <c r="B63" s="18" t="str">
        <f>VLOOKUP(F63,[1]NUTS_Europa!$A$2:$C$81,2,FALSE)</f>
        <v>DEA1</v>
      </c>
      <c r="C63" s="18">
        <f>VLOOKUP(F63,[1]NUTS_Europa!$A$2:$C$81,3,FALSE)</f>
        <v>245</v>
      </c>
      <c r="D63" s="18" t="str">
        <f>VLOOKUP(G63,[1]NUTS_Europa!$A$2:$C$81,2,FALSE)</f>
        <v>ES13</v>
      </c>
      <c r="E63" s="18">
        <f>VLOOKUP(G63,[1]NUTS_Europa!$A$2:$C$81,3,FALSE)</f>
        <v>285</v>
      </c>
      <c r="F63" s="18">
        <v>49</v>
      </c>
      <c r="G63" s="18">
        <v>53</v>
      </c>
      <c r="H63" s="18">
        <v>64792.92861883108</v>
      </c>
      <c r="I63" s="18">
        <v>6384082.6099189008</v>
      </c>
      <c r="J63" s="18">
        <v>199058.85829999999</v>
      </c>
      <c r="K63" s="18">
        <v>71.852857142857147</v>
      </c>
      <c r="L63" s="18">
        <v>10.514663188552843</v>
      </c>
      <c r="M63" s="18">
        <v>8.6798246702749215E-2</v>
      </c>
      <c r="N63" s="18">
        <v>15.609481283570693</v>
      </c>
    </row>
    <row r="64" spans="2:14" s="18" customFormat="1" x14ac:dyDescent="0.25">
      <c r="B64" s="18" t="str">
        <f>VLOOKUP(F64,NUTS_Europa!$A$2:$C$81,2,FALSE)</f>
        <v>DEF0</v>
      </c>
      <c r="C64" s="18">
        <f>VLOOKUP(F64,NUTS_Europa!$A$2:$C$81,3,FALSE)</f>
        <v>245</v>
      </c>
      <c r="D64" s="18" t="str">
        <f>VLOOKUP(G64,NUTS_Europa!$A$2:$C$81,2,FALSE)</f>
        <v>ES62</v>
      </c>
      <c r="E64" s="18">
        <f>VLOOKUP(G64,NUTS_Europa!$A$2:$C$81,3,FALSE)</f>
        <v>462</v>
      </c>
      <c r="F64" s="18">
        <v>50</v>
      </c>
      <c r="G64" s="18">
        <v>58</v>
      </c>
      <c r="H64" s="18">
        <v>3498105.6321090162</v>
      </c>
      <c r="I64" s="18">
        <v>4733233.0548056625</v>
      </c>
      <c r="J64" s="18">
        <v>117923.68180000001</v>
      </c>
      <c r="K64" s="18">
        <v>122.14571428571428</v>
      </c>
      <c r="L64" s="18">
        <v>7.0452511283224153</v>
      </c>
      <c r="M64" s="18">
        <v>5.0834742648501541</v>
      </c>
      <c r="N64" s="18">
        <v>914.19353969713836</v>
      </c>
    </row>
    <row r="65" spans="2:14" s="18" customFormat="1" x14ac:dyDescent="0.25">
      <c r="B65" s="18" t="str">
        <f>VLOOKUP(F65,NUTS_Europa!$A$2:$C$81,2,FALSE)</f>
        <v>DEF0</v>
      </c>
      <c r="C65" s="18">
        <f>VLOOKUP(F65,NUTS_Europa!$A$2:$C$81,3,FALSE)</f>
        <v>245</v>
      </c>
      <c r="D65" s="18" t="str">
        <f>VLOOKUP(G65,NUTS_Europa!$A$2:$C$81,2,FALSE)</f>
        <v>PT11</v>
      </c>
      <c r="E65" s="18">
        <f>VLOOKUP(G65,NUTS_Europa!$A$2:$C$81,3,FALSE)</f>
        <v>288</v>
      </c>
      <c r="F65" s="18">
        <v>50</v>
      </c>
      <c r="G65" s="18">
        <v>76</v>
      </c>
      <c r="H65" s="18">
        <v>3233977.6066916138</v>
      </c>
      <c r="I65" s="18">
        <v>5569635.1569276592</v>
      </c>
      <c r="J65" s="18">
        <v>114203.5226</v>
      </c>
      <c r="K65" s="18">
        <v>79.335714285714289</v>
      </c>
      <c r="L65" s="18">
        <v>8.8539717451315401</v>
      </c>
      <c r="M65" s="18">
        <v>5.0070626085811547</v>
      </c>
      <c r="N65" s="18">
        <v>900.45194509486157</v>
      </c>
    </row>
    <row r="66" spans="2:14" s="18" customFormat="1" x14ac:dyDescent="0.25">
      <c r="B66" s="18" t="str">
        <f>VLOOKUP(F66,NUTS_Europa!$A$2:$C$81,2,FALSE)</f>
        <v>ES21</v>
      </c>
      <c r="C66" s="18">
        <f>VLOOKUP(F66,NUTS_Europa!$A$2:$C$81,3,FALSE)</f>
        <v>1063</v>
      </c>
      <c r="D66" s="18" t="str">
        <f>VLOOKUP(G66,NUTS_Europa!$A$2:$C$81,2,FALSE)</f>
        <v>FRD2</v>
      </c>
      <c r="E66" s="18">
        <f>VLOOKUP(G66,NUTS_Europa!$A$2:$C$81,3,FALSE)</f>
        <v>271</v>
      </c>
      <c r="F66" s="18">
        <v>54</v>
      </c>
      <c r="G66" s="18">
        <v>60</v>
      </c>
      <c r="H66" s="18">
        <v>293019.69007623754</v>
      </c>
      <c r="I66" s="18">
        <v>4839479.42667023</v>
      </c>
      <c r="J66" s="18">
        <v>159445.52859999999</v>
      </c>
      <c r="K66" s="18">
        <v>119.21428571428571</v>
      </c>
      <c r="L66" s="18">
        <v>13.270555697359359</v>
      </c>
      <c r="M66" s="18">
        <v>1.8658305531934549</v>
      </c>
      <c r="N66" s="18">
        <v>335.54418671759998</v>
      </c>
    </row>
    <row r="67" spans="2:14" s="18" customFormat="1" x14ac:dyDescent="0.25">
      <c r="B67" s="18" t="str">
        <f>VLOOKUP(F67,NUTS_Europa!$A$2:$C$81,2,FALSE)</f>
        <v>ES21</v>
      </c>
      <c r="C67" s="18">
        <f>VLOOKUP(F67,NUTS_Europa!$A$2:$C$81,3,FALSE)</f>
        <v>1063</v>
      </c>
      <c r="D67" s="18" t="str">
        <f>VLOOKUP(G67,NUTS_Europa!$A$2:$C$81,2,FALSE)</f>
        <v>FRH0</v>
      </c>
      <c r="E67" s="18">
        <f>VLOOKUP(G67,NUTS_Europa!$A$2:$C$81,3,FALSE)</f>
        <v>282</v>
      </c>
      <c r="F67" s="18">
        <v>54</v>
      </c>
      <c r="G67" s="18">
        <v>63</v>
      </c>
      <c r="H67" s="18">
        <v>826584.74741331965</v>
      </c>
      <c r="I67" s="18">
        <v>4753793.8175781164</v>
      </c>
      <c r="J67" s="18">
        <v>141734.02660000001</v>
      </c>
      <c r="K67" s="18">
        <v>105</v>
      </c>
      <c r="L67" s="18">
        <v>11.495326614739135</v>
      </c>
      <c r="M67" s="18">
        <v>4.3837784800141977</v>
      </c>
      <c r="N67" s="18">
        <v>788.36279227440002</v>
      </c>
    </row>
    <row r="68" spans="2:14" s="18" customFormat="1" x14ac:dyDescent="0.25">
      <c r="B68" s="18" t="str">
        <f>VLOOKUP(F68,NUTS_Europa!$A$2:$C$81,2,FALSE)</f>
        <v>ES51</v>
      </c>
      <c r="C68" s="18">
        <f>VLOOKUP(F68,NUTS_Europa!$A$2:$C$81,3,FALSE)</f>
        <v>1064</v>
      </c>
      <c r="D68" s="18" t="str">
        <f>VLOOKUP(G68,NUTS_Europa!$A$2:$C$81,2,FALSE)</f>
        <v>FRH0</v>
      </c>
      <c r="E68" s="18">
        <f>VLOOKUP(G68,NUTS_Europa!$A$2:$C$81,3,FALSE)</f>
        <v>282</v>
      </c>
      <c r="F68" s="18">
        <v>55</v>
      </c>
      <c r="G68" s="18">
        <v>63</v>
      </c>
      <c r="H68" s="18">
        <v>558023.66189609119</v>
      </c>
      <c r="I68" s="18">
        <v>749096.66997739743</v>
      </c>
      <c r="J68" s="18">
        <v>127001.217</v>
      </c>
      <c r="K68" s="18">
        <v>89.787071428571423</v>
      </c>
      <c r="L68" s="18">
        <v>11.74098494980068</v>
      </c>
      <c r="M68" s="18">
        <v>4.3837784800141977</v>
      </c>
      <c r="N68" s="18">
        <v>788.36279227440002</v>
      </c>
    </row>
    <row r="69" spans="2:14" s="18" customFormat="1" x14ac:dyDescent="0.25">
      <c r="B69" s="18" t="str">
        <f>VLOOKUP(F69,NUTS_Europa!$A$2:$C$81,2,FALSE)</f>
        <v>ES51</v>
      </c>
      <c r="C69" s="18">
        <f>VLOOKUP(F69,NUTS_Europa!$A$2:$C$81,3,FALSE)</f>
        <v>1064</v>
      </c>
      <c r="D69" s="18" t="str">
        <f>VLOOKUP(G69,NUTS_Europa!$A$2:$C$81,2,FALSE)</f>
        <v>FRI3</v>
      </c>
      <c r="E69" s="18">
        <f>VLOOKUP(G69,NUTS_Europa!$A$2:$C$81,3,FALSE)</f>
        <v>282</v>
      </c>
      <c r="F69" s="18">
        <v>55</v>
      </c>
      <c r="G69" s="18">
        <v>65</v>
      </c>
      <c r="H69" s="18">
        <v>703975.63071822771</v>
      </c>
      <c r="I69" s="18">
        <v>749096.66997739743</v>
      </c>
      <c r="J69" s="18">
        <v>117768.50930000001</v>
      </c>
      <c r="K69" s="18">
        <v>89.787071428571423</v>
      </c>
      <c r="L69" s="18">
        <v>11.74098494980068</v>
      </c>
      <c r="M69" s="18">
        <v>4.3837784800141977</v>
      </c>
      <c r="N69" s="18">
        <v>788.36279227440002</v>
      </c>
    </row>
    <row r="70" spans="2:14" s="18" customFormat="1" x14ac:dyDescent="0.25">
      <c r="B70" s="18" t="str">
        <f>VLOOKUP(F70,NUTS_Europa!$A$2:$C$81,2,FALSE)</f>
        <v>ES52</v>
      </c>
      <c r="C70" s="18">
        <f>VLOOKUP(F70,NUTS_Europa!$A$2:$C$81,3,FALSE)</f>
        <v>1063</v>
      </c>
      <c r="D70" s="18" t="str">
        <f>VLOOKUP(G70,NUTS_Europa!$A$2:$C$81,2,FALSE)</f>
        <v>ES61</v>
      </c>
      <c r="E70" s="18">
        <f>VLOOKUP(G70,NUTS_Europa!$A$2:$C$81,3,FALSE)</f>
        <v>297</v>
      </c>
      <c r="F70" s="18">
        <v>56</v>
      </c>
      <c r="G70" s="18">
        <v>57</v>
      </c>
      <c r="H70" s="18">
        <v>726370.59844762739</v>
      </c>
      <c r="I70" s="18">
        <v>4403719.4057145678</v>
      </c>
      <c r="J70" s="18">
        <v>176841.96369999999</v>
      </c>
      <c r="K70" s="18">
        <v>41.857142857142854</v>
      </c>
      <c r="L70" s="18">
        <v>9.123019532165074</v>
      </c>
      <c r="M70" s="18">
        <v>3.9780892452689351</v>
      </c>
      <c r="N70" s="18">
        <v>845.53280858406924</v>
      </c>
    </row>
    <row r="71" spans="2:14" s="18" customFormat="1" x14ac:dyDescent="0.25">
      <c r="B71" s="18" t="str">
        <f>VLOOKUP(F71,NUTS_Europa!$A$2:$C$81,2,FALSE)</f>
        <v>ES52</v>
      </c>
      <c r="C71" s="18">
        <f>VLOOKUP(F71,NUTS_Europa!$A$2:$C$81,3,FALSE)</f>
        <v>1063</v>
      </c>
      <c r="D71" s="18" t="str">
        <f>VLOOKUP(G71,NUTS_Europa!$A$2:$C$81,2,FALSE)</f>
        <v>FRD2</v>
      </c>
      <c r="E71" s="18">
        <f>VLOOKUP(G71,NUTS_Europa!$A$2:$C$81,3,FALSE)</f>
        <v>271</v>
      </c>
      <c r="F71" s="18">
        <v>56</v>
      </c>
      <c r="G71" s="18">
        <v>60</v>
      </c>
      <c r="H71" s="18">
        <v>185520.72788914657</v>
      </c>
      <c r="I71" s="18">
        <v>4839479.42667023</v>
      </c>
      <c r="J71" s="18">
        <v>145035.59770000001</v>
      </c>
      <c r="K71" s="18">
        <v>119.21428571428571</v>
      </c>
      <c r="L71" s="18">
        <v>13.270555697359359</v>
      </c>
      <c r="M71" s="18">
        <v>1.8658305531934549</v>
      </c>
      <c r="N71" s="18">
        <v>335.54418671759998</v>
      </c>
    </row>
    <row r="72" spans="2:14" s="18" customFormat="1" x14ac:dyDescent="0.25">
      <c r="B72" s="18" t="str">
        <f>VLOOKUP(F72,NUTS_Europa!$A$2:$C$81,2,FALSE)</f>
        <v>FRD1</v>
      </c>
      <c r="C72" s="18">
        <f>VLOOKUP(F72,NUTS_Europa!$A$2:$C$81,3,FALSE)</f>
        <v>269</v>
      </c>
      <c r="D72" s="18" t="str">
        <f>VLOOKUP(G72,NUTS_Europa!$A$2:$C$81,2,FALSE)</f>
        <v>FRG0</v>
      </c>
      <c r="E72" s="18">
        <f>VLOOKUP(G72,NUTS_Europa!$A$2:$C$81,3,FALSE)</f>
        <v>283</v>
      </c>
      <c r="F72" s="18">
        <v>59</v>
      </c>
      <c r="G72" s="18">
        <v>62</v>
      </c>
      <c r="H72" s="18">
        <v>1088088.2415880586</v>
      </c>
      <c r="I72" s="18">
        <v>527380.12698386551</v>
      </c>
      <c r="J72" s="18">
        <v>159445.52859999999</v>
      </c>
      <c r="K72" s="18">
        <v>33.071428571428569</v>
      </c>
      <c r="L72" s="18">
        <v>9.4762996872075327</v>
      </c>
      <c r="M72" s="18">
        <v>12.574141286867667</v>
      </c>
      <c r="N72" s="18">
        <v>2188.5072270342998</v>
      </c>
    </row>
    <row r="73" spans="2:14" s="18" customFormat="1" x14ac:dyDescent="0.25">
      <c r="B73" s="18" t="str">
        <f>VLOOKUP(F73,NUTS_Europa!$A$2:$C$81,2,FALSE)</f>
        <v>FRD1</v>
      </c>
      <c r="C73" s="18">
        <f>VLOOKUP(F73,NUTS_Europa!$A$2:$C$81,3,FALSE)</f>
        <v>269</v>
      </c>
      <c r="D73" s="18" t="str">
        <f>VLOOKUP(G73,NUTS_Europa!$A$2:$C$81,2,FALSE)</f>
        <v>FRJ2</v>
      </c>
      <c r="E73" s="18">
        <f>VLOOKUP(G73,NUTS_Europa!$A$2:$C$81,3,FALSE)</f>
        <v>163</v>
      </c>
      <c r="F73" s="18">
        <v>59</v>
      </c>
      <c r="G73" s="18">
        <v>68</v>
      </c>
      <c r="H73" s="18">
        <v>2634321.0912749688</v>
      </c>
      <c r="I73" s="18">
        <v>619202.2741694065</v>
      </c>
      <c r="J73" s="18">
        <v>145277.79319999999</v>
      </c>
      <c r="K73" s="18">
        <v>43.427857142857142</v>
      </c>
      <c r="L73" s="18">
        <v>12.510581485486279</v>
      </c>
      <c r="M73" s="18">
        <v>18.557645693886002</v>
      </c>
      <c r="N73" s="18">
        <v>2892.2254104356139</v>
      </c>
    </row>
    <row r="74" spans="2:14" s="18" customFormat="1" x14ac:dyDescent="0.25">
      <c r="B74" s="18" t="str">
        <f>VLOOKUP(F74,NUTS_Europa!$A$2:$C$81,2,FALSE)</f>
        <v>FRJ1</v>
      </c>
      <c r="C74" s="18">
        <f>VLOOKUP(F74,NUTS_Europa!$A$2:$C$81,3,FALSE)</f>
        <v>1064</v>
      </c>
      <c r="D74" s="18" t="str">
        <f>VLOOKUP(G74,NUTS_Europa!$A$2:$C$81,2,FALSE)</f>
        <v>FRJ2</v>
      </c>
      <c r="E74" s="18">
        <f>VLOOKUP(G74,NUTS_Europa!$A$2:$C$81,3,FALSE)</f>
        <v>163</v>
      </c>
      <c r="F74" s="18">
        <v>66</v>
      </c>
      <c r="G74" s="18">
        <v>68</v>
      </c>
      <c r="H74" s="18">
        <v>3471920.8423247142</v>
      </c>
      <c r="I74" s="18">
        <v>761782.80161505588</v>
      </c>
      <c r="J74" s="18">
        <v>163171.4883</v>
      </c>
      <c r="K74" s="18">
        <v>89</v>
      </c>
      <c r="L74" s="18">
        <v>12.977007584830865</v>
      </c>
      <c r="M74" s="18">
        <v>16.082539203860382</v>
      </c>
      <c r="N74" s="18">
        <v>2892.2254104356139</v>
      </c>
    </row>
    <row r="75" spans="2:14" s="18" customFormat="1" x14ac:dyDescent="0.25">
      <c r="B75" s="18" t="str">
        <f>VLOOKUP(F75,NUTS_Europa!$A$2:$C$81,2,FALSE)</f>
        <v>FRJ1</v>
      </c>
      <c r="C75" s="18">
        <f>VLOOKUP(F75,NUTS_Europa!$A$2:$C$81,3,FALSE)</f>
        <v>1064</v>
      </c>
      <c r="D75" s="18" t="str">
        <f>VLOOKUP(G75,NUTS_Europa!$A$2:$C$81,2,FALSE)</f>
        <v>PT17</v>
      </c>
      <c r="E75" s="18">
        <f>VLOOKUP(G75,NUTS_Europa!$A$2:$C$81,3,FALSE)</f>
        <v>297</v>
      </c>
      <c r="F75" s="18">
        <v>66</v>
      </c>
      <c r="G75" s="18">
        <v>79</v>
      </c>
      <c r="H75" s="18">
        <v>787694.86899548303</v>
      </c>
      <c r="I75" s="18">
        <v>436926.2611067181</v>
      </c>
      <c r="J75" s="18">
        <v>192445.7181</v>
      </c>
      <c r="K75" s="18">
        <v>33.071428571428569</v>
      </c>
      <c r="L75" s="18">
        <v>9.3686778672266211</v>
      </c>
      <c r="M75" s="18">
        <v>3.9780892452689351</v>
      </c>
      <c r="N75" s="18">
        <v>845.53280858406924</v>
      </c>
    </row>
    <row r="76" spans="2:14" s="18" customFormat="1" x14ac:dyDescent="0.25">
      <c r="B76" s="18" t="str">
        <f>VLOOKUP(F76,NUTS_Europa!$A$2:$C$81,2,FALSE)</f>
        <v>NL12</v>
      </c>
      <c r="C76" s="18">
        <f>VLOOKUP(F76,NUTS_Europa!$A$2:$C$81,3,FALSE)</f>
        <v>250</v>
      </c>
      <c r="D76" s="18" t="str">
        <f>VLOOKUP(G76,NUTS_Europa!$A$2:$C$81,2,FALSE)</f>
        <v>PT11</v>
      </c>
      <c r="E76" s="18">
        <f>VLOOKUP(G76,NUTS_Europa!$A$2:$C$81,3,FALSE)</f>
        <v>288</v>
      </c>
      <c r="F76" s="18">
        <v>71</v>
      </c>
      <c r="G76" s="18">
        <v>76</v>
      </c>
      <c r="H76" s="18">
        <v>659961.38007263362</v>
      </c>
      <c r="I76" s="18">
        <v>798136.40475167171</v>
      </c>
      <c r="J76" s="18">
        <v>142841.86170000001</v>
      </c>
      <c r="K76" s="18">
        <v>64.987142857142857</v>
      </c>
      <c r="L76" s="18">
        <v>9.7275931608322708</v>
      </c>
      <c r="M76" s="18">
        <v>5.0070626085811547</v>
      </c>
      <c r="N76" s="18">
        <v>900.45194509486157</v>
      </c>
    </row>
    <row r="77" spans="2:14" s="18" customFormat="1" x14ac:dyDescent="0.25">
      <c r="B77" s="18" t="str">
        <f>VLOOKUP(F77,NUTS_Europa!$A$2:$C$81,2,FALSE)</f>
        <v>NL12</v>
      </c>
      <c r="C77" s="18">
        <f>VLOOKUP(F77,NUTS_Europa!$A$2:$C$81,3,FALSE)</f>
        <v>250</v>
      </c>
      <c r="D77" s="18" t="str">
        <f>VLOOKUP(G77,NUTS_Europa!$A$2:$C$81,2,FALSE)</f>
        <v>PT16</v>
      </c>
      <c r="E77" s="18">
        <f>VLOOKUP(G77,NUTS_Europa!$A$2:$C$81,3,FALSE)</f>
        <v>294</v>
      </c>
      <c r="F77" s="18">
        <v>71</v>
      </c>
      <c r="G77" s="18">
        <v>78</v>
      </c>
      <c r="H77" s="18">
        <v>2357647.8056361428</v>
      </c>
      <c r="I77" s="18">
        <v>813432.72426792781</v>
      </c>
      <c r="J77" s="18">
        <v>135416.16140000001</v>
      </c>
      <c r="K77" s="18">
        <v>79.83642857142857</v>
      </c>
      <c r="L77" s="18">
        <v>8.8115351281492025</v>
      </c>
      <c r="M77" s="18">
        <v>16.23387896998425</v>
      </c>
      <c r="N77" s="18">
        <v>2919.4418040438927</v>
      </c>
    </row>
    <row r="78" spans="2:14" s="18" customFormat="1" x14ac:dyDescent="0.25">
      <c r="B78" s="18" t="str">
        <f>VLOOKUP(F78,[1]NUTS_Europa!$A$2:$C$81,2,FALSE)</f>
        <v>NL32</v>
      </c>
      <c r="C78" s="18">
        <f>VLOOKUP(F78,[1]NUTS_Europa!$A$2:$C$81,3,FALSE)</f>
        <v>253</v>
      </c>
      <c r="D78" s="18" t="str">
        <f>VLOOKUP(G78,[1]NUTS_Europa!$A$2:$C$81,2,FALSE)</f>
        <v>NL34</v>
      </c>
      <c r="E78" s="18">
        <f>VLOOKUP(G78,[1]NUTS_Europa!$A$2:$C$81,3,FALSE)</f>
        <v>218</v>
      </c>
      <c r="F78" s="18">
        <v>72</v>
      </c>
      <c r="G78" s="18">
        <v>74</v>
      </c>
      <c r="H78" s="18">
        <v>2526902.0523255151</v>
      </c>
      <c r="I78" s="18">
        <v>514843.52950628591</v>
      </c>
      <c r="J78" s="18">
        <v>120125.8052</v>
      </c>
      <c r="K78" s="18">
        <v>12.785</v>
      </c>
      <c r="L78" s="18">
        <v>10.519031279765017</v>
      </c>
      <c r="M78" s="18">
        <v>26.101770241095199</v>
      </c>
      <c r="N78" s="18">
        <v>4963.1764292102553</v>
      </c>
    </row>
    <row r="79" spans="2:14" s="18" customFormat="1" x14ac:dyDescent="0.25">
      <c r="B79" s="18" t="str">
        <f>VLOOKUP(F79,[1]NUTS_Europa!$A$2:$C$81,2,FALSE)</f>
        <v>NL32</v>
      </c>
      <c r="C79" s="18">
        <f>VLOOKUP(F79,[1]NUTS_Europa!$A$2:$C$81,3,FALSE)</f>
        <v>253</v>
      </c>
      <c r="D79" s="18" t="str">
        <f>VLOOKUP(G79,[1]NUTS_Europa!$A$2:$C$81,2,FALSE)</f>
        <v>NL41</v>
      </c>
      <c r="E79" s="18">
        <f>VLOOKUP(G79,[1]NUTS_Europa!$A$2:$C$81,3,FALSE)</f>
        <v>218</v>
      </c>
      <c r="F79" s="18">
        <v>72</v>
      </c>
      <c r="G79" s="18">
        <v>75</v>
      </c>
      <c r="H79" s="18">
        <v>2168486.2664900962</v>
      </c>
      <c r="I79" s="18">
        <v>514843.52950628591</v>
      </c>
      <c r="J79" s="18">
        <v>159445.52859999999</v>
      </c>
      <c r="K79" s="18">
        <v>12.785</v>
      </c>
      <c r="L79" s="18">
        <v>10.519031279765017</v>
      </c>
      <c r="M79" s="18">
        <v>26.101770241095199</v>
      </c>
      <c r="N79" s="18">
        <v>4963.1764292102553</v>
      </c>
    </row>
    <row r="80" spans="2:14" s="18" customFormat="1" x14ac:dyDescent="0.25">
      <c r="B80" s="18" t="str">
        <f>VLOOKUP(F80,[1]NUTS_Europa!$A$2:$C$81,2,FALSE)</f>
        <v>NL33</v>
      </c>
      <c r="C80" s="18">
        <f>VLOOKUP(F80,[1]NUTS_Europa!$A$2:$C$81,3,FALSE)</f>
        <v>220</v>
      </c>
      <c r="D80" s="18" t="str">
        <f>VLOOKUP(G80,[1]NUTS_Europa!$A$2:$C$81,2,FALSE)</f>
        <v>NL34</v>
      </c>
      <c r="E80" s="18">
        <f>VLOOKUP(G80,[1]NUTS_Europa!$A$2:$C$81,3,FALSE)</f>
        <v>218</v>
      </c>
      <c r="F80" s="18">
        <v>73</v>
      </c>
      <c r="G80" s="18">
        <v>74</v>
      </c>
      <c r="H80" s="18">
        <v>2675832.5741882771</v>
      </c>
      <c r="I80" s="18">
        <v>448811.83715442778</v>
      </c>
      <c r="J80" s="18">
        <v>145277.79319999999</v>
      </c>
      <c r="K80" s="18">
        <v>8.9285714285714288</v>
      </c>
      <c r="L80" s="18">
        <v>10.767479225691376</v>
      </c>
      <c r="M80" s="18">
        <v>23.290647709599885</v>
      </c>
      <c r="N80" s="18">
        <v>4963.1764292102553</v>
      </c>
    </row>
    <row r="81" spans="2:29" s="18" customFormat="1" x14ac:dyDescent="0.25">
      <c r="B81" s="18" t="str">
        <f>VLOOKUP(F81,[1]NUTS_Europa!$A$2:$C$81,2,FALSE)</f>
        <v>NL33</v>
      </c>
      <c r="C81" s="18">
        <f>VLOOKUP(F81,[1]NUTS_Europa!$A$2:$C$81,3,FALSE)</f>
        <v>220</v>
      </c>
      <c r="D81" s="18" t="str">
        <f>VLOOKUP(G81,[1]NUTS_Europa!$A$2:$C$81,2,FALSE)</f>
        <v>NL41</v>
      </c>
      <c r="E81" s="18">
        <f>VLOOKUP(G81,[1]NUTS_Europa!$A$2:$C$81,3,FALSE)</f>
        <v>218</v>
      </c>
      <c r="F81" s="18">
        <v>73</v>
      </c>
      <c r="G81" s="18">
        <v>75</v>
      </c>
      <c r="H81" s="18">
        <v>2317416.7883528587</v>
      </c>
      <c r="I81" s="18">
        <v>448811.83715442778</v>
      </c>
      <c r="J81" s="18">
        <v>176841.96369999999</v>
      </c>
      <c r="K81" s="18">
        <v>8.9285714285714288</v>
      </c>
      <c r="L81" s="18">
        <v>10.767479225691376</v>
      </c>
      <c r="M81" s="18">
        <v>23.290647709599885</v>
      </c>
      <c r="N81" s="18">
        <v>4963.1764292102553</v>
      </c>
    </row>
    <row r="82" spans="2:29" s="18" customFormat="1" x14ac:dyDescent="0.25">
      <c r="B82" s="18" t="str">
        <f>VLOOKUP(F82,NUTS_Europa!$A$2:$C$81,2,FALSE)</f>
        <v>PT15</v>
      </c>
      <c r="C82" s="18">
        <f>VLOOKUP(F82,NUTS_Europa!$A$2:$C$81,3,FALSE)</f>
        <v>61</v>
      </c>
      <c r="D82" s="18" t="str">
        <f>VLOOKUP(G82,NUTS_Europa!$A$2:$C$81,2,FALSE)</f>
        <v>PT16</v>
      </c>
      <c r="E82" s="18">
        <f>VLOOKUP(G82,NUTS_Europa!$A$2:$C$81,3,FALSE)</f>
        <v>294</v>
      </c>
      <c r="F82" s="18">
        <v>77</v>
      </c>
      <c r="G82" s="18">
        <v>78</v>
      </c>
      <c r="H82" s="18">
        <v>2450959.5779957529</v>
      </c>
      <c r="I82" s="18">
        <v>381193.71408310748</v>
      </c>
      <c r="J82" s="18">
        <v>127001.217</v>
      </c>
      <c r="K82" s="18">
        <v>21.978571428571428</v>
      </c>
      <c r="L82" s="18">
        <v>7.4394325977395788</v>
      </c>
      <c r="M82" s="18">
        <v>12.785285042282011</v>
      </c>
      <c r="N82" s="18">
        <v>2919.4418040438927</v>
      </c>
    </row>
    <row r="83" spans="2:29" s="18" customFormat="1" x14ac:dyDescent="0.25">
      <c r="B83" s="18" t="str">
        <f>VLOOKUP(F83,NUTS_Europa!$A$2:$C$81,2,FALSE)</f>
        <v>PT15</v>
      </c>
      <c r="C83" s="18">
        <f>VLOOKUP(F83,NUTS_Europa!$A$2:$C$81,3,FALSE)</f>
        <v>61</v>
      </c>
      <c r="D83" s="18" t="str">
        <f>VLOOKUP(G83,NUTS_Europa!$A$2:$C$81,2,FALSE)</f>
        <v>PT17</v>
      </c>
      <c r="E83" s="18">
        <f>VLOOKUP(G83,NUTS_Europa!$A$2:$C$81,3,FALSE)</f>
        <v>297</v>
      </c>
      <c r="F83" s="18">
        <v>77</v>
      </c>
      <c r="G83" s="18">
        <v>79</v>
      </c>
      <c r="H83" s="18">
        <v>720858.95240738802</v>
      </c>
      <c r="I83" s="18">
        <v>278355.60917050659</v>
      </c>
      <c r="J83" s="18">
        <v>113696.3812</v>
      </c>
      <c r="K83" s="18">
        <v>5.3571428571428568</v>
      </c>
      <c r="L83" s="18">
        <v>8.9403462728509453</v>
      </c>
      <c r="M83" s="18">
        <v>3.7028920923768713</v>
      </c>
      <c r="N83" s="18">
        <v>845.53280858406924</v>
      </c>
    </row>
    <row r="84" spans="2:29" s="18" customFormat="1" x14ac:dyDescent="0.25"/>
    <row r="85" spans="2:29" s="18" customFormat="1" x14ac:dyDescent="0.25"/>
    <row r="86" spans="2:29" s="18" customFormat="1" x14ac:dyDescent="0.25">
      <c r="B86" s="18" t="s">
        <v>145</v>
      </c>
    </row>
    <row r="87" spans="2:29" s="18" customFormat="1" x14ac:dyDescent="0.25">
      <c r="B87" s="18" t="str">
        <f>B3</f>
        <v>nodo inicial</v>
      </c>
      <c r="C87" s="18" t="str">
        <f t="shared" ref="C87:I87" si="0">C3</f>
        <v>puerto O</v>
      </c>
      <c r="D87" s="18" t="str">
        <f t="shared" si="0"/>
        <v>nodo final</v>
      </c>
      <c r="E87" s="18" t="str">
        <f t="shared" si="0"/>
        <v>puerto D</v>
      </c>
      <c r="F87" s="18" t="str">
        <f t="shared" si="0"/>
        <v>Var1</v>
      </c>
      <c r="G87" s="18" t="str">
        <f t="shared" si="0"/>
        <v>Var2</v>
      </c>
      <c r="H87" s="18" t="str">
        <f t="shared" si="0"/>
        <v>Coste variable</v>
      </c>
      <c r="I87" s="18" t="str">
        <f t="shared" si="0"/>
        <v>Coste fijo</v>
      </c>
      <c r="J87" s="18" t="s">
        <v>149</v>
      </c>
      <c r="K87" s="18" t="str">
        <f>J3</f>
        <v>flow</v>
      </c>
      <c r="L87" s="18" t="str">
        <f>K3</f>
        <v>TiempoNav</v>
      </c>
      <c r="M87" s="18" t="str">
        <f>L3</f>
        <v>TiempoPort</v>
      </c>
      <c r="N87" s="18" t="str">
        <f>M3</f>
        <v>TiempoCD</v>
      </c>
      <c r="O87" s="18" t="str">
        <f>N3</f>
        <v>offer</v>
      </c>
      <c r="P87" s="18" t="s">
        <v>150</v>
      </c>
      <c r="Q87" s="18" t="s">
        <v>151</v>
      </c>
      <c r="R87" s="18" t="s">
        <v>152</v>
      </c>
      <c r="S87" s="18" t="s">
        <v>136</v>
      </c>
      <c r="T87" s="18" t="s">
        <v>132</v>
      </c>
      <c r="U87" s="18" t="s">
        <v>153</v>
      </c>
      <c r="V87" s="18" t="s">
        <v>154</v>
      </c>
      <c r="W87" s="18" t="s">
        <v>155</v>
      </c>
      <c r="X87" s="18" t="s">
        <v>131</v>
      </c>
      <c r="Y87" s="18" t="s">
        <v>135</v>
      </c>
    </row>
    <row r="88" spans="2:29" s="18" customFormat="1" x14ac:dyDescent="0.25">
      <c r="B88" s="18" t="str">
        <f>VLOOKUP(F88,NUTS_Europa!$A$2:$C$81,2,FALSE)</f>
        <v>BE21</v>
      </c>
      <c r="C88" s="18">
        <f>VLOOKUP(F88,NUTS_Europa!$A$2:$C$81,3,FALSE)</f>
        <v>253</v>
      </c>
      <c r="D88" s="18" t="str">
        <f>VLOOKUP(G88,NUTS_Europa!$A$2:$C$81,2,FALSE)</f>
        <v>BE25</v>
      </c>
      <c r="E88" s="18">
        <f>VLOOKUP(G88,NUTS_Europa!$A$2:$C$81,3,FALSE)</f>
        <v>235</v>
      </c>
      <c r="F88" s="18">
        <v>1</v>
      </c>
      <c r="G88" s="18">
        <v>3</v>
      </c>
      <c r="H88" s="19">
        <v>321056.3132029018</v>
      </c>
      <c r="I88" s="19">
        <v>371643.81054192223</v>
      </c>
      <c r="K88" s="18">
        <v>135416.16140000001</v>
      </c>
      <c r="L88" s="18">
        <v>8.9857142857142858</v>
      </c>
      <c r="M88" s="18">
        <v>12.295167753522311</v>
      </c>
      <c r="N88" s="18">
        <v>9.4970827920198602</v>
      </c>
      <c r="O88" s="18">
        <v>1705.3756166676578</v>
      </c>
    </row>
    <row r="89" spans="2:29" s="18" customFormat="1" x14ac:dyDescent="0.25">
      <c r="B89" s="18" t="str">
        <f>VLOOKUP(G89,NUTS_Europa!$A$2:$C$81,2,FALSE)</f>
        <v>BE25</v>
      </c>
      <c r="C89" s="18">
        <f>VLOOKUP(G89,NUTS_Europa!$A$2:$C$81,3,FALSE)</f>
        <v>235</v>
      </c>
      <c r="D89" s="18" t="str">
        <f>VLOOKUP(F89,NUTS_Europa!$A$2:$C$81,2,FALSE)</f>
        <v>BE23</v>
      </c>
      <c r="E89" s="18">
        <f>VLOOKUP(F89,NUTS_Europa!$A$2:$C$81,3,FALSE)</f>
        <v>253</v>
      </c>
      <c r="F89" s="18">
        <v>2</v>
      </c>
      <c r="G89" s="18">
        <v>3</v>
      </c>
      <c r="H89" s="18">
        <v>397187.69148217933</v>
      </c>
      <c r="I89" s="18">
        <v>371643.81054192223</v>
      </c>
      <c r="K89" s="18">
        <v>135416.16140000001</v>
      </c>
      <c r="L89" s="18">
        <v>8.9857142857142858</v>
      </c>
      <c r="M89" s="18">
        <v>12.295167753522311</v>
      </c>
      <c r="N89" s="18">
        <v>9.4970827920198602</v>
      </c>
      <c r="O89" s="18">
        <v>1705.3756166676578</v>
      </c>
    </row>
    <row r="90" spans="2:29" s="18" customFormat="1" x14ac:dyDescent="0.25">
      <c r="B90" s="18" t="str">
        <f>VLOOKUP(F90,NUTS_Europa!$A$2:$C$81,2,FALSE)</f>
        <v>BE23</v>
      </c>
      <c r="C90" s="18">
        <f>VLOOKUP(F90,NUTS_Europa!$A$2:$C$81,3,FALSE)</f>
        <v>253</v>
      </c>
      <c r="D90" s="18" t="str">
        <f>VLOOKUP(G90,NUTS_Europa!$A$2:$C$81,2,FALSE)</f>
        <v>ES13</v>
      </c>
      <c r="E90" s="18">
        <f>VLOOKUP(G90,NUTS_Europa!$A$2:$C$81,3,FALSE)</f>
        <v>163</v>
      </c>
      <c r="F90" s="18">
        <v>2</v>
      </c>
      <c r="G90" s="18">
        <v>13</v>
      </c>
      <c r="H90" s="18">
        <v>889716.79190576391</v>
      </c>
      <c r="I90" s="18">
        <v>639924.33343889529</v>
      </c>
      <c r="J90" s="18">
        <f>I90/14</f>
        <v>45708.880959921094</v>
      </c>
      <c r="K90" s="18">
        <v>117923.68180000001</v>
      </c>
      <c r="L90" s="18">
        <v>55.422142857142852</v>
      </c>
      <c r="M90" s="18">
        <v>15.764444151528888</v>
      </c>
      <c r="N90" s="18">
        <v>18.557645693886002</v>
      </c>
      <c r="O90" s="20">
        <v>2892.2254104356139</v>
      </c>
      <c r="P90" s="18">
        <f>N90*(R90/O90)</f>
        <v>10.125063143173717</v>
      </c>
      <c r="Q90" s="18">
        <f>P90+M90+L90</f>
        <v>81.311650151845456</v>
      </c>
      <c r="R90" s="18">
        <v>1578</v>
      </c>
      <c r="S90" s="18">
        <f>H90*(R90/O90)</f>
        <v>485430.04032864625</v>
      </c>
      <c r="T90" s="18">
        <f>2*J90</f>
        <v>91417.761919842189</v>
      </c>
      <c r="U90" s="18">
        <f>S90+T90</f>
        <v>576847.80224848841</v>
      </c>
      <c r="V90" s="18" t="str">
        <f>VLOOKUP(B90,NUTS_Europa!$B$2:$F$41,5,FALSE)</f>
        <v>Prov. Oost-Vlaanderen</v>
      </c>
      <c r="W90" s="18" t="str">
        <f>VLOOKUP(C90,Hoja2!$C$3:$D$28,2,FALSE)</f>
        <v>Amberes</v>
      </c>
      <c r="X90" s="18" t="str">
        <f>VLOOKUP(D90,NUTS_Europa!$B$2:$F$41,5,FALSE)</f>
        <v>Cantabria</v>
      </c>
      <c r="Y90" s="18" t="str">
        <f>VLOOKUP(E90,Hoja2!$C$3:$D$28,2,FALSE)</f>
        <v>Bilbao</v>
      </c>
      <c r="Z90" s="18">
        <f>Q90/24</f>
        <v>3.3879854229935606</v>
      </c>
      <c r="AA90" s="18">
        <f>Q90+Q93+Q94+Q95</f>
        <v>355.39860365534952</v>
      </c>
      <c r="AB90" s="18">
        <f>AA90/24</f>
        <v>14.80827515230623</v>
      </c>
      <c r="AC90" s="18">
        <f>AB90/7</f>
        <v>2.1154678789008901</v>
      </c>
    </row>
    <row r="91" spans="2:29" s="18" customFormat="1" x14ac:dyDescent="0.25">
      <c r="B91" s="18" t="str">
        <f>VLOOKUP(G91,NUTS_Europa!$A$2:$C$81,2,FALSE)</f>
        <v>ES13</v>
      </c>
      <c r="C91" s="18">
        <f>VLOOKUP(G91,NUTS_Europa!$A$2:$C$81,3,FALSE)</f>
        <v>163</v>
      </c>
      <c r="D91" s="18" t="str">
        <f>VLOOKUP(F91,NUTS_Europa!$A$2:$C$81,2,FALSE)</f>
        <v>DEF0</v>
      </c>
      <c r="E91" s="18">
        <f>VLOOKUP(F91,NUTS_Europa!$A$2:$C$81,3,FALSE)</f>
        <v>1069</v>
      </c>
      <c r="F91" s="18">
        <v>10</v>
      </c>
      <c r="G91" s="18">
        <v>13</v>
      </c>
      <c r="H91" s="18">
        <v>1012466.1420105713</v>
      </c>
      <c r="I91" s="18">
        <v>713511.54566462641</v>
      </c>
      <c r="J91" s="18">
        <f t="shared" ref="J91:J144" si="1">I91/14</f>
        <v>50965.110404616171</v>
      </c>
      <c r="K91" s="18">
        <v>163171.4883</v>
      </c>
      <c r="L91" s="18">
        <v>74.86071428571428</v>
      </c>
      <c r="M91" s="18">
        <v>13.847135442413272</v>
      </c>
      <c r="N91" s="18">
        <v>16.082539203860382</v>
      </c>
      <c r="O91" s="20">
        <v>2892.2254104356139</v>
      </c>
      <c r="P91" s="18">
        <f t="shared" ref="P91:P144" si="2">N91*(R91/O91)</f>
        <v>8.7746434880638589</v>
      </c>
      <c r="Q91" s="18">
        <f t="shared" ref="Q91:Q144" si="3">P91+M91+L91</f>
        <v>97.482493216191415</v>
      </c>
      <c r="R91" s="18">
        <v>1578</v>
      </c>
      <c r="S91" s="18">
        <f t="shared" ref="S91:S144" si="4">H91*(R91/O91)</f>
        <v>552402.16282175865</v>
      </c>
      <c r="T91" s="18">
        <f t="shared" ref="T91:T151" si="5">2*J91</f>
        <v>101930.22080923234</v>
      </c>
      <c r="U91" s="18">
        <f t="shared" ref="U91:U144" si="6">S91+T91</f>
        <v>654332.38363099098</v>
      </c>
      <c r="V91" s="18" t="str">
        <f>VLOOKUP(B91,NUTS_Europa!$B$2:$F$41,5,FALSE)</f>
        <v>Cantabria</v>
      </c>
      <c r="W91" s="18" t="str">
        <f>VLOOKUP(C91,Hoja2!$C$3:$D$28,2,FALSE)</f>
        <v>Bilbao</v>
      </c>
      <c r="X91" s="18" t="str">
        <f>VLOOKUP(D91,NUTS_Europa!$B$2:$F$41,5,FALSE)</f>
        <v>Schleswig-Holstein</v>
      </c>
      <c r="Y91" s="18" t="str">
        <f>VLOOKUP(E91,Hoja2!$C$3:$D$28,2,FALSE)</f>
        <v>Hamburgo</v>
      </c>
      <c r="Z91" s="18">
        <f t="shared" ref="Z91:Z144" si="7">Q91/24</f>
        <v>4.061770550674642</v>
      </c>
    </row>
    <row r="92" spans="2:29" s="18" customFormat="1" x14ac:dyDescent="0.25">
      <c r="B92" s="18" t="str">
        <f>VLOOKUP(F92,NUTS_Europa!$A$2:$C$81,2,FALSE)</f>
        <v>DEF0</v>
      </c>
      <c r="C92" s="18">
        <f>VLOOKUP(F92,NUTS_Europa!$A$2:$C$81,3,FALSE)</f>
        <v>1069</v>
      </c>
      <c r="D92" s="18" t="str">
        <f>VLOOKUP(G92,NUTS_Europa!$A$2:$C$81,2,FALSE)</f>
        <v>ES21</v>
      </c>
      <c r="E92" s="18">
        <f>VLOOKUP(G92,NUTS_Europa!$A$2:$C$81,3,FALSE)</f>
        <v>163</v>
      </c>
      <c r="F92" s="18">
        <v>10</v>
      </c>
      <c r="G92" s="18">
        <v>14</v>
      </c>
      <c r="H92" s="18">
        <v>842338.50202776375</v>
      </c>
      <c r="I92" s="18">
        <v>713511.54566462641</v>
      </c>
      <c r="J92" s="18">
        <f t="shared" si="1"/>
        <v>50965.110404616171</v>
      </c>
      <c r="K92" s="18">
        <v>199058.85829999999</v>
      </c>
      <c r="L92" s="18">
        <v>74.86071428571428</v>
      </c>
      <c r="M92" s="18">
        <v>13.847135442413272</v>
      </c>
      <c r="N92" s="18">
        <v>16.082539203860382</v>
      </c>
      <c r="O92" s="20">
        <v>2892.2254104356139</v>
      </c>
      <c r="P92" s="18">
        <f t="shared" si="2"/>
        <v>8.7746434880638589</v>
      </c>
      <c r="Q92" s="18">
        <f t="shared" si="3"/>
        <v>97.482493216191415</v>
      </c>
      <c r="R92" s="18">
        <v>1578</v>
      </c>
      <c r="S92" s="18">
        <f t="shared" si="4"/>
        <v>459580.41562175879</v>
      </c>
      <c r="T92" s="18">
        <f t="shared" si="5"/>
        <v>101930.22080923234</v>
      </c>
      <c r="U92" s="18">
        <f t="shared" si="6"/>
        <v>561510.63643099112</v>
      </c>
      <c r="V92" s="18" t="str">
        <f>VLOOKUP(B92,NUTS_Europa!$B$2:$F$41,5,FALSE)</f>
        <v>Schleswig-Holstein</v>
      </c>
      <c r="W92" s="18" t="str">
        <f>VLOOKUP(C92,Hoja2!$C$3:$D$28,2,FALSE)</f>
        <v>Hamburgo</v>
      </c>
      <c r="X92" s="18" t="str">
        <f>VLOOKUP(D92,NUTS_Europa!$B$2:$F$41,5,FALSE)</f>
        <v>País Vasco</v>
      </c>
      <c r="Y92" s="18" t="str">
        <f>VLOOKUP(E92,Hoja2!$C$3:$D$28,2,FALSE)</f>
        <v>Bilbao</v>
      </c>
      <c r="Z92" s="18">
        <f t="shared" si="7"/>
        <v>4.061770550674642</v>
      </c>
    </row>
    <row r="93" spans="2:29" s="18" customFormat="1" x14ac:dyDescent="0.25">
      <c r="B93" s="18" t="str">
        <f>VLOOKUP(G93,NUTS_Europa!$A$2:$C$81,2,FALSE)</f>
        <v>ES21</v>
      </c>
      <c r="C93" s="18">
        <f>VLOOKUP(G93,NUTS_Europa!$A$2:$C$81,3,FALSE)</f>
        <v>163</v>
      </c>
      <c r="D93" s="18" t="str">
        <f>VLOOKUP(F93,NUTS_Europa!$A$2:$C$81,2,FALSE)</f>
        <v>DE80</v>
      </c>
      <c r="E93" s="18">
        <f>VLOOKUP(F93,NUTS_Europa!$A$2:$C$81,3,FALSE)</f>
        <v>1069</v>
      </c>
      <c r="F93" s="18">
        <v>6</v>
      </c>
      <c r="G93" s="18">
        <v>14</v>
      </c>
      <c r="H93" s="18">
        <v>1374367.1261704282</v>
      </c>
      <c r="I93" s="18">
        <v>713511.54566462641</v>
      </c>
      <c r="J93" s="18">
        <f t="shared" si="1"/>
        <v>50965.110404616171</v>
      </c>
      <c r="K93" s="18">
        <v>154854.3009</v>
      </c>
      <c r="L93" s="18">
        <v>74.86071428571428</v>
      </c>
      <c r="M93" s="18">
        <v>13.847135442413272</v>
      </c>
      <c r="N93" s="18">
        <v>16.082539203860382</v>
      </c>
      <c r="O93" s="20">
        <v>2892.2254104356139</v>
      </c>
      <c r="P93" s="18">
        <f t="shared" si="2"/>
        <v>8.7746434880638589</v>
      </c>
      <c r="Q93" s="18">
        <f t="shared" si="3"/>
        <v>97.482493216191415</v>
      </c>
      <c r="R93" s="18">
        <v>1578</v>
      </c>
      <c r="S93" s="18">
        <f t="shared" si="4"/>
        <v>749855.56702175864</v>
      </c>
      <c r="T93" s="18">
        <f t="shared" si="5"/>
        <v>101930.22080923234</v>
      </c>
      <c r="U93" s="18">
        <f t="shared" si="6"/>
        <v>851785.78783099097</v>
      </c>
      <c r="V93" s="18" t="str">
        <f>VLOOKUP(B93,NUTS_Europa!$B$2:$F$41,5,FALSE)</f>
        <v>País Vasco</v>
      </c>
      <c r="W93" s="18" t="str">
        <f>VLOOKUP(C93,Hoja2!$C$3:$D$28,2,FALSE)</f>
        <v>Bilbao</v>
      </c>
      <c r="X93" s="18" t="str">
        <f>VLOOKUP(D93,NUTS_Europa!$B$2:$F$41,5,FALSE)</f>
        <v>Mecklenburg-Vorpommern</v>
      </c>
      <c r="Y93" s="18" t="str">
        <f>VLOOKUP(E93,Hoja2!$C$3:$D$28,2,FALSE)</f>
        <v>Hamburgo</v>
      </c>
      <c r="Z93" s="18">
        <f t="shared" si="7"/>
        <v>4.061770550674642</v>
      </c>
    </row>
    <row r="94" spans="2:29" s="18" customFormat="1" x14ac:dyDescent="0.25">
      <c r="B94" s="18" t="str">
        <f>VLOOKUP(F94,NUTS_Europa!$A$2:$C$81,2,FALSE)</f>
        <v>DE80</v>
      </c>
      <c r="C94" s="18">
        <f>VLOOKUP(F94,NUTS_Europa!$A$2:$C$81,3,FALSE)</f>
        <v>1069</v>
      </c>
      <c r="D94" s="18" t="str">
        <f>VLOOKUP(G94,NUTS_Europa!$A$2:$C$81,2,FALSE)</f>
        <v>ES11</v>
      </c>
      <c r="E94" s="18">
        <f>VLOOKUP(G94,NUTS_Europa!$A$2:$C$81,3,FALSE)</f>
        <v>288</v>
      </c>
      <c r="F94" s="18">
        <v>6</v>
      </c>
      <c r="G94" s="18">
        <v>11</v>
      </c>
      <c r="H94" s="18">
        <v>484887.42888066155</v>
      </c>
      <c r="I94" s="18">
        <v>776423.54161327903</v>
      </c>
      <c r="J94" s="18">
        <f t="shared" si="1"/>
        <v>55458.824400948499</v>
      </c>
      <c r="K94" s="18">
        <v>142841.86170000001</v>
      </c>
      <c r="L94" s="18">
        <v>82.767857142857139</v>
      </c>
      <c r="M94" s="18">
        <v>9.6539500823807316</v>
      </c>
      <c r="N94" s="18">
        <v>4.2364745191400885</v>
      </c>
      <c r="O94" s="20">
        <v>900.45194509486157</v>
      </c>
      <c r="P94" s="18">
        <f t="shared" si="2"/>
        <v>4.2364745191400885</v>
      </c>
      <c r="Q94" s="18">
        <f t="shared" si="3"/>
        <v>96.658281744377959</v>
      </c>
      <c r="R94" s="20">
        <f>O94</f>
        <v>900.45194509486157</v>
      </c>
      <c r="S94" s="18">
        <f t="shared" si="4"/>
        <v>484887.42888066155</v>
      </c>
      <c r="T94" s="18">
        <f t="shared" si="5"/>
        <v>110917.648801897</v>
      </c>
      <c r="U94" s="18">
        <f t="shared" si="6"/>
        <v>595805.07768255856</v>
      </c>
      <c r="V94" s="18" t="str">
        <f>VLOOKUP(B94,NUTS_Europa!$B$2:$F$41,5,FALSE)</f>
        <v>Mecklenburg-Vorpommern</v>
      </c>
      <c r="W94" s="18" t="str">
        <f>VLOOKUP(C94,Hoja2!$C$3:$D$28,2,FALSE)</f>
        <v>Hamburgo</v>
      </c>
      <c r="X94" s="18" t="str">
        <f>VLOOKUP(D94,NUTS_Europa!$B$2:$F$41,5,FALSE)</f>
        <v>Galicia</v>
      </c>
      <c r="Y94" s="18" t="str">
        <f>VLOOKUP(E94,Hoja2!$C$3:$D$28,2,FALSE)</f>
        <v>Vigo</v>
      </c>
      <c r="Z94" s="18">
        <f t="shared" si="7"/>
        <v>4.0274284060157486</v>
      </c>
    </row>
    <row r="95" spans="2:29" s="18" customFormat="1" x14ac:dyDescent="0.25">
      <c r="B95" s="18" t="str">
        <f>VLOOKUP(G95,NUTS_Europa!$A$2:$C$81,2,FALSE)</f>
        <v>ES11</v>
      </c>
      <c r="C95" s="18">
        <f>VLOOKUP(G95,NUTS_Europa!$A$2:$C$81,3,FALSE)</f>
        <v>288</v>
      </c>
      <c r="D95" s="18" t="str">
        <f>VLOOKUP(F95,NUTS_Europa!$A$2:$C$81,2,FALSE)</f>
        <v>DEA1</v>
      </c>
      <c r="E95" s="18">
        <f>VLOOKUP(F95,NUTS_Europa!$A$2:$C$81,3,FALSE)</f>
        <v>253</v>
      </c>
      <c r="F95" s="18">
        <v>9</v>
      </c>
      <c r="G95" s="18">
        <v>11</v>
      </c>
      <c r="H95" s="18">
        <v>504902.26449711417</v>
      </c>
      <c r="I95" s="18">
        <v>707787.20279877516</v>
      </c>
      <c r="J95" s="18">
        <f t="shared" si="1"/>
        <v>50556.228771341084</v>
      </c>
      <c r="K95" s="18">
        <v>142392.87169999999</v>
      </c>
      <c r="L95" s="18">
        <v>63.36785714285714</v>
      </c>
      <c r="M95" s="18">
        <v>11.571258791496348</v>
      </c>
      <c r="N95" s="18">
        <v>5.0070626085811547</v>
      </c>
      <c r="O95" s="20">
        <v>900.45194509486157</v>
      </c>
      <c r="P95" s="18">
        <f t="shared" si="2"/>
        <v>5.0070626085811547</v>
      </c>
      <c r="Q95" s="18">
        <f t="shared" si="3"/>
        <v>79.946178542934646</v>
      </c>
      <c r="R95" s="20">
        <f t="shared" ref="R95:R96" si="8">O95</f>
        <v>900.45194509486157</v>
      </c>
      <c r="S95" s="18">
        <f t="shared" si="4"/>
        <v>504902.26449711417</v>
      </c>
      <c r="T95" s="18">
        <f t="shared" si="5"/>
        <v>101112.45754268217</v>
      </c>
      <c r="U95" s="18">
        <f t="shared" si="6"/>
        <v>606014.7220397963</v>
      </c>
      <c r="V95" s="18" t="str">
        <f>VLOOKUP(B95,NUTS_Europa!$B$2:$F$41,5,FALSE)</f>
        <v>Galicia</v>
      </c>
      <c r="W95" s="18" t="str">
        <f>VLOOKUP(C95,Hoja2!$C$3:$D$28,2,FALSE)</f>
        <v>Vigo</v>
      </c>
      <c r="X95" s="18" t="str">
        <f>VLOOKUP(D95,NUTS_Europa!$B$2:$F$41,5,FALSE)</f>
        <v>Düsseldorf</v>
      </c>
      <c r="Y95" s="18" t="str">
        <f>VLOOKUP(E95,Hoja2!$C$3:$D$28,2,FALSE)</f>
        <v>Amberes</v>
      </c>
      <c r="Z95" s="18">
        <f t="shared" si="7"/>
        <v>3.3310907726222769</v>
      </c>
    </row>
    <row r="96" spans="2:29" s="18" customFormat="1" x14ac:dyDescent="0.25">
      <c r="B96" s="18" t="str">
        <f>VLOOKUP(F96,NUTS_Europa!$A$2:$C$81,2,FALSE)</f>
        <v>DEA1</v>
      </c>
      <c r="C96" s="18">
        <f>VLOOKUP(F96,NUTS_Europa!$A$2:$C$81,3,FALSE)</f>
        <v>253</v>
      </c>
      <c r="D96" s="18" t="str">
        <f>VLOOKUP(G96,NUTS_Europa!$A$2:$C$81,2,FALSE)</f>
        <v>FRI3</v>
      </c>
      <c r="E96" s="18">
        <f>VLOOKUP(G96,NUTS_Europa!$A$2:$C$81,3,FALSE)</f>
        <v>283</v>
      </c>
      <c r="F96" s="18">
        <v>9</v>
      </c>
      <c r="G96" s="18">
        <v>25</v>
      </c>
      <c r="H96" s="18">
        <v>1025896.6055679257</v>
      </c>
      <c r="I96" s="18">
        <v>568024.99167411099</v>
      </c>
      <c r="J96" s="18">
        <f t="shared" si="1"/>
        <v>40573.213691007928</v>
      </c>
      <c r="K96" s="18">
        <v>127001.217</v>
      </c>
      <c r="L96" s="18">
        <v>49.328571428571429</v>
      </c>
      <c r="M96" s="18">
        <v>12.730162353250144</v>
      </c>
      <c r="N96" s="18">
        <v>12.574141286867667</v>
      </c>
      <c r="O96" s="20">
        <v>2188.5072270342998</v>
      </c>
      <c r="P96" s="18">
        <f t="shared" si="2"/>
        <v>12.574141286867667</v>
      </c>
      <c r="Q96" s="18">
        <f t="shared" si="3"/>
        <v>74.632875068689231</v>
      </c>
      <c r="R96" s="20">
        <f t="shared" si="8"/>
        <v>2188.5072270342998</v>
      </c>
      <c r="S96" s="18">
        <f t="shared" si="4"/>
        <v>1025896.6055679257</v>
      </c>
      <c r="T96" s="18">
        <f t="shared" si="5"/>
        <v>81146.427382015856</v>
      </c>
      <c r="U96" s="18">
        <f t="shared" si="6"/>
        <v>1107043.0329499417</v>
      </c>
      <c r="V96" s="18" t="str">
        <f>VLOOKUP(B96,NUTS_Europa!$B$2:$F$41,5,FALSE)</f>
        <v>Düsseldorf</v>
      </c>
      <c r="W96" s="18" t="str">
        <f>VLOOKUP(C96,Hoja2!$C$3:$D$28,2,FALSE)</f>
        <v>Amberes</v>
      </c>
      <c r="X96" s="18" t="str">
        <f>VLOOKUP(D96,NUTS_Europa!$B$2:$F$41,5,FALSE)</f>
        <v>Poitou-Charentes</v>
      </c>
      <c r="Y96" s="18" t="str">
        <f>VLOOKUP(E96,Hoja2!$C$3:$D$28,2,FALSE)</f>
        <v>La Rochelle</v>
      </c>
      <c r="Z96" s="18">
        <f t="shared" si="7"/>
        <v>3.1097031278620513</v>
      </c>
    </row>
    <row r="97" spans="2:29" s="18" customFormat="1" x14ac:dyDescent="0.25">
      <c r="B97" s="18" t="str">
        <f>VLOOKUP(G97,NUTS_Europa!$A$2:$C$81,2,FALSE)</f>
        <v>FRI3</v>
      </c>
      <c r="C97" s="18">
        <f>VLOOKUP(G97,NUTS_Europa!$A$2:$C$81,3,FALSE)</f>
        <v>283</v>
      </c>
      <c r="D97" s="18" t="str">
        <f>VLOOKUP(F97,NUTS_Europa!$A$2:$C$81,2,FALSE)</f>
        <v>FRE1</v>
      </c>
      <c r="E97" s="18">
        <f>VLOOKUP(F97,NUTS_Europa!$A$2:$C$81,3,FALSE)</f>
        <v>220</v>
      </c>
      <c r="F97" s="18">
        <v>21</v>
      </c>
      <c r="G97" s="18">
        <v>25</v>
      </c>
      <c r="H97" s="18">
        <v>652039.95600110828</v>
      </c>
      <c r="I97" s="18">
        <v>490048.45847712207</v>
      </c>
      <c r="K97" s="18">
        <v>117061.7148</v>
      </c>
      <c r="L97" s="18">
        <v>42.999285714285712</v>
      </c>
      <c r="M97" s="18">
        <v>12.978610299176502</v>
      </c>
      <c r="N97" s="18">
        <v>11.334579876145181</v>
      </c>
      <c r="O97" s="20">
        <v>2188.5072270342998</v>
      </c>
    </row>
    <row r="98" spans="2:29" s="18" customFormat="1" x14ac:dyDescent="0.25">
      <c r="B98" s="18" t="str">
        <f>VLOOKUP(F98,NUTS_Europa!$A$2:$C$81,2,FALSE)</f>
        <v>FRE1</v>
      </c>
      <c r="C98" s="18">
        <f>VLOOKUP(F98,NUTS_Europa!$A$2:$C$81,3,FALSE)</f>
        <v>220</v>
      </c>
      <c r="D98" s="18" t="str">
        <f>VLOOKUP(G98,NUTS_Europa!$A$2:$C$81,2,FALSE)</f>
        <v>FRH0</v>
      </c>
      <c r="E98" s="18">
        <f>VLOOKUP(G98,NUTS_Europa!$A$2:$C$81,3,FALSE)</f>
        <v>283</v>
      </c>
      <c r="F98" s="18">
        <v>21</v>
      </c>
      <c r="G98" s="18">
        <v>23</v>
      </c>
      <c r="H98" s="18">
        <v>1182202.5489893267</v>
      </c>
      <c r="I98" s="18">
        <v>490048.45847712207</v>
      </c>
      <c r="J98" s="18">
        <f t="shared" si="1"/>
        <v>35003.461319794435</v>
      </c>
      <c r="K98" s="18">
        <v>156784.57750000001</v>
      </c>
      <c r="L98" s="18">
        <v>42.999285714285712</v>
      </c>
      <c r="M98" s="18">
        <v>12.978610299176502</v>
      </c>
      <c r="N98" s="18">
        <v>11.334579876145181</v>
      </c>
      <c r="O98" s="20">
        <v>2188.5072270342998</v>
      </c>
      <c r="P98" s="18">
        <f t="shared" si="2"/>
        <v>0</v>
      </c>
      <c r="Q98" s="18">
        <f t="shared" si="3"/>
        <v>55.977896013462214</v>
      </c>
      <c r="S98" s="18">
        <f t="shared" si="4"/>
        <v>0</v>
      </c>
      <c r="T98" s="18">
        <f t="shared" si="5"/>
        <v>70006.922639588869</v>
      </c>
      <c r="U98" s="18">
        <f t="shared" si="6"/>
        <v>70006.922639588869</v>
      </c>
      <c r="V98" s="18" t="str">
        <f>VLOOKUP(B98,NUTS_Europa!$B$2:$F$41,5,FALSE)</f>
        <v>Nord-Pas de Calais</v>
      </c>
      <c r="W98" s="18" t="str">
        <f>VLOOKUP(C98,Hoja2!$C$3:$D$28,2,FALSE)</f>
        <v>Zeebrugge</v>
      </c>
      <c r="X98" s="18" t="str">
        <f>VLOOKUP(D98,NUTS_Europa!$B$2:$F$41,5,FALSE)</f>
        <v>Bretagne</v>
      </c>
      <c r="Y98" s="18" t="str">
        <f>VLOOKUP(E98,Hoja2!$C$3:$D$28,2,FALSE)</f>
        <v>La Rochelle</v>
      </c>
      <c r="Z98" s="18">
        <f t="shared" si="7"/>
        <v>2.3324123338942591</v>
      </c>
    </row>
    <row r="99" spans="2:29" s="18" customFormat="1" x14ac:dyDescent="0.25">
      <c r="B99" s="18" t="str">
        <f>VLOOKUP(G99,NUTS_Europa!$A$2:$C$81,2,FALSE)</f>
        <v>FRH0</v>
      </c>
      <c r="C99" s="18">
        <f>VLOOKUP(G99,NUTS_Europa!$A$2:$C$81,3,FALSE)</f>
        <v>283</v>
      </c>
      <c r="D99" s="18" t="str">
        <f>VLOOKUP(F99,NUTS_Europa!$A$2:$C$81,2,FALSE)</f>
        <v>ES61</v>
      </c>
      <c r="E99" s="18">
        <f>VLOOKUP(F99,NUTS_Europa!$A$2:$C$81,3,FALSE)</f>
        <v>61</v>
      </c>
      <c r="F99" s="18">
        <v>17</v>
      </c>
      <c r="G99" s="18">
        <v>23</v>
      </c>
      <c r="H99" s="18">
        <v>1617471.3068633098</v>
      </c>
      <c r="I99" s="18">
        <v>621652.62314601848</v>
      </c>
      <c r="J99" s="18">
        <f t="shared" si="1"/>
        <v>44403.758796144175</v>
      </c>
      <c r="K99" s="18">
        <v>191087.21979999999</v>
      </c>
      <c r="L99" s="18">
        <v>73.28</v>
      </c>
      <c r="M99" s="18">
        <v>9.514394192176443</v>
      </c>
      <c r="N99" s="18">
        <v>9.9889646536397727</v>
      </c>
      <c r="O99" s="20">
        <v>2188.5072270342998</v>
      </c>
      <c r="P99" s="18">
        <f t="shared" si="2"/>
        <v>7.2024373640309296</v>
      </c>
      <c r="Q99" s="18">
        <f t="shared" si="3"/>
        <v>89.996831556207383</v>
      </c>
      <c r="R99" s="18">
        <v>1578</v>
      </c>
      <c r="S99" s="18">
        <f t="shared" si="4"/>
        <v>1166260.5865318901</v>
      </c>
      <c r="T99" s="18">
        <f>3*J99</f>
        <v>133211.27638843254</v>
      </c>
      <c r="U99" s="18">
        <f t="shared" si="6"/>
        <v>1299471.8629203227</v>
      </c>
      <c r="V99" s="18" t="str">
        <f>VLOOKUP(B99,NUTS_Europa!$B$2:$F$41,5,FALSE)</f>
        <v>Bretagne</v>
      </c>
      <c r="W99" s="18" t="str">
        <f>VLOOKUP(C99,Hoja2!$C$3:$D$28,2,FALSE)</f>
        <v>La Rochelle</v>
      </c>
      <c r="X99" s="18" t="str">
        <f>VLOOKUP(D99,NUTS_Europa!$B$2:$F$41,5,FALSE)</f>
        <v>Andalucía</v>
      </c>
      <c r="Y99" s="18" t="str">
        <f>VLOOKUP(E99,Hoja2!$C$3:$D$28,2,FALSE)</f>
        <v>Algeciras</v>
      </c>
      <c r="Z99" s="18">
        <f t="shared" si="7"/>
        <v>3.7498679815086411</v>
      </c>
      <c r="AA99" s="18">
        <f>SUM(Q99:Q102)</f>
        <v>405.61169467863613</v>
      </c>
      <c r="AB99" s="18">
        <f>AA99/24</f>
        <v>16.900487278276504</v>
      </c>
      <c r="AC99" s="18">
        <f>AB99/7</f>
        <v>2.4143553254680721</v>
      </c>
    </row>
    <row r="100" spans="2:29" s="18" customFormat="1" x14ac:dyDescent="0.25">
      <c r="B100" s="18" t="str">
        <f>VLOOKUP(F100,NUTS_Europa!$A$2:$C$81,2,FALSE)</f>
        <v>ES61</v>
      </c>
      <c r="C100" s="18">
        <f>VLOOKUP(F100,NUTS_Europa!$A$2:$C$81,3,FALSE)</f>
        <v>61</v>
      </c>
      <c r="D100" s="18" t="str">
        <f>VLOOKUP(G100,NUTS_Europa!$A$2:$C$81,2,FALSE)</f>
        <v>FRG0</v>
      </c>
      <c r="E100" s="18">
        <f>VLOOKUP(G100,NUTS_Europa!$A$2:$C$81,3,FALSE)</f>
        <v>282</v>
      </c>
      <c r="F100" s="18">
        <v>17</v>
      </c>
      <c r="G100" s="18">
        <v>22</v>
      </c>
      <c r="H100" s="18">
        <v>517275.57872983319</v>
      </c>
      <c r="I100" s="18">
        <v>654757.10895699682</v>
      </c>
      <c r="J100" s="18">
        <f t="shared" si="1"/>
        <v>46768.364925499773</v>
      </c>
      <c r="K100" s="18">
        <v>115262.5922</v>
      </c>
      <c r="L100" s="18">
        <v>75.131142857142862</v>
      </c>
      <c r="M100" s="18">
        <v>11.312653355425004</v>
      </c>
      <c r="N100" s="18">
        <v>4.1271885598155169</v>
      </c>
      <c r="O100" s="20">
        <v>788.36279227440002</v>
      </c>
      <c r="P100" s="18">
        <f t="shared" si="2"/>
        <v>4.1271885598155169</v>
      </c>
      <c r="Q100" s="18">
        <f t="shared" si="3"/>
        <v>90.570984772383383</v>
      </c>
      <c r="R100" s="20">
        <f>O100</f>
        <v>788.36279227440002</v>
      </c>
      <c r="S100" s="18">
        <f t="shared" si="4"/>
        <v>517275.57872983319</v>
      </c>
      <c r="T100" s="18">
        <f t="shared" ref="T100:T102" si="9">3*J100</f>
        <v>140305.09477649932</v>
      </c>
      <c r="U100" s="18">
        <f t="shared" si="6"/>
        <v>657580.67350633256</v>
      </c>
      <c r="V100" s="18" t="str">
        <f>VLOOKUP(B100,NUTS_Europa!$B$2:$F$41,5,FALSE)</f>
        <v>Andalucía</v>
      </c>
      <c r="W100" s="18" t="str">
        <f>VLOOKUP(C100,Hoja2!$C$3:$D$28,2,FALSE)</f>
        <v>Algeciras</v>
      </c>
      <c r="X100" s="18" t="str">
        <f>VLOOKUP(D100,NUTS_Europa!$B$2:$F$41,5,FALSE)</f>
        <v>Pays de la Loire</v>
      </c>
      <c r="Y100" s="18" t="str">
        <f>VLOOKUP(E100,Hoja2!$C$3:$D$28,2,FALSE)</f>
        <v>Saint Nazaire</v>
      </c>
      <c r="Z100" s="18">
        <f t="shared" si="7"/>
        <v>3.7737910321826411</v>
      </c>
    </row>
    <row r="101" spans="2:29" s="18" customFormat="1" x14ac:dyDescent="0.25">
      <c r="B101" s="18" t="str">
        <f>VLOOKUP(G101,NUTS_Europa!$A$2:$C$81,2,FALSE)</f>
        <v>FRG0</v>
      </c>
      <c r="C101" s="18">
        <f>VLOOKUP(G101,NUTS_Europa!$A$2:$C$81,3,FALSE)</f>
        <v>282</v>
      </c>
      <c r="D101" s="18" t="str">
        <f>VLOOKUP(F101,NUTS_Europa!$A$2:$C$81,2,FALSE)</f>
        <v>ES62</v>
      </c>
      <c r="E101" s="18">
        <f>VLOOKUP(F101,NUTS_Europa!$A$2:$C$81,3,FALSE)</f>
        <v>1064</v>
      </c>
      <c r="F101" s="18">
        <v>18</v>
      </c>
      <c r="G101" s="18">
        <v>22</v>
      </c>
      <c r="H101" s="18">
        <v>495916.44112071395</v>
      </c>
      <c r="I101" s="18">
        <v>749096.66997739743</v>
      </c>
      <c r="J101" s="18">
        <f t="shared" si="1"/>
        <v>53506.904998385529</v>
      </c>
      <c r="K101" s="18">
        <v>135416.16140000001</v>
      </c>
      <c r="L101" s="18">
        <v>89.787071428571423</v>
      </c>
      <c r="M101" s="18">
        <v>11.74098494980068</v>
      </c>
      <c r="N101" s="18">
        <v>4.3837784800141977</v>
      </c>
      <c r="O101" s="20">
        <v>788.36279227440002</v>
      </c>
      <c r="P101" s="18">
        <f t="shared" si="2"/>
        <v>4.3837784800141977</v>
      </c>
      <c r="Q101" s="18">
        <f t="shared" si="3"/>
        <v>105.9118348583863</v>
      </c>
      <c r="R101" s="20">
        <f>O101</f>
        <v>788.36279227440002</v>
      </c>
      <c r="S101" s="18">
        <f t="shared" si="4"/>
        <v>495916.44112071395</v>
      </c>
      <c r="T101" s="18">
        <f t="shared" si="9"/>
        <v>160520.7149951566</v>
      </c>
      <c r="U101" s="18">
        <f t="shared" si="6"/>
        <v>656437.15611587057</v>
      </c>
      <c r="V101" s="18" t="str">
        <f>VLOOKUP(B101,NUTS_Europa!$B$2:$F$41,5,FALSE)</f>
        <v>Pays de la Loire</v>
      </c>
      <c r="W101" s="18" t="str">
        <f>VLOOKUP(C101,Hoja2!$C$3:$D$28,2,FALSE)</f>
        <v>Saint Nazaire</v>
      </c>
      <c r="X101" s="18" t="str">
        <f>VLOOKUP(D101,NUTS_Europa!$B$2:$F$41,5,FALSE)</f>
        <v>Región de Murcia</v>
      </c>
      <c r="Y101" s="18" t="str">
        <f>VLOOKUP(E101,Hoja2!$C$3:$D$28,2,FALSE)</f>
        <v>Valencia</v>
      </c>
      <c r="Z101" s="18">
        <f t="shared" si="7"/>
        <v>4.4129931190994292</v>
      </c>
    </row>
    <row r="102" spans="2:29" s="18" customFormat="1" x14ac:dyDescent="0.25">
      <c r="B102" s="18" t="str">
        <f>VLOOKUP(F102,NUTS_Europa!$A$2:$C$81,2,FALSE)</f>
        <v>ES62</v>
      </c>
      <c r="C102" s="18">
        <f>VLOOKUP(F102,NUTS_Europa!$A$2:$C$81,3,FALSE)</f>
        <v>1064</v>
      </c>
      <c r="D102" s="18" t="str">
        <f>VLOOKUP(G102,NUTS_Europa!$A$2:$C$81,2,FALSE)</f>
        <v>FRI1</v>
      </c>
      <c r="E102" s="18">
        <f>VLOOKUP(G102,NUTS_Europa!$A$2:$C$81,3,FALSE)</f>
        <v>283</v>
      </c>
      <c r="F102" s="18">
        <v>18</v>
      </c>
      <c r="G102" s="18">
        <v>24</v>
      </c>
      <c r="H102" s="18">
        <v>1373901.1637734286</v>
      </c>
      <c r="I102" s="18">
        <v>782699.12032557779</v>
      </c>
      <c r="J102" s="18">
        <f t="shared" si="1"/>
        <v>55907.080023255556</v>
      </c>
      <c r="K102" s="18">
        <v>199597.76430000001</v>
      </c>
      <c r="L102" s="18">
        <v>101.47328571428571</v>
      </c>
      <c r="M102" s="18">
        <v>9.9427257865521188</v>
      </c>
      <c r="N102" s="18">
        <v>10.701262215424643</v>
      </c>
      <c r="O102" s="20">
        <v>2188.5072270342998</v>
      </c>
      <c r="P102" s="18">
        <f t="shared" si="2"/>
        <v>7.7160319908212163</v>
      </c>
      <c r="Q102" s="18">
        <f t="shared" si="3"/>
        <v>119.13204349165905</v>
      </c>
      <c r="R102" s="18">
        <v>1578</v>
      </c>
      <c r="S102" s="18">
        <f t="shared" si="4"/>
        <v>990636.90978640388</v>
      </c>
      <c r="T102" s="18">
        <f t="shared" si="9"/>
        <v>167721.24006976667</v>
      </c>
      <c r="U102" s="18">
        <f t="shared" si="6"/>
        <v>1158358.1498561706</v>
      </c>
      <c r="V102" s="18" t="str">
        <f>VLOOKUP(B102,NUTS_Europa!$B$2:$F$41,5,FALSE)</f>
        <v>Región de Murcia</v>
      </c>
      <c r="W102" s="18" t="str">
        <f>VLOOKUP(C102,Hoja2!$C$3:$D$28,2,FALSE)</f>
        <v>Valencia</v>
      </c>
      <c r="X102" s="18" t="str">
        <f>VLOOKUP(D102,NUTS_Europa!$B$2:$F$41,5,FALSE)</f>
        <v>Aquitaine</v>
      </c>
      <c r="Y102" s="18" t="str">
        <f>VLOOKUP(E102,Hoja2!$C$3:$D$28,2,FALSE)</f>
        <v>La Rochelle</v>
      </c>
      <c r="Z102" s="18">
        <f t="shared" si="7"/>
        <v>4.9638351454857936</v>
      </c>
    </row>
    <row r="103" spans="2:29" s="18" customFormat="1" x14ac:dyDescent="0.25">
      <c r="B103" s="18" t="str">
        <f>VLOOKUP(G103,NUTS_Europa!$A$2:$C$81,2,FALSE)</f>
        <v>FRI1</v>
      </c>
      <c r="C103" s="18">
        <f>VLOOKUP(G103,NUTS_Europa!$A$2:$C$81,3,FALSE)</f>
        <v>283</v>
      </c>
      <c r="D103" s="18" t="str">
        <f>VLOOKUP(F103,NUTS_Europa!$A$2:$C$81,2,FALSE)</f>
        <v>FRD2</v>
      </c>
      <c r="E103" s="18">
        <f>VLOOKUP(F103,NUTS_Europa!$A$2:$C$81,3,FALSE)</f>
        <v>269</v>
      </c>
      <c r="F103" s="18">
        <v>20</v>
      </c>
      <c r="G103" s="18">
        <v>24</v>
      </c>
      <c r="H103" s="18">
        <v>869126.78041894082</v>
      </c>
      <c r="I103" s="18">
        <v>527380.12698386551</v>
      </c>
      <c r="J103" s="18">
        <f t="shared" si="1"/>
        <v>37670.009070276108</v>
      </c>
      <c r="K103" s="18">
        <v>114346.8514</v>
      </c>
      <c r="L103" s="18">
        <v>33.071428571428569</v>
      </c>
      <c r="M103" s="18">
        <v>9.4762996872075327</v>
      </c>
      <c r="N103" s="18">
        <v>12.574141286867667</v>
      </c>
      <c r="O103" s="20">
        <v>2188.5072270342998</v>
      </c>
      <c r="P103" s="18">
        <f t="shared" si="2"/>
        <v>0</v>
      </c>
      <c r="Q103" s="18">
        <f t="shared" si="3"/>
        <v>42.547728258636099</v>
      </c>
      <c r="S103" s="18">
        <f t="shared" si="4"/>
        <v>0</v>
      </c>
      <c r="T103" s="18">
        <f t="shared" si="5"/>
        <v>75340.018140552216</v>
      </c>
      <c r="U103" s="18">
        <f t="shared" si="6"/>
        <v>75340.018140552216</v>
      </c>
      <c r="V103" s="18" t="str">
        <f>VLOOKUP(B103,NUTS_Europa!$B$2:$F$41,5,FALSE)</f>
        <v>Aquitaine</v>
      </c>
      <c r="W103" s="18" t="str">
        <f>VLOOKUP(C103,Hoja2!$C$3:$D$28,2,FALSE)</f>
        <v>La Rochelle</v>
      </c>
      <c r="X103" s="18" t="str">
        <f>VLOOKUP(D103,NUTS_Europa!$B$2:$F$41,5,FALSE)</f>
        <v xml:space="preserve">Haute-Normandie </v>
      </c>
      <c r="Y103" s="18" t="str">
        <f>VLOOKUP(E103,Hoja2!$C$3:$D$28,2,FALSE)</f>
        <v>Le Havre</v>
      </c>
      <c r="Z103" s="18">
        <f t="shared" si="7"/>
        <v>1.772822010776504</v>
      </c>
    </row>
    <row r="104" spans="2:29" s="18" customFormat="1" x14ac:dyDescent="0.25">
      <c r="B104" s="18" t="str">
        <f>VLOOKUP(F104,NUTS_Europa!$A$2:$C$81,2,FALSE)</f>
        <v>FRD2</v>
      </c>
      <c r="C104" s="18">
        <f>VLOOKUP(F104,NUTS_Europa!$A$2:$C$81,3,FALSE)</f>
        <v>269</v>
      </c>
      <c r="D104" s="18" t="str">
        <f>VLOOKUP(G104,NUTS_Europa!$A$2:$C$81,2,FALSE)</f>
        <v>NL32</v>
      </c>
      <c r="E104" s="18">
        <f>VLOOKUP(G104,NUTS_Europa!$A$2:$C$81,3,FALSE)</f>
        <v>218</v>
      </c>
      <c r="F104" s="18">
        <v>20</v>
      </c>
      <c r="G104" s="18">
        <v>32</v>
      </c>
      <c r="H104" s="18">
        <v>750543.83025148592</v>
      </c>
      <c r="I104" s="18">
        <v>589771.51132697868</v>
      </c>
      <c r="J104" s="18">
        <f t="shared" si="1"/>
        <v>42126.536523355622</v>
      </c>
      <c r="K104" s="18">
        <v>199058.85829999999</v>
      </c>
      <c r="L104" s="18">
        <v>19.642857142857142</v>
      </c>
      <c r="M104" s="18">
        <v>7.2651686137224081</v>
      </c>
      <c r="N104" s="18">
        <v>26.101770241095199</v>
      </c>
      <c r="O104" s="20">
        <v>4963.1764292102553</v>
      </c>
      <c r="P104" s="18">
        <f t="shared" si="2"/>
        <v>0</v>
      </c>
      <c r="Q104" s="18">
        <f t="shared" si="3"/>
        <v>26.908025756579551</v>
      </c>
      <c r="S104" s="18">
        <f t="shared" si="4"/>
        <v>0</v>
      </c>
      <c r="T104" s="18">
        <f t="shared" si="5"/>
        <v>84253.073046711244</v>
      </c>
      <c r="U104" s="18">
        <f t="shared" si="6"/>
        <v>84253.073046711244</v>
      </c>
      <c r="V104" s="18" t="str">
        <f>VLOOKUP(B104,NUTS_Europa!$B$2:$F$41,5,FALSE)</f>
        <v xml:space="preserve">Haute-Normandie </v>
      </c>
      <c r="W104" s="18" t="str">
        <f>VLOOKUP(C104,Hoja2!$C$3:$D$28,2,FALSE)</f>
        <v>Le Havre</v>
      </c>
      <c r="X104" s="18" t="str">
        <f>VLOOKUP(D104,NUTS_Europa!$B$2:$F$41,5,FALSE)</f>
        <v>Noord-Holland</v>
      </c>
      <c r="Y104" s="18" t="str">
        <f>VLOOKUP(E104,Hoja2!$C$3:$D$28,2,FALSE)</f>
        <v>Amsterdam</v>
      </c>
      <c r="Z104" s="18">
        <f t="shared" si="7"/>
        <v>1.1211677398574813</v>
      </c>
    </row>
    <row r="105" spans="2:29" s="18" customFormat="1" x14ac:dyDescent="0.25">
      <c r="B105" s="18" t="str">
        <f>VLOOKUP(G106,NUTS_Europa!$A$2:$C$81,2,FALSE)</f>
        <v>NL12</v>
      </c>
      <c r="C105" s="18">
        <f>VLOOKUP(G106,NUTS_Europa!$A$2:$C$81,3,FALSE)</f>
        <v>218</v>
      </c>
      <c r="D105" s="18" t="str">
        <f>VLOOKUP(F106,NUTS_Europa!$A$2:$C$81,2,FALSE)</f>
        <v>DE93</v>
      </c>
      <c r="E105" s="18">
        <f>VLOOKUP(F106,NUTS_Europa!$A$2:$C$81,3,FALSE)</f>
        <v>1069</v>
      </c>
      <c r="F105" s="18">
        <v>7</v>
      </c>
      <c r="G105" s="18">
        <v>32</v>
      </c>
      <c r="H105" s="18">
        <v>558646.12664741336</v>
      </c>
      <c r="I105" s="18">
        <v>525847.61432770058</v>
      </c>
      <c r="J105" s="18">
        <f t="shared" si="1"/>
        <v>37560.543880550038</v>
      </c>
      <c r="K105" s="18">
        <v>199058.85829999999</v>
      </c>
      <c r="L105" s="18">
        <v>19.283571428571431</v>
      </c>
      <c r="M105" s="18">
        <v>8.6017225706494003</v>
      </c>
      <c r="N105" s="18">
        <v>21.85438684326029</v>
      </c>
      <c r="O105" s="20">
        <v>4963.1764292102553</v>
      </c>
    </row>
    <row r="106" spans="2:29" s="18" customFormat="1" x14ac:dyDescent="0.25">
      <c r="B106" s="18" t="str">
        <f>VLOOKUP(F105,NUTS_Europa!$A$2:$C$81,2,FALSE)</f>
        <v>DE93</v>
      </c>
      <c r="C106" s="18">
        <f>VLOOKUP(F105,NUTS_Europa!$A$2:$C$81,3,FALSE)</f>
        <v>1069</v>
      </c>
      <c r="D106" s="18" t="str">
        <f>VLOOKUP(G105,NUTS_Europa!$A$2:$C$81,2,FALSE)</f>
        <v>NL32</v>
      </c>
      <c r="E106" s="18">
        <f>VLOOKUP(G105,NUTS_Europa!$A$2:$C$81,3,FALSE)</f>
        <v>218</v>
      </c>
      <c r="F106" s="18">
        <v>7</v>
      </c>
      <c r="G106" s="18">
        <v>31</v>
      </c>
      <c r="H106" s="18">
        <v>1325655.9083352089</v>
      </c>
      <c r="I106" s="18">
        <v>525847.61432770058</v>
      </c>
      <c r="J106" s="18">
        <f t="shared" si="1"/>
        <v>37560.543880550038</v>
      </c>
      <c r="K106" s="18">
        <v>163171.4883</v>
      </c>
      <c r="L106" s="18">
        <v>19.283571428571431</v>
      </c>
      <c r="M106" s="18">
        <v>8.6017225706494003</v>
      </c>
      <c r="N106" s="18">
        <v>21.85438684326029</v>
      </c>
      <c r="O106" s="20">
        <v>4963.1764292102553</v>
      </c>
    </row>
    <row r="107" spans="2:29" s="18" customFormat="1" x14ac:dyDescent="0.25">
      <c r="B107" s="18" t="str">
        <f>VLOOKUP(G107,NUTS_Europa!$A$2:$C$81,2,FALSE)</f>
        <v>NL12</v>
      </c>
      <c r="C107" s="18">
        <f>VLOOKUP(G107,NUTS_Europa!$A$2:$C$81,3,FALSE)</f>
        <v>218</v>
      </c>
      <c r="D107" s="18" t="str">
        <f>VLOOKUP(F107,NUTS_Europa!$A$2:$C$81,2,FALSE)</f>
        <v>BE21</v>
      </c>
      <c r="E107" s="18">
        <f>VLOOKUP(F107,NUTS_Europa!$A$2:$C$81,3,FALSE)</f>
        <v>253</v>
      </c>
      <c r="F107" s="18">
        <v>1</v>
      </c>
      <c r="G107" s="18">
        <v>31</v>
      </c>
      <c r="H107" s="18">
        <v>1213796.9460375721</v>
      </c>
      <c r="I107" s="18">
        <v>514843.52950628591</v>
      </c>
      <c r="J107" s="18">
        <f t="shared" si="1"/>
        <v>36774.537821877566</v>
      </c>
      <c r="K107" s="18">
        <v>114203.5226</v>
      </c>
      <c r="L107" s="18">
        <v>12.785</v>
      </c>
      <c r="M107" s="18">
        <v>10.519031279765017</v>
      </c>
      <c r="N107" s="18">
        <v>26.101770241095199</v>
      </c>
      <c r="O107" s="20">
        <v>4963.1764292102553</v>
      </c>
    </row>
    <row r="108" spans="2:29" s="18" customFormat="1" x14ac:dyDescent="0.25">
      <c r="O108" s="20"/>
    </row>
    <row r="109" spans="2:29" s="18" customFormat="1" x14ac:dyDescent="0.25">
      <c r="B109" s="18" t="str">
        <f>VLOOKUP(F109,NUTS_Europa!$A$2:$C$81,2,FALSE)</f>
        <v>DEA1</v>
      </c>
      <c r="C109" s="18">
        <f>VLOOKUP(F109,NUTS_Europa!$A$2:$C$81,3,FALSE)</f>
        <v>253</v>
      </c>
      <c r="D109" s="18" t="str">
        <f>VLOOKUP(G109,NUTS_Europa!$A$2:$C$81,2,FALSE)</f>
        <v>FRI3</v>
      </c>
      <c r="E109" s="18">
        <f>VLOOKUP(G109,NUTS_Europa!$A$2:$C$81,3,FALSE)</f>
        <v>283</v>
      </c>
      <c r="F109" s="18">
        <v>9</v>
      </c>
      <c r="G109" s="18">
        <v>25</v>
      </c>
      <c r="H109" s="18">
        <v>1025896.6055679257</v>
      </c>
      <c r="I109" s="18">
        <v>568024.99167411099</v>
      </c>
      <c r="J109" s="18">
        <f t="shared" si="1"/>
        <v>40573.213691007928</v>
      </c>
      <c r="K109" s="18">
        <v>127001.217</v>
      </c>
      <c r="L109" s="18">
        <v>49.328571428571429</v>
      </c>
      <c r="M109" s="18">
        <v>12.730162353250144</v>
      </c>
      <c r="N109" s="18">
        <v>12.574141286867667</v>
      </c>
      <c r="O109" s="20">
        <v>2188.5072270342998</v>
      </c>
      <c r="P109" s="18">
        <f t="shared" si="2"/>
        <v>9.0664516459310747</v>
      </c>
      <c r="Q109" s="18">
        <f t="shared" si="3"/>
        <v>71.125185427752655</v>
      </c>
      <c r="R109" s="18">
        <v>1578</v>
      </c>
      <c r="S109" s="18">
        <f t="shared" si="4"/>
        <v>739711.90206209675</v>
      </c>
      <c r="T109" s="18">
        <f t="shared" si="5"/>
        <v>81146.427382015856</v>
      </c>
      <c r="U109" s="18">
        <f t="shared" si="6"/>
        <v>820858.32944411261</v>
      </c>
      <c r="V109" s="18" t="str">
        <f>VLOOKUP(B109,NUTS_Europa!$B$2:$F$41,5,FALSE)</f>
        <v>Düsseldorf</v>
      </c>
      <c r="W109" s="18" t="str">
        <f>VLOOKUP(C109,Hoja2!$C$3:$D$28,2,FALSE)</f>
        <v>Amberes</v>
      </c>
      <c r="X109" s="18" t="str">
        <f>VLOOKUP(D109,NUTS_Europa!$B$2:$F$41,5,FALSE)</f>
        <v>Poitou-Charentes</v>
      </c>
      <c r="Y109" s="18" t="str">
        <f>VLOOKUP(E109,Hoja2!$C$3:$D$28,2,FALSE)</f>
        <v>La Rochelle</v>
      </c>
      <c r="Z109" s="18">
        <f t="shared" si="7"/>
        <v>2.9635493928230274</v>
      </c>
      <c r="AA109" s="18">
        <f>SUM(Q109:Q112)</f>
        <v>189.5490968732567</v>
      </c>
      <c r="AB109" s="18">
        <f>AA109/24</f>
        <v>7.8978790363856959</v>
      </c>
      <c r="AC109" s="18">
        <f>AB109/7</f>
        <v>1.1282684337693851</v>
      </c>
    </row>
    <row r="110" spans="2:29" s="18" customFormat="1" x14ac:dyDescent="0.25">
      <c r="B110" s="18" t="str">
        <f>VLOOKUP(G110,NUTS_Europa!$A$2:$C$81,2,FALSE)</f>
        <v>FRI1</v>
      </c>
      <c r="C110" s="18">
        <f>VLOOKUP(G110,NUTS_Europa!$A$2:$C$81,3,FALSE)</f>
        <v>283</v>
      </c>
      <c r="D110" s="18" t="str">
        <f>VLOOKUP(F110,NUTS_Europa!$A$2:$C$81,2,FALSE)</f>
        <v>FRD2</v>
      </c>
      <c r="E110" s="18">
        <f>VLOOKUP(F110,NUTS_Europa!$A$2:$C$81,3,FALSE)</f>
        <v>269</v>
      </c>
      <c r="F110" s="18">
        <v>20</v>
      </c>
      <c r="G110" s="18">
        <v>24</v>
      </c>
      <c r="H110" s="18">
        <v>869126.78041894082</v>
      </c>
      <c r="I110" s="18">
        <v>527380.12698386551</v>
      </c>
      <c r="J110" s="18">
        <f t="shared" si="1"/>
        <v>37670.009070276108</v>
      </c>
      <c r="K110" s="18">
        <v>114346.8514</v>
      </c>
      <c r="L110" s="18">
        <v>33.071428571428569</v>
      </c>
      <c r="M110" s="18">
        <v>9.4762996872075327</v>
      </c>
      <c r="N110" s="18">
        <v>12.574141286867667</v>
      </c>
      <c r="O110" s="20">
        <v>2188.5072270342998</v>
      </c>
      <c r="P110" s="18">
        <f t="shared" si="2"/>
        <v>9.0664516459310747</v>
      </c>
      <c r="Q110" s="18">
        <f t="shared" si="3"/>
        <v>51.61417990456718</v>
      </c>
      <c r="R110" s="18">
        <v>1578</v>
      </c>
      <c r="S110" s="18">
        <f t="shared" si="4"/>
        <v>626674.67694845947</v>
      </c>
      <c r="T110" s="18">
        <f t="shared" si="5"/>
        <v>75340.018140552216</v>
      </c>
      <c r="U110" s="18">
        <f t="shared" si="6"/>
        <v>702014.69508901169</v>
      </c>
      <c r="V110" s="18" t="str">
        <f>VLOOKUP(B110,NUTS_Europa!$B$2:$F$41,5,FALSE)</f>
        <v>Aquitaine</v>
      </c>
      <c r="W110" s="18" t="str">
        <f>VLOOKUP(C110,Hoja2!$C$3:$D$28,2,FALSE)</f>
        <v>La Rochelle</v>
      </c>
      <c r="X110" s="18" t="str">
        <f>VLOOKUP(D110,NUTS_Europa!$B$2:$F$41,5,FALSE)</f>
        <v xml:space="preserve">Haute-Normandie </v>
      </c>
      <c r="Y110" s="18" t="str">
        <f>VLOOKUP(E110,Hoja2!$C$3:$D$28,2,FALSE)</f>
        <v>Le Havre</v>
      </c>
      <c r="Z110" s="18">
        <f t="shared" si="7"/>
        <v>2.150590829356966</v>
      </c>
    </row>
    <row r="111" spans="2:29" s="18" customFormat="1" x14ac:dyDescent="0.25">
      <c r="B111" s="18" t="str">
        <f>VLOOKUP(F111,NUTS_Europa!$A$2:$C$81,2,FALSE)</f>
        <v>FRD2</v>
      </c>
      <c r="C111" s="18">
        <f>VLOOKUP(F111,NUTS_Europa!$A$2:$C$81,3,FALSE)</f>
        <v>269</v>
      </c>
      <c r="D111" s="18" t="str">
        <f>VLOOKUP(G111,NUTS_Europa!$A$2:$C$81,2,FALSE)</f>
        <v>NL32</v>
      </c>
      <c r="E111" s="18">
        <f>VLOOKUP(G111,NUTS_Europa!$A$2:$C$81,3,FALSE)</f>
        <v>218</v>
      </c>
      <c r="F111" s="18">
        <v>20</v>
      </c>
      <c r="G111" s="18">
        <v>32</v>
      </c>
      <c r="H111" s="18">
        <v>750543.83025148592</v>
      </c>
      <c r="I111" s="18">
        <v>589771.51132697868</v>
      </c>
      <c r="J111" s="18">
        <f t="shared" si="1"/>
        <v>42126.536523355622</v>
      </c>
      <c r="K111" s="18">
        <v>199058.85829999999</v>
      </c>
      <c r="L111" s="18">
        <v>19.642857142857142</v>
      </c>
      <c r="M111" s="18">
        <v>7.2651686137224081</v>
      </c>
      <c r="N111" s="18">
        <v>26.101770241095199</v>
      </c>
      <c r="O111" s="20">
        <v>4963.1764292102553</v>
      </c>
      <c r="P111" s="18">
        <f t="shared" si="2"/>
        <v>8.2988372522961438</v>
      </c>
      <c r="Q111" s="18">
        <f t="shared" si="3"/>
        <v>35.206863008875693</v>
      </c>
      <c r="R111" s="18">
        <v>1578</v>
      </c>
      <c r="S111" s="18">
        <f t="shared" si="4"/>
        <v>238629.06770076291</v>
      </c>
      <c r="T111" s="18">
        <f t="shared" si="5"/>
        <v>84253.073046711244</v>
      </c>
      <c r="U111" s="18">
        <f t="shared" si="6"/>
        <v>322882.14074747416</v>
      </c>
      <c r="V111" s="18" t="str">
        <f>VLOOKUP(B111,NUTS_Europa!$B$2:$F$41,5,FALSE)</f>
        <v xml:space="preserve">Haute-Normandie </v>
      </c>
      <c r="W111" s="18" t="str">
        <f>VLOOKUP(C111,Hoja2!$C$3:$D$28,2,FALSE)</f>
        <v>Le Havre</v>
      </c>
      <c r="X111" s="18" t="str">
        <f>VLOOKUP(D111,NUTS_Europa!$B$2:$F$41,5,FALSE)</f>
        <v>Noord-Holland</v>
      </c>
      <c r="Y111" s="18" t="str">
        <f>VLOOKUP(E111,Hoja2!$C$3:$D$28,2,FALSE)</f>
        <v>Amsterdam</v>
      </c>
      <c r="Z111" s="18">
        <f t="shared" si="7"/>
        <v>1.4669526253698206</v>
      </c>
    </row>
    <row r="112" spans="2:29" s="18" customFormat="1" x14ac:dyDescent="0.25">
      <c r="B112" s="18" t="str">
        <f>VLOOKUP(G112,NUTS_Europa!$A$2:$C$81,2,FALSE)</f>
        <v>NL12</v>
      </c>
      <c r="C112" s="18">
        <f>VLOOKUP(G112,NUTS_Europa!$A$2:$C$81,3,FALSE)</f>
        <v>218</v>
      </c>
      <c r="D112" s="18" t="str">
        <f>VLOOKUP(F112,NUTS_Europa!$A$2:$C$81,2,FALSE)</f>
        <v>BE21</v>
      </c>
      <c r="E112" s="18">
        <f>VLOOKUP(F112,NUTS_Europa!$A$2:$C$81,3,FALSE)</f>
        <v>253</v>
      </c>
      <c r="F112" s="18">
        <v>1</v>
      </c>
      <c r="G112" s="18">
        <v>31</v>
      </c>
      <c r="H112" s="18">
        <v>1213796.9460375721</v>
      </c>
      <c r="I112" s="18">
        <v>514843.52950628591</v>
      </c>
      <c r="J112" s="18">
        <f t="shared" si="1"/>
        <v>36774.537821877566</v>
      </c>
      <c r="K112" s="18">
        <v>114203.5226</v>
      </c>
      <c r="L112" s="18">
        <v>12.785</v>
      </c>
      <c r="M112" s="18">
        <v>10.519031279765017</v>
      </c>
      <c r="N112" s="18">
        <v>26.101770241095199</v>
      </c>
      <c r="O112" s="20">
        <v>4963.1764292102553</v>
      </c>
      <c r="P112" s="18">
        <f t="shared" si="2"/>
        <v>8.2988372522961438</v>
      </c>
      <c r="Q112" s="18">
        <f t="shared" si="3"/>
        <v>31.602868532061162</v>
      </c>
      <c r="R112" s="18">
        <v>1578</v>
      </c>
      <c r="S112" s="18">
        <f t="shared" si="4"/>
        <v>385916.4807389417</v>
      </c>
      <c r="T112" s="18">
        <f t="shared" si="5"/>
        <v>73549.075643755132</v>
      </c>
      <c r="U112" s="18">
        <f t="shared" si="6"/>
        <v>459465.55638269684</v>
      </c>
      <c r="V112" s="18" t="str">
        <f>VLOOKUP(B112,NUTS_Europa!$B$2:$F$41,5,FALSE)</f>
        <v>Friesland (NL)</v>
      </c>
      <c r="W112" s="18" t="str">
        <f>VLOOKUP(C112,Hoja2!$C$3:$D$28,2,FALSE)</f>
        <v>Amsterdam</v>
      </c>
      <c r="X112" s="18" t="str">
        <f>VLOOKUP(D112,NUTS_Europa!$B$2:$F$41,5,FALSE)</f>
        <v>Prov. Antwerpen</v>
      </c>
      <c r="Y112" s="18" t="str">
        <f>VLOOKUP(E112,Hoja2!$C$3:$D$28,2,FALSE)</f>
        <v>Amberes</v>
      </c>
      <c r="Z112" s="18">
        <f t="shared" si="7"/>
        <v>1.3167861888358818</v>
      </c>
    </row>
    <row r="113" spans="2:29" s="18" customFormat="1" x14ac:dyDescent="0.25">
      <c r="O113" s="20"/>
    </row>
    <row r="114" spans="2:29" s="18" customFormat="1" x14ac:dyDescent="0.25">
      <c r="B114" s="18" t="s">
        <v>146</v>
      </c>
      <c r="O114" s="20"/>
    </row>
    <row r="115" spans="2:29" s="18" customFormat="1" x14ac:dyDescent="0.25">
      <c r="B115" s="18" t="str">
        <f>B87</f>
        <v>nodo inicial</v>
      </c>
      <c r="C115" s="18" t="str">
        <f t="shared" ref="C115:I115" si="10">C87</f>
        <v>puerto O</v>
      </c>
      <c r="D115" s="18" t="str">
        <f t="shared" si="10"/>
        <v>nodo final</v>
      </c>
      <c r="E115" s="18" t="str">
        <f t="shared" si="10"/>
        <v>puerto D</v>
      </c>
      <c r="F115" s="18" t="str">
        <f t="shared" si="10"/>
        <v>Var1</v>
      </c>
      <c r="G115" s="18" t="str">
        <f t="shared" si="10"/>
        <v>Var2</v>
      </c>
      <c r="H115" s="18" t="str">
        <f t="shared" si="10"/>
        <v>Coste variable</v>
      </c>
      <c r="I115" s="18" t="str">
        <f t="shared" si="10"/>
        <v>Coste fijo</v>
      </c>
      <c r="J115" s="18" t="str">
        <f t="shared" ref="J115:P115" si="11">J87</f>
        <v>Coste fijo/buque</v>
      </c>
      <c r="K115" s="18" t="str">
        <f t="shared" si="11"/>
        <v>flow</v>
      </c>
      <c r="L115" s="18" t="str">
        <f t="shared" si="11"/>
        <v>TiempoNav</v>
      </c>
      <c r="M115" s="18" t="str">
        <f t="shared" si="11"/>
        <v>TiempoPort</v>
      </c>
      <c r="N115" s="18" t="str">
        <f t="shared" si="11"/>
        <v>TiempoCD</v>
      </c>
      <c r="O115" s="20" t="str">
        <f t="shared" si="11"/>
        <v>offer</v>
      </c>
      <c r="P115" s="18" t="str">
        <f t="shared" si="11"/>
        <v>Tiempo C/D</v>
      </c>
      <c r="Q115" s="18" t="str">
        <f t="shared" ref="Q115:Y115" si="12">Q87</f>
        <v>Tiempo Total</v>
      </c>
      <c r="R115" s="18" t="str">
        <f t="shared" si="12"/>
        <v>TEUs/buque</v>
      </c>
      <c r="S115" s="18" t="str">
        <f t="shared" si="12"/>
        <v>Coste variable</v>
      </c>
      <c r="T115" s="18" t="str">
        <f t="shared" si="12"/>
        <v>Coste fijo</v>
      </c>
      <c r="U115" s="18" t="str">
        <f t="shared" si="12"/>
        <v>Coste total</v>
      </c>
      <c r="V115" s="18" t="str">
        <f t="shared" si="12"/>
        <v>Nodo inicial</v>
      </c>
      <c r="W115" s="18" t="str">
        <f t="shared" si="12"/>
        <v>Puerto O</v>
      </c>
      <c r="X115" s="18" t="str">
        <f t="shared" si="12"/>
        <v>nodo final</v>
      </c>
      <c r="Y115" s="18" t="str">
        <f t="shared" si="12"/>
        <v>puerto D</v>
      </c>
    </row>
    <row r="116" spans="2:29" s="18" customFormat="1" x14ac:dyDescent="0.25">
      <c r="B116" s="18" t="str">
        <f>VLOOKUP(F116,NUTS_Europa!$A$2:$C$81,2,FALSE)</f>
        <v>ES51</v>
      </c>
      <c r="C116" s="18">
        <f>VLOOKUP(F116,NUTS_Europa!$A$2:$C$81,3,FALSE)</f>
        <v>1063</v>
      </c>
      <c r="D116" s="18" t="str">
        <f>VLOOKUP(G116,NUTS_Europa!$A$2:$C$81,2,FALSE)</f>
        <v>PT17</v>
      </c>
      <c r="E116" s="18">
        <f>VLOOKUP(G116,NUTS_Europa!$A$2:$C$81,3,FALSE)</f>
        <v>294</v>
      </c>
      <c r="F116" s="18">
        <v>15</v>
      </c>
      <c r="G116" s="18">
        <v>39</v>
      </c>
      <c r="H116" s="18">
        <v>609720.38358233776</v>
      </c>
      <c r="I116" s="18">
        <v>4500803.1960663879</v>
      </c>
      <c r="J116" s="18">
        <f t="shared" si="1"/>
        <v>321485.94257617055</v>
      </c>
      <c r="K116" s="18">
        <v>119215.969</v>
      </c>
      <c r="L116" s="18">
        <v>58.142857142857146</v>
      </c>
      <c r="M116" s="18">
        <v>7.6221058570537092</v>
      </c>
      <c r="N116" s="18">
        <v>13.735481255072809</v>
      </c>
      <c r="O116" s="20">
        <v>2919.4418040438927</v>
      </c>
      <c r="P116" s="18">
        <f t="shared" si="2"/>
        <v>0</v>
      </c>
      <c r="Q116" s="18">
        <f t="shared" si="3"/>
        <v>65.76496299991085</v>
      </c>
      <c r="S116" s="18">
        <f t="shared" si="4"/>
        <v>0</v>
      </c>
      <c r="T116" s="18">
        <f t="shared" si="5"/>
        <v>642971.8851523411</v>
      </c>
      <c r="U116" s="18">
        <f t="shared" si="6"/>
        <v>642971.8851523411</v>
      </c>
      <c r="V116" s="18" t="str">
        <f>VLOOKUP(B116,NUTS_Europa!$B$2:$F$41,5,FALSE)</f>
        <v>Cataluña</v>
      </c>
      <c r="W116" s="18" t="str">
        <f>VLOOKUP(C116,Hoja2!$C$3:$D$28,2,FALSE)</f>
        <v>Barcelona</v>
      </c>
      <c r="X116" s="18" t="str">
        <f>VLOOKUP(D116,NUTS_Europa!$B$2:$F$41,5,FALSE)</f>
        <v>Área Metropolitana de Lisboa</v>
      </c>
      <c r="Y116" s="18" t="str">
        <f>VLOOKUP(E116,Hoja2!$C$3:$D$28,2,FALSE)</f>
        <v>Lisboa</v>
      </c>
      <c r="Z116" s="18">
        <f t="shared" si="7"/>
        <v>2.7402067916629522</v>
      </c>
    </row>
    <row r="117" spans="2:29" s="18" customFormat="1" x14ac:dyDescent="0.25">
      <c r="B117" s="18" t="str">
        <f>VLOOKUP(G117,NUTS_Europa!$A$2:$C$81,2,FALSE)</f>
        <v>PT17</v>
      </c>
      <c r="C117" s="18">
        <f>VLOOKUP(G117,NUTS_Europa!$A$2:$C$81,3,FALSE)</f>
        <v>294</v>
      </c>
      <c r="D117" s="18" t="str">
        <f>VLOOKUP(F117,NUTS_Europa!$A$2:$C$81,2,FALSE)</f>
        <v>FRJ1</v>
      </c>
      <c r="E117" s="18">
        <f>VLOOKUP(F117,NUTS_Europa!$A$2:$C$81,3,FALSE)</f>
        <v>1063</v>
      </c>
      <c r="F117" s="18">
        <v>26</v>
      </c>
      <c r="G117" s="18">
        <v>39</v>
      </c>
      <c r="H117" s="18">
        <v>1540811.2434299071</v>
      </c>
      <c r="I117" s="18">
        <v>4500803.1960663879</v>
      </c>
      <c r="J117" s="18">
        <f t="shared" si="1"/>
        <v>321485.94257617055</v>
      </c>
      <c r="K117" s="18">
        <v>137713.6226</v>
      </c>
      <c r="L117" s="18">
        <v>58.142857142857146</v>
      </c>
      <c r="M117" s="18">
        <v>7.6221058570537092</v>
      </c>
      <c r="N117" s="18">
        <v>13.735481255072809</v>
      </c>
      <c r="O117" s="20">
        <v>2919.4418040438927</v>
      </c>
      <c r="P117" s="18">
        <f t="shared" si="2"/>
        <v>0</v>
      </c>
      <c r="Q117" s="18">
        <f t="shared" si="3"/>
        <v>65.76496299991085</v>
      </c>
      <c r="S117" s="18">
        <f t="shared" si="4"/>
        <v>0</v>
      </c>
      <c r="T117" s="18">
        <f t="shared" si="5"/>
        <v>642971.8851523411</v>
      </c>
      <c r="U117" s="18">
        <f t="shared" si="6"/>
        <v>642971.8851523411</v>
      </c>
      <c r="V117" s="18" t="str">
        <f>VLOOKUP(B117,NUTS_Europa!$B$2:$F$41,5,FALSE)</f>
        <v>Área Metropolitana de Lisboa</v>
      </c>
      <c r="W117" s="18" t="str">
        <f>VLOOKUP(C117,Hoja2!$C$3:$D$28,2,FALSE)</f>
        <v>Lisboa</v>
      </c>
      <c r="X117" s="18" t="str">
        <f>VLOOKUP(D117,NUTS_Europa!$B$2:$F$41,5,FALSE)</f>
        <v>Languedoc-Roussillon</v>
      </c>
      <c r="Y117" s="18" t="str">
        <f>VLOOKUP(E117,Hoja2!$C$3:$D$28,2,FALSE)</f>
        <v>Barcelona</v>
      </c>
      <c r="Z117" s="18">
        <f t="shared" si="7"/>
        <v>2.7402067916629522</v>
      </c>
    </row>
    <row r="118" spans="2:29" s="18" customFormat="1" x14ac:dyDescent="0.25">
      <c r="B118" s="18" t="str">
        <f>VLOOKUP(F118,NUTS_Europa!$A$2:$C$81,2,FALSE)</f>
        <v>FRJ1</v>
      </c>
      <c r="C118" s="18">
        <f>VLOOKUP(F118,NUTS_Europa!$A$2:$C$81,3,FALSE)</f>
        <v>1063</v>
      </c>
      <c r="D118" s="18" t="str">
        <f>VLOOKUP(G118,NUTS_Europa!$A$2:$C$81,2,FALSE)</f>
        <v>FRJ2</v>
      </c>
      <c r="E118" s="18">
        <f>VLOOKUP(G118,NUTS_Europa!$A$2:$C$81,3,FALSE)</f>
        <v>283</v>
      </c>
      <c r="F118" s="18">
        <v>26</v>
      </c>
      <c r="G118" s="18">
        <v>28</v>
      </c>
      <c r="H118" s="18">
        <v>2233444.5624412308</v>
      </c>
      <c r="I118" s="18">
        <v>4751003.3213868206</v>
      </c>
      <c r="J118" s="18">
        <f t="shared" si="1"/>
        <v>339357.38009905862</v>
      </c>
      <c r="K118" s="18">
        <v>142841.86170000001</v>
      </c>
      <c r="L118" s="18">
        <v>110.26692857142858</v>
      </c>
      <c r="M118" s="18">
        <v>9.6970674514905717</v>
      </c>
      <c r="N118" s="18">
        <v>10.701262215424643</v>
      </c>
      <c r="O118" s="20">
        <v>2188.5072270342998</v>
      </c>
      <c r="P118" s="18">
        <f t="shared" si="2"/>
        <v>7.7160319908212163</v>
      </c>
      <c r="Q118" s="18">
        <f t="shared" si="3"/>
        <v>127.68002801374037</v>
      </c>
      <c r="R118" s="18">
        <v>1578</v>
      </c>
      <c r="S118" s="18">
        <f t="shared" si="4"/>
        <v>1610401.5906350149</v>
      </c>
      <c r="T118" s="18">
        <f t="shared" si="5"/>
        <v>678714.76019811723</v>
      </c>
      <c r="U118" s="18">
        <f t="shared" si="6"/>
        <v>2289116.3508331319</v>
      </c>
      <c r="V118" s="18" t="str">
        <f>VLOOKUP(B118,NUTS_Europa!$B$2:$F$41,5,FALSE)</f>
        <v>Languedoc-Roussillon</v>
      </c>
      <c r="W118" s="18" t="str">
        <f>VLOOKUP(C118,Hoja2!$C$3:$D$28,2,FALSE)</f>
        <v>Barcelona</v>
      </c>
      <c r="X118" s="18" t="str">
        <f>VLOOKUP(D118,NUTS_Europa!$B$2:$F$41,5,FALSE)</f>
        <v>Midi-Pyrénées</v>
      </c>
      <c r="Y118" s="18" t="str">
        <f>VLOOKUP(E118,Hoja2!$C$3:$D$28,2,FALSE)</f>
        <v>La Rochelle</v>
      </c>
      <c r="Z118" s="18">
        <f t="shared" si="7"/>
        <v>5.320001167239182</v>
      </c>
      <c r="AA118" s="18">
        <f>Q118+Q119+Q124+Q127</f>
        <v>344.93488629050859</v>
      </c>
      <c r="AB118" s="18">
        <f>AA118/24</f>
        <v>14.372286928771191</v>
      </c>
      <c r="AC118" s="18">
        <f>AB118/7</f>
        <v>2.0531838469673129</v>
      </c>
    </row>
    <row r="119" spans="2:29" s="18" customFormat="1" x14ac:dyDescent="0.25">
      <c r="B119" s="18" t="str">
        <f>VLOOKUP(G119,NUTS_Europa!$A$2:$C$81,2,FALSE)</f>
        <v>FRJ2</v>
      </c>
      <c r="C119" s="18">
        <f>VLOOKUP(G119,NUTS_Europa!$A$2:$C$81,3,FALSE)</f>
        <v>283</v>
      </c>
      <c r="D119" s="18" t="str">
        <f>VLOOKUP(F119,NUTS_Europa!$A$2:$C$81,2,FALSE)</f>
        <v>FRF2</v>
      </c>
      <c r="E119" s="18">
        <f>VLOOKUP(F119,NUTS_Europa!$A$2:$C$81,3,FALSE)</f>
        <v>269</v>
      </c>
      <c r="F119" s="18">
        <v>27</v>
      </c>
      <c r="G119" s="18">
        <v>28</v>
      </c>
      <c r="H119" s="18">
        <v>1817959.7788184518</v>
      </c>
      <c r="I119" s="18">
        <v>527380.12698386551</v>
      </c>
      <c r="J119" s="18">
        <f t="shared" si="1"/>
        <v>37670.009070276108</v>
      </c>
      <c r="K119" s="18">
        <v>176841.96369999999</v>
      </c>
      <c r="L119" s="18">
        <v>33.071428571428569</v>
      </c>
      <c r="M119" s="18">
        <v>9.4762996872075327</v>
      </c>
      <c r="N119" s="18">
        <v>12.574141286867667</v>
      </c>
      <c r="O119" s="20">
        <v>2188.5072270342998</v>
      </c>
      <c r="P119" s="18">
        <f t="shared" si="2"/>
        <v>9.0664516459310747</v>
      </c>
      <c r="Q119" s="18">
        <f t="shared" si="3"/>
        <v>51.61417990456718</v>
      </c>
      <c r="R119" s="18">
        <v>1578</v>
      </c>
      <c r="S119" s="18">
        <f t="shared" si="4"/>
        <v>1310820.6797484595</v>
      </c>
      <c r="T119" s="18">
        <f t="shared" si="5"/>
        <v>75340.018140552216</v>
      </c>
      <c r="U119" s="18">
        <f t="shared" si="6"/>
        <v>1386160.6978890118</v>
      </c>
      <c r="V119" s="18" t="str">
        <f>VLOOKUP(B119,NUTS_Europa!$B$2:$F$41,5,FALSE)</f>
        <v>Midi-Pyrénées</v>
      </c>
      <c r="W119" s="18" t="str">
        <f>VLOOKUP(C119,Hoja2!$C$3:$D$28,2,FALSE)</f>
        <v>La Rochelle</v>
      </c>
      <c r="X119" s="18" t="str">
        <f>VLOOKUP(D119,NUTS_Europa!$B$2:$F$41,5,FALSE)</f>
        <v>Champagne-Ardenne</v>
      </c>
      <c r="Y119" s="18" t="str">
        <f>VLOOKUP(E119,Hoja2!$C$3:$D$28,2,FALSE)</f>
        <v>Le Havre</v>
      </c>
      <c r="Z119" s="18">
        <f t="shared" si="7"/>
        <v>2.150590829356966</v>
      </c>
    </row>
    <row r="120" spans="2:29" s="18" customFormat="1" x14ac:dyDescent="0.25">
      <c r="B120" s="18" t="str">
        <f>VLOOKUP(F120,NUTS_Europa!$A$2:$C$81,2,FALSE)</f>
        <v>FRF2</v>
      </c>
      <c r="C120" s="18">
        <f>VLOOKUP(F120,NUTS_Europa!$A$2:$C$81,3,FALSE)</f>
        <v>269</v>
      </c>
      <c r="D120" s="18" t="str">
        <f>VLOOKUP(G120,NUTS_Europa!$A$2:$C$81,2,FALSE)</f>
        <v>PT16</v>
      </c>
      <c r="E120" s="18">
        <f>VLOOKUP(G120,NUTS_Europa!$A$2:$C$81,3,FALSE)</f>
        <v>111</v>
      </c>
      <c r="F120" s="18">
        <v>27</v>
      </c>
      <c r="G120" s="18">
        <v>38</v>
      </c>
      <c r="H120" s="18">
        <v>1360817.3337732861</v>
      </c>
      <c r="I120" s="18">
        <v>665165.36395224638</v>
      </c>
      <c r="J120" s="18">
        <f t="shared" si="1"/>
        <v>47511.811710874739</v>
      </c>
      <c r="K120" s="18">
        <v>120437.3524</v>
      </c>
      <c r="L120" s="18">
        <v>56.926428571428573</v>
      </c>
      <c r="M120" s="18">
        <v>9.4494650916527085</v>
      </c>
      <c r="N120" s="18">
        <v>16.23387896998425</v>
      </c>
      <c r="O120" s="20">
        <v>2919.4418040438927</v>
      </c>
      <c r="P120" s="18">
        <f t="shared" si="2"/>
        <v>0</v>
      </c>
      <c r="Q120" s="18">
        <f t="shared" si="3"/>
        <v>66.375893663081285</v>
      </c>
      <c r="S120" s="18">
        <f t="shared" si="4"/>
        <v>0</v>
      </c>
      <c r="T120" s="18">
        <f t="shared" si="5"/>
        <v>95023.623421749478</v>
      </c>
      <c r="U120" s="18">
        <f t="shared" si="6"/>
        <v>95023.623421749478</v>
      </c>
      <c r="V120" s="18" t="str">
        <f>VLOOKUP(B120,NUTS_Europa!$B$2:$F$41,5,FALSE)</f>
        <v>Champagne-Ardenne</v>
      </c>
      <c r="W120" s="18" t="str">
        <f>VLOOKUP(C120,Hoja2!$C$3:$D$28,2,FALSE)</f>
        <v>Le Havre</v>
      </c>
      <c r="X120" s="18" t="str">
        <f>VLOOKUP(D120,NUTS_Europa!$B$2:$F$41,5,FALSE)</f>
        <v>Centro (PT)</v>
      </c>
      <c r="Y120" s="18" t="str">
        <f>VLOOKUP(E120,Hoja2!$C$3:$D$28,2,FALSE)</f>
        <v>Oporto</v>
      </c>
      <c r="Z120" s="18">
        <f t="shared" si="7"/>
        <v>2.7656622359617202</v>
      </c>
    </row>
    <row r="121" spans="2:29" s="18" customFormat="1" x14ac:dyDescent="0.25">
      <c r="B121" s="18" t="str">
        <f>VLOOKUP(G122,NUTS_Europa!$A$2:$C$81,2,FALSE)</f>
        <v>PT11</v>
      </c>
      <c r="C121" s="18">
        <f>VLOOKUP(G122,NUTS_Europa!$A$2:$C$81,3,FALSE)</f>
        <v>111</v>
      </c>
      <c r="D121" s="18" t="str">
        <f>VLOOKUP(F122,NUTS_Europa!$A$2:$C$81,2,FALSE)</f>
        <v>NL34</v>
      </c>
      <c r="E121" s="18">
        <f>VLOOKUP(F122,NUTS_Europa!$A$2:$C$81,3,FALSE)</f>
        <v>250</v>
      </c>
      <c r="F121" s="18">
        <v>34</v>
      </c>
      <c r="G121" s="18">
        <v>38</v>
      </c>
      <c r="H121" s="18">
        <v>1180439.7733238938</v>
      </c>
      <c r="I121" s="18">
        <v>780209.40585979994</v>
      </c>
      <c r="J121" s="18">
        <f t="shared" si="1"/>
        <v>55729.243275699999</v>
      </c>
      <c r="K121" s="18">
        <v>199058.85829999999</v>
      </c>
      <c r="L121" s="18">
        <v>68.844285714285718</v>
      </c>
      <c r="M121" s="18">
        <v>10.859662127031243</v>
      </c>
      <c r="N121" s="18">
        <v>16.23387896998425</v>
      </c>
      <c r="O121" s="20">
        <v>2919.4418040438927</v>
      </c>
      <c r="P121" s="18">
        <f t="shared" si="2"/>
        <v>0</v>
      </c>
      <c r="Q121" s="18">
        <f t="shared" si="3"/>
        <v>79.70394784131696</v>
      </c>
      <c r="S121" s="18">
        <f t="shared" si="4"/>
        <v>0</v>
      </c>
      <c r="T121" s="18">
        <f t="shared" si="5"/>
        <v>111458.4865514</v>
      </c>
      <c r="U121" s="18">
        <f t="shared" si="6"/>
        <v>111458.4865514</v>
      </c>
      <c r="V121" s="18" t="str">
        <f>VLOOKUP(B121,NUTS_Europa!$B$2:$F$41,5,FALSE)</f>
        <v>Norte</v>
      </c>
      <c r="W121" s="18" t="str">
        <f>VLOOKUP(C121,Hoja2!$C$3:$D$28,2,FALSE)</f>
        <v>Oporto</v>
      </c>
      <c r="X121" s="18" t="str">
        <f>VLOOKUP(D121,NUTS_Europa!$B$2:$F$41,5,FALSE)</f>
        <v>Zeeland</v>
      </c>
      <c r="Y121" s="18" t="str">
        <f>VLOOKUP(E121,Hoja2!$C$3:$D$28,2,FALSE)</f>
        <v>Rotterdam</v>
      </c>
      <c r="Z121" s="18">
        <f t="shared" si="7"/>
        <v>3.3209978267215399</v>
      </c>
    </row>
    <row r="122" spans="2:29" s="18" customFormat="1" x14ac:dyDescent="0.25">
      <c r="B122" s="18" t="str">
        <f>VLOOKUP(F121,NUTS_Europa!$A$2:$C$81,2,FALSE)</f>
        <v>NL34</v>
      </c>
      <c r="C122" s="18">
        <f>VLOOKUP(F121,NUTS_Europa!$A$2:$C$81,3,FALSE)</f>
        <v>250</v>
      </c>
      <c r="D122" s="18" t="str">
        <f>VLOOKUP(G121,NUTS_Europa!$A$2:$C$81,2,FALSE)</f>
        <v>PT16</v>
      </c>
      <c r="E122" s="18">
        <f>VLOOKUP(G121,NUTS_Europa!$A$2:$C$81,3,FALSE)</f>
        <v>111</v>
      </c>
      <c r="F122" s="18">
        <v>34</v>
      </c>
      <c r="G122" s="18">
        <v>36</v>
      </c>
      <c r="H122" s="18">
        <v>1276270.4505416346</v>
      </c>
      <c r="I122" s="18">
        <v>780209.40585979994</v>
      </c>
      <c r="J122" s="18">
        <f t="shared" si="1"/>
        <v>55729.243275699999</v>
      </c>
      <c r="K122" s="18">
        <v>176841.96369999999</v>
      </c>
      <c r="L122" s="18">
        <v>68.844285714285718</v>
      </c>
      <c r="M122" s="18">
        <v>10.859662127031243</v>
      </c>
      <c r="N122" s="18">
        <v>16.23387896998425</v>
      </c>
      <c r="O122" s="20">
        <v>2919.4418040438927</v>
      </c>
      <c r="P122" s="18">
        <f t="shared" si="2"/>
        <v>0</v>
      </c>
      <c r="Q122" s="18">
        <f t="shared" si="3"/>
        <v>79.70394784131696</v>
      </c>
      <c r="S122" s="18">
        <f t="shared" si="4"/>
        <v>0</v>
      </c>
      <c r="T122" s="18">
        <f t="shared" si="5"/>
        <v>111458.4865514</v>
      </c>
      <c r="U122" s="18">
        <f t="shared" si="6"/>
        <v>111458.4865514</v>
      </c>
      <c r="V122" s="18" t="str">
        <f>VLOOKUP(B122,NUTS_Europa!$B$2:$F$41,5,FALSE)</f>
        <v>Zeeland</v>
      </c>
      <c r="W122" s="18" t="str">
        <f>VLOOKUP(C122,Hoja2!$C$3:$D$28,2,FALSE)</f>
        <v>Rotterdam</v>
      </c>
      <c r="X122" s="18" t="str">
        <f>VLOOKUP(D122,NUTS_Europa!$B$2:$F$41,5,FALSE)</f>
        <v>Centro (PT)</v>
      </c>
      <c r="Y122" s="18" t="str">
        <f>VLOOKUP(E122,Hoja2!$C$3:$D$28,2,FALSE)</f>
        <v>Oporto</v>
      </c>
      <c r="Z122" s="18">
        <f t="shared" si="7"/>
        <v>3.3209978267215399</v>
      </c>
    </row>
    <row r="123" spans="2:29" s="18" customFormat="1" x14ac:dyDescent="0.25">
      <c r="B123" s="18" t="str">
        <f>VLOOKUP(G123,NUTS_Europa!$A$2:$C$81,2,FALSE)</f>
        <v>PT11</v>
      </c>
      <c r="C123" s="18">
        <f>VLOOKUP(G123,NUTS_Europa!$A$2:$C$81,3,FALSE)</f>
        <v>111</v>
      </c>
      <c r="D123" s="18" t="str">
        <f>VLOOKUP(F123,NUTS_Europa!$A$2:$C$81,2,FALSE)</f>
        <v>FRI2</v>
      </c>
      <c r="E123" s="18">
        <f>VLOOKUP(F123,NUTS_Europa!$A$2:$C$81,3,FALSE)</f>
        <v>269</v>
      </c>
      <c r="F123" s="18">
        <v>29</v>
      </c>
      <c r="G123" s="18">
        <v>36</v>
      </c>
      <c r="H123" s="18">
        <v>1471980.9193458655</v>
      </c>
      <c r="I123" s="18">
        <v>665165.36395224638</v>
      </c>
      <c r="J123" s="18">
        <f t="shared" si="1"/>
        <v>47511.811710874739</v>
      </c>
      <c r="K123" s="18">
        <v>114346.8514</v>
      </c>
      <c r="L123" s="18">
        <v>56.926428571428573</v>
      </c>
      <c r="M123" s="18">
        <v>9.4494650916527085</v>
      </c>
      <c r="N123" s="18">
        <v>16.23387896998425</v>
      </c>
      <c r="O123" s="20">
        <v>2919.4418040438927</v>
      </c>
      <c r="P123" s="18">
        <f t="shared" si="2"/>
        <v>0</v>
      </c>
      <c r="Q123" s="18">
        <f t="shared" si="3"/>
        <v>66.375893663081285</v>
      </c>
      <c r="S123" s="18">
        <f t="shared" si="4"/>
        <v>0</v>
      </c>
      <c r="T123" s="18">
        <f t="shared" si="5"/>
        <v>95023.623421749478</v>
      </c>
      <c r="U123" s="18">
        <f t="shared" si="6"/>
        <v>95023.623421749478</v>
      </c>
      <c r="V123" s="18" t="str">
        <f>VLOOKUP(B123,NUTS_Europa!$B$2:$F$41,5,FALSE)</f>
        <v>Norte</v>
      </c>
      <c r="W123" s="18" t="str">
        <f>VLOOKUP(C123,Hoja2!$C$3:$D$28,2,FALSE)</f>
        <v>Oporto</v>
      </c>
      <c r="X123" s="18" t="str">
        <f>VLOOKUP(D123,NUTS_Europa!$B$2:$F$41,5,FALSE)</f>
        <v>Limousin</v>
      </c>
      <c r="Y123" s="18" t="str">
        <f>VLOOKUP(E123,Hoja2!$C$3:$D$28,2,FALSE)</f>
        <v>Le Havre</v>
      </c>
      <c r="Z123" s="18">
        <f t="shared" si="7"/>
        <v>2.7656622359617202</v>
      </c>
    </row>
    <row r="124" spans="2:29" s="18" customFormat="1" x14ac:dyDescent="0.25">
      <c r="B124" s="18" t="str">
        <f>VLOOKUP(F124,NUTS_Europa!$A$2:$C$81,2,FALSE)</f>
        <v>FRI2</v>
      </c>
      <c r="C124" s="18">
        <f>VLOOKUP(F124,NUTS_Europa!$A$2:$C$81,3,FALSE)</f>
        <v>269</v>
      </c>
      <c r="D124" s="18" t="str">
        <f>VLOOKUP(G124,NUTS_Europa!$A$2:$C$81,2,FALSE)</f>
        <v>FRI3</v>
      </c>
      <c r="E124" s="18">
        <f>VLOOKUP(G124,NUTS_Europa!$A$2:$C$81,3,FALSE)</f>
        <v>282</v>
      </c>
      <c r="F124" s="18">
        <v>29</v>
      </c>
      <c r="G124" s="18">
        <v>65</v>
      </c>
      <c r="H124" s="18">
        <v>556604.34776086861</v>
      </c>
      <c r="I124" s="18">
        <v>528332.43341520533</v>
      </c>
      <c r="J124" s="18">
        <f t="shared" si="1"/>
        <v>37738.030958228956</v>
      </c>
      <c r="K124" s="18">
        <v>117768.50930000001</v>
      </c>
      <c r="L124" s="18">
        <v>28.428571428571427</v>
      </c>
      <c r="M124" s="18">
        <v>11.274558850456096</v>
      </c>
      <c r="N124" s="18">
        <v>5.0584429984201797</v>
      </c>
      <c r="O124" s="20">
        <v>788.36279227440002</v>
      </c>
      <c r="P124" s="18">
        <f t="shared" si="2"/>
        <v>5.0584429984201797</v>
      </c>
      <c r="Q124" s="18">
        <f t="shared" si="3"/>
        <v>44.761573277447702</v>
      </c>
      <c r="R124" s="20">
        <f>O124</f>
        <v>788.36279227440002</v>
      </c>
      <c r="S124" s="18">
        <f t="shared" si="4"/>
        <v>556604.34776086861</v>
      </c>
      <c r="T124" s="18">
        <f t="shared" si="5"/>
        <v>75476.061916457911</v>
      </c>
      <c r="U124" s="18">
        <f t="shared" si="6"/>
        <v>632080.40967732656</v>
      </c>
      <c r="V124" s="18" t="str">
        <f>VLOOKUP(B124,NUTS_Europa!$B$2:$F$41,5,FALSE)</f>
        <v>Limousin</v>
      </c>
      <c r="W124" s="18" t="str">
        <f>VLOOKUP(C124,Hoja2!$C$3:$D$28,2,FALSE)</f>
        <v>Le Havre</v>
      </c>
      <c r="X124" s="18" t="str">
        <f>VLOOKUP(D124,NUTS_Europa!$B$2:$F$41,5,FALSE)</f>
        <v>Poitou-Charentes</v>
      </c>
      <c r="Y124" s="18" t="str">
        <f>VLOOKUP(E124,Hoja2!$C$3:$D$28,2,FALSE)</f>
        <v>Saint Nazaire</v>
      </c>
      <c r="Z124" s="18">
        <f t="shared" si="7"/>
        <v>1.8650655532269875</v>
      </c>
    </row>
    <row r="125" spans="2:29" s="18" customFormat="1" x14ac:dyDescent="0.25">
      <c r="B125" s="18" t="str">
        <f>VLOOKUP(G125,NUTS_Europa!$A$2:$C$81,2,FALSE)</f>
        <v>FRI3</v>
      </c>
      <c r="C125" s="18">
        <f>VLOOKUP(G125,NUTS_Europa!$A$2:$C$81,3,FALSE)</f>
        <v>282</v>
      </c>
      <c r="D125" s="18" t="str">
        <f>VLOOKUP(F125,NUTS_Europa!$A$2:$C$81,2,FALSE)</f>
        <v>ES51</v>
      </c>
      <c r="E125" s="18">
        <f>VLOOKUP(F125,NUTS_Europa!$A$2:$C$81,3,FALSE)</f>
        <v>1064</v>
      </c>
      <c r="F125" s="18">
        <v>55</v>
      </c>
      <c r="G125" s="18">
        <v>65</v>
      </c>
      <c r="H125" s="18">
        <v>703975.63071822771</v>
      </c>
      <c r="I125" s="18">
        <v>749096.66997739743</v>
      </c>
      <c r="J125" s="18">
        <f t="shared" si="1"/>
        <v>53506.904998385529</v>
      </c>
      <c r="K125" s="18">
        <v>117768.50930000001</v>
      </c>
      <c r="L125" s="18">
        <v>89.787071428571423</v>
      </c>
      <c r="M125" s="18">
        <v>11.74098494980068</v>
      </c>
      <c r="N125" s="18">
        <v>4.3837784800141977</v>
      </c>
      <c r="O125" s="20">
        <v>788.36279227440002</v>
      </c>
      <c r="P125" s="18">
        <f t="shared" si="2"/>
        <v>4.3837784800141977</v>
      </c>
      <c r="Q125" s="18">
        <f t="shared" si="3"/>
        <v>105.9118348583863</v>
      </c>
      <c r="R125" s="20">
        <f t="shared" ref="R125:R127" si="13">O125</f>
        <v>788.36279227440002</v>
      </c>
      <c r="S125" s="18">
        <f t="shared" si="4"/>
        <v>703975.63071822771</v>
      </c>
      <c r="T125" s="18">
        <f t="shared" si="5"/>
        <v>107013.80999677106</v>
      </c>
      <c r="U125" s="18">
        <f t="shared" si="6"/>
        <v>810989.44071499875</v>
      </c>
      <c r="V125" s="18" t="str">
        <f>VLOOKUP(B125,NUTS_Europa!$B$2:$F$41,5,FALSE)</f>
        <v>Poitou-Charentes</v>
      </c>
      <c r="W125" s="18" t="str">
        <f>VLOOKUP(C125,Hoja2!$C$3:$D$28,2,FALSE)</f>
        <v>Saint Nazaire</v>
      </c>
      <c r="X125" s="18" t="str">
        <f>VLOOKUP(D125,NUTS_Europa!$B$2:$F$41,5,FALSE)</f>
        <v>Cataluña</v>
      </c>
      <c r="Y125" s="18" t="str">
        <f>VLOOKUP(E125,Hoja2!$C$3:$D$28,2,FALSE)</f>
        <v>Valencia</v>
      </c>
      <c r="Z125" s="18">
        <f t="shared" si="7"/>
        <v>4.4129931190994292</v>
      </c>
    </row>
    <row r="126" spans="2:29" s="18" customFormat="1" x14ac:dyDescent="0.25">
      <c r="B126" s="18" t="str">
        <f>VLOOKUP(F126,NUTS_Europa!$A$2:$C$81,2,FALSE)</f>
        <v>ES51</v>
      </c>
      <c r="C126" s="18">
        <f>VLOOKUP(F126,NUTS_Europa!$A$2:$C$81,3,FALSE)</f>
        <v>1064</v>
      </c>
      <c r="D126" s="18" t="str">
        <f>VLOOKUP(G126,NUTS_Europa!$A$2:$C$81,2,FALSE)</f>
        <v>FRH0</v>
      </c>
      <c r="E126" s="18">
        <f>VLOOKUP(G126,NUTS_Europa!$A$2:$C$81,3,FALSE)</f>
        <v>282</v>
      </c>
      <c r="F126" s="18">
        <v>55</v>
      </c>
      <c r="G126" s="18">
        <v>63</v>
      </c>
      <c r="H126" s="18">
        <v>558023.66189609119</v>
      </c>
      <c r="I126" s="18">
        <v>749096.66997739743</v>
      </c>
      <c r="J126" s="18">
        <f t="shared" si="1"/>
        <v>53506.904998385529</v>
      </c>
      <c r="K126" s="18">
        <v>127001.217</v>
      </c>
      <c r="L126" s="18">
        <v>89.787071428571423</v>
      </c>
      <c r="M126" s="18">
        <v>11.74098494980068</v>
      </c>
      <c r="N126" s="18">
        <v>4.3837784800141977</v>
      </c>
      <c r="O126" s="20">
        <v>788.36279227440002</v>
      </c>
      <c r="P126" s="18">
        <f t="shared" si="2"/>
        <v>4.3837784800141977</v>
      </c>
      <c r="Q126" s="18">
        <f t="shared" si="3"/>
        <v>105.9118348583863</v>
      </c>
      <c r="R126" s="20">
        <f t="shared" si="13"/>
        <v>788.36279227440002</v>
      </c>
      <c r="S126" s="18">
        <f t="shared" si="4"/>
        <v>558023.66189609119</v>
      </c>
      <c r="T126" s="18">
        <f t="shared" si="5"/>
        <v>107013.80999677106</v>
      </c>
      <c r="U126" s="18">
        <f t="shared" si="6"/>
        <v>665037.47189286223</v>
      </c>
      <c r="V126" s="18" t="str">
        <f>VLOOKUP(B126,NUTS_Europa!$B$2:$F$41,5,FALSE)</f>
        <v>Cataluña</v>
      </c>
      <c r="W126" s="18" t="str">
        <f>VLOOKUP(C126,Hoja2!$C$3:$D$28,2,FALSE)</f>
        <v>Valencia</v>
      </c>
      <c r="X126" s="18" t="str">
        <f>VLOOKUP(D126,NUTS_Europa!$B$2:$F$41,5,FALSE)</f>
        <v>Bretagne</v>
      </c>
      <c r="Y126" s="18" t="str">
        <f>VLOOKUP(E126,Hoja2!$C$3:$D$28,2,FALSE)</f>
        <v>Saint Nazaire</v>
      </c>
      <c r="Z126" s="18">
        <f t="shared" si="7"/>
        <v>4.4129931190994292</v>
      </c>
    </row>
    <row r="127" spans="2:29" s="18" customFormat="1" x14ac:dyDescent="0.25">
      <c r="B127" s="18" t="str">
        <f>VLOOKUP(G127,NUTS_Europa!$A$2:$C$81,2,FALSE)</f>
        <v>FRH0</v>
      </c>
      <c r="C127" s="18">
        <f>VLOOKUP(G127,NUTS_Europa!$A$2:$C$81,3,FALSE)</f>
        <v>282</v>
      </c>
      <c r="D127" s="18" t="str">
        <f>VLOOKUP(F127,NUTS_Europa!$A$2:$C$81,2,FALSE)</f>
        <v>ES21</v>
      </c>
      <c r="E127" s="18">
        <f>VLOOKUP(F127,NUTS_Europa!$A$2:$C$81,3,FALSE)</f>
        <v>1063</v>
      </c>
      <c r="F127" s="18">
        <v>54</v>
      </c>
      <c r="G127" s="18">
        <v>63</v>
      </c>
      <c r="H127" s="18">
        <v>826584.74741331965</v>
      </c>
      <c r="I127" s="18">
        <v>4753793.8175781164</v>
      </c>
      <c r="J127" s="18">
        <f t="shared" si="1"/>
        <v>339556.70125557977</v>
      </c>
      <c r="K127" s="18">
        <v>141734.02660000001</v>
      </c>
      <c r="L127" s="18">
        <v>105</v>
      </c>
      <c r="M127" s="18">
        <v>11.495326614739135</v>
      </c>
      <c r="N127" s="18">
        <v>4.3837784800141977</v>
      </c>
      <c r="O127" s="20">
        <v>788.36279227440002</v>
      </c>
      <c r="P127" s="18">
        <f t="shared" si="2"/>
        <v>4.3837784800141977</v>
      </c>
      <c r="Q127" s="18">
        <f t="shared" si="3"/>
        <v>120.87910509475333</v>
      </c>
      <c r="R127" s="20">
        <f t="shared" si="13"/>
        <v>788.36279227440002</v>
      </c>
      <c r="S127" s="18">
        <f t="shared" si="4"/>
        <v>826584.74741331965</v>
      </c>
      <c r="T127" s="18">
        <f t="shared" si="5"/>
        <v>679113.40251115954</v>
      </c>
      <c r="U127" s="18">
        <f t="shared" si="6"/>
        <v>1505698.1499244792</v>
      </c>
      <c r="V127" s="18" t="str">
        <f>VLOOKUP(B127,NUTS_Europa!$B$2:$F$41,5,FALSE)</f>
        <v>Bretagne</v>
      </c>
      <c r="W127" s="18" t="str">
        <f>VLOOKUP(C127,Hoja2!$C$3:$D$28,2,FALSE)</f>
        <v>Saint Nazaire</v>
      </c>
      <c r="X127" s="18" t="str">
        <f>VLOOKUP(D127,NUTS_Europa!$B$2:$F$41,5,FALSE)</f>
        <v>País Vasco</v>
      </c>
      <c r="Y127" s="18" t="str">
        <f>VLOOKUP(E127,Hoja2!$C$3:$D$28,2,FALSE)</f>
        <v>Barcelona</v>
      </c>
      <c r="Z127" s="18">
        <f t="shared" si="7"/>
        <v>5.0366293789480556</v>
      </c>
    </row>
    <row r="128" spans="2:29" s="18" customFormat="1" x14ac:dyDescent="0.25">
      <c r="B128" s="18" t="str">
        <f>VLOOKUP(F128,NUTS_Europa!$A$2:$C$81,2,FALSE)</f>
        <v>ES21</v>
      </c>
      <c r="C128" s="18">
        <f>VLOOKUP(F128,NUTS_Europa!$A$2:$C$81,3,FALSE)</f>
        <v>1063</v>
      </c>
      <c r="D128" s="18" t="str">
        <f>VLOOKUP(G128,NUTS_Europa!$A$2:$C$81,2,FALSE)</f>
        <v>FRD2</v>
      </c>
      <c r="E128" s="18">
        <f>VLOOKUP(G128,NUTS_Europa!$A$2:$C$81,3,FALSE)</f>
        <v>271</v>
      </c>
      <c r="F128" s="18">
        <v>54</v>
      </c>
      <c r="G128" s="18">
        <v>60</v>
      </c>
      <c r="H128" s="18">
        <v>293019.69007623754</v>
      </c>
      <c r="I128" s="18">
        <v>4839479.42667023</v>
      </c>
      <c r="J128" s="18">
        <f t="shared" si="1"/>
        <v>345677.1019050164</v>
      </c>
      <c r="K128" s="18">
        <v>159445.52859999999</v>
      </c>
      <c r="L128" s="18">
        <v>119.21428571428571</v>
      </c>
      <c r="M128" s="18">
        <v>13.270555697359359</v>
      </c>
      <c r="N128" s="18">
        <v>1.8658305531934549</v>
      </c>
      <c r="O128" s="20">
        <v>335.54418671759998</v>
      </c>
    </row>
    <row r="129" spans="2:29" s="18" customFormat="1" x14ac:dyDescent="0.25">
      <c r="B129" s="18" t="str">
        <f>VLOOKUP(G129,NUTS_Europa!$A$2:$C$81,2,FALSE)</f>
        <v>FRD2</v>
      </c>
      <c r="C129" s="18">
        <f>VLOOKUP(G129,NUTS_Europa!$A$2:$C$81,3,FALSE)</f>
        <v>271</v>
      </c>
      <c r="D129" s="18" t="str">
        <f>VLOOKUP(F129,NUTS_Europa!$A$2:$C$81,2,FALSE)</f>
        <v>ES52</v>
      </c>
      <c r="E129" s="18">
        <f>VLOOKUP(F129,NUTS_Europa!$A$2:$C$81,3,FALSE)</f>
        <v>1063</v>
      </c>
      <c r="F129" s="18">
        <v>56</v>
      </c>
      <c r="G129" s="18">
        <v>60</v>
      </c>
      <c r="H129" s="18">
        <v>185520.72788914657</v>
      </c>
      <c r="I129" s="18">
        <v>4839479.42667023</v>
      </c>
      <c r="J129" s="18">
        <f t="shared" si="1"/>
        <v>345677.1019050164</v>
      </c>
      <c r="K129" s="18">
        <v>145035.59770000001</v>
      </c>
      <c r="L129" s="18">
        <v>119.21428571428571</v>
      </c>
      <c r="M129" s="18">
        <v>13.270555697359359</v>
      </c>
      <c r="N129" s="18">
        <v>1.8658305531934549</v>
      </c>
      <c r="O129" s="20">
        <v>335.54418671759998</v>
      </c>
      <c r="P129" s="18">
        <f t="shared" si="2"/>
        <v>0</v>
      </c>
      <c r="Q129" s="18">
        <f t="shared" si="3"/>
        <v>132.48484141164508</v>
      </c>
      <c r="S129" s="18">
        <f t="shared" si="4"/>
        <v>0</v>
      </c>
      <c r="T129" s="18">
        <f t="shared" si="5"/>
        <v>691354.20381003281</v>
      </c>
      <c r="U129" s="18">
        <f t="shared" si="6"/>
        <v>691354.20381003281</v>
      </c>
      <c r="V129" s="18" t="str">
        <f>VLOOKUP(B129,NUTS_Europa!$B$2:$F$41,5,FALSE)</f>
        <v xml:space="preserve">Haute-Normandie </v>
      </c>
      <c r="W129" s="18" t="str">
        <f>VLOOKUP(C129,Hoja2!$C$3:$D$28,2,FALSE)</f>
        <v>Caen</v>
      </c>
      <c r="X129" s="18" t="str">
        <f>VLOOKUP(D129,NUTS_Europa!$B$2:$F$41,5,FALSE)</f>
        <v xml:space="preserve">Comunitat Valenciana </v>
      </c>
      <c r="Y129" s="18" t="str">
        <f>VLOOKUP(E129,Hoja2!$C$3:$D$28,2,FALSE)</f>
        <v>Barcelona</v>
      </c>
      <c r="Z129" s="18">
        <f t="shared" si="7"/>
        <v>5.5202017254852116</v>
      </c>
    </row>
    <row r="130" spans="2:29" s="18" customFormat="1" x14ac:dyDescent="0.25">
      <c r="B130" s="18" t="str">
        <f>VLOOKUP(F130,NUTS_Europa!$A$2:$C$81,2,FALSE)</f>
        <v>ES52</v>
      </c>
      <c r="C130" s="18">
        <f>VLOOKUP(F130,NUTS_Europa!$A$2:$C$81,3,FALSE)</f>
        <v>1063</v>
      </c>
      <c r="D130" s="18" t="str">
        <f>VLOOKUP(G130,NUTS_Europa!$A$2:$C$81,2,FALSE)</f>
        <v>ES61</v>
      </c>
      <c r="E130" s="18">
        <f>VLOOKUP(G130,NUTS_Europa!$A$2:$C$81,3,FALSE)</f>
        <v>297</v>
      </c>
      <c r="F130" s="18">
        <v>56</v>
      </c>
      <c r="G130" s="18">
        <v>57</v>
      </c>
      <c r="H130" s="18">
        <v>726370.59844762739</v>
      </c>
      <c r="I130" s="18">
        <v>4403719.4057145678</v>
      </c>
      <c r="J130" s="18">
        <f t="shared" si="1"/>
        <v>314551.38612246915</v>
      </c>
      <c r="K130" s="18">
        <v>176841.96369999999</v>
      </c>
      <c r="L130" s="18">
        <v>41.857142857142854</v>
      </c>
      <c r="M130" s="18">
        <v>9.123019532165074</v>
      </c>
      <c r="N130" s="18">
        <v>3.9780892452689351</v>
      </c>
      <c r="O130" s="20">
        <v>845.53280858406924</v>
      </c>
      <c r="P130" s="18">
        <f t="shared" si="2"/>
        <v>0</v>
      </c>
      <c r="Q130" s="18">
        <f t="shared" si="3"/>
        <v>50.980162389307928</v>
      </c>
      <c r="S130" s="18">
        <f t="shared" si="4"/>
        <v>0</v>
      </c>
      <c r="T130" s="18">
        <f t="shared" si="5"/>
        <v>629102.7722449383</v>
      </c>
      <c r="U130" s="18">
        <f t="shared" si="6"/>
        <v>629102.7722449383</v>
      </c>
      <c r="V130" s="18" t="str">
        <f>VLOOKUP(B130,NUTS_Europa!$B$2:$F$41,5,FALSE)</f>
        <v xml:space="preserve">Comunitat Valenciana </v>
      </c>
      <c r="W130" s="18" t="str">
        <f>VLOOKUP(C130,Hoja2!$C$3:$D$28,2,FALSE)</f>
        <v>Barcelona</v>
      </c>
      <c r="X130" s="18" t="str">
        <f>VLOOKUP(D130,NUTS_Europa!$B$2:$F$41,5,FALSE)</f>
        <v>Andalucía</v>
      </c>
      <c r="Y130" s="18" t="str">
        <f>VLOOKUP(E130,Hoja2!$C$3:$D$28,2,FALSE)</f>
        <v>Cádiz</v>
      </c>
      <c r="Z130" s="18">
        <f t="shared" si="7"/>
        <v>2.1241734328878303</v>
      </c>
    </row>
    <row r="131" spans="2:29" s="18" customFormat="1" x14ac:dyDescent="0.25">
      <c r="B131" s="18" t="s">
        <v>83</v>
      </c>
      <c r="C131" s="18">
        <v>297</v>
      </c>
      <c r="D131" s="18" t="s">
        <v>59</v>
      </c>
      <c r="E131" s="18">
        <v>245</v>
      </c>
      <c r="F131" s="18">
        <v>45</v>
      </c>
      <c r="G131" s="18">
        <v>57</v>
      </c>
      <c r="H131" s="18">
        <v>3075338.1459369287</v>
      </c>
      <c r="I131" s="18">
        <v>5978840.188702303</v>
      </c>
      <c r="J131" s="18">
        <f t="shared" si="1"/>
        <v>427060.01347873593</v>
      </c>
      <c r="K131" s="18">
        <v>159445.52859999999</v>
      </c>
      <c r="L131" s="18">
        <v>111.61642857142859</v>
      </c>
      <c r="M131" s="18">
        <v>9.4388273875598383</v>
      </c>
      <c r="N131" s="18">
        <v>4.7016786773045292</v>
      </c>
      <c r="O131" s="20">
        <v>845.53280858406924</v>
      </c>
      <c r="P131" s="18">
        <f t="shared" si="2"/>
        <v>0</v>
      </c>
      <c r="Q131" s="18">
        <f t="shared" si="3"/>
        <v>121.05525595898843</v>
      </c>
      <c r="S131" s="18">
        <f t="shared" si="4"/>
        <v>0</v>
      </c>
      <c r="T131" s="18">
        <f t="shared" si="5"/>
        <v>854120.02695747185</v>
      </c>
      <c r="U131" s="18">
        <f t="shared" si="6"/>
        <v>854120.02695747185</v>
      </c>
      <c r="V131" s="18" t="str">
        <f>VLOOKUP(B131,NUTS_Europa!$B$2:$F$41,5,FALSE)</f>
        <v>Andalucía</v>
      </c>
      <c r="W131" s="18" t="str">
        <f>VLOOKUP(C131,Hoja2!$C$3:$D$28,2,FALSE)</f>
        <v>Cádiz</v>
      </c>
      <c r="X131" s="18" t="str">
        <f>VLOOKUP(D131,NUTS_Europa!$B$2:$F$41,5,FALSE)</f>
        <v>Hamburg</v>
      </c>
      <c r="Y131" s="18" t="str">
        <f>VLOOKUP(E131,Hoja2!$C$3:$D$28,2,FALSE)</f>
        <v>Bremerhaven</v>
      </c>
      <c r="Z131" s="18">
        <f t="shared" si="7"/>
        <v>5.0439689982911844</v>
      </c>
    </row>
    <row r="132" spans="2:29" s="18" customFormat="1" x14ac:dyDescent="0.25">
      <c r="B132" s="18" t="s">
        <v>59</v>
      </c>
      <c r="C132" s="18">
        <v>245</v>
      </c>
      <c r="D132" s="18" t="s">
        <v>85</v>
      </c>
      <c r="E132" s="18">
        <v>462</v>
      </c>
      <c r="F132" s="18">
        <v>45</v>
      </c>
      <c r="G132" s="18">
        <v>58</v>
      </c>
      <c r="H132" s="18">
        <v>3544918.7406962877</v>
      </c>
      <c r="I132" s="18">
        <v>4733233.0548056625</v>
      </c>
      <c r="J132" s="18">
        <f t="shared" si="1"/>
        <v>338088.07534326159</v>
      </c>
      <c r="K132" s="18">
        <v>114346.8514</v>
      </c>
      <c r="L132" s="18">
        <v>122.14571428571428</v>
      </c>
      <c r="M132" s="18">
        <v>7.0452511283224153</v>
      </c>
      <c r="N132" s="18">
        <v>5.0834742648501541</v>
      </c>
      <c r="O132" s="20">
        <v>914.19353969713836</v>
      </c>
      <c r="P132" s="18">
        <f t="shared" si="2"/>
        <v>0</v>
      </c>
      <c r="Q132" s="18">
        <f t="shared" si="3"/>
        <v>129.1909654140367</v>
      </c>
      <c r="S132" s="18">
        <f t="shared" si="4"/>
        <v>0</v>
      </c>
      <c r="T132" s="18">
        <f t="shared" si="5"/>
        <v>676176.15068652318</v>
      </c>
      <c r="U132" s="18">
        <f t="shared" si="6"/>
        <v>676176.15068652318</v>
      </c>
      <c r="V132" s="18" t="str">
        <f>VLOOKUP(B132,NUTS_Europa!$B$2:$F$41,5,FALSE)</f>
        <v>Hamburg</v>
      </c>
      <c r="W132" s="18" t="str">
        <f>VLOOKUP(C132,Hoja2!$C$3:$D$28,2,FALSE)</f>
        <v>Bremerhaven</v>
      </c>
      <c r="X132" s="18" t="str">
        <f>VLOOKUP(D132,NUTS_Europa!$B$2:$F$41,5,FALSE)</f>
        <v>Región de Murcia</v>
      </c>
      <c r="Y132" s="18" t="str">
        <f>VLOOKUP(E132,Hoja2!$C$3:$D$28,2,FALSE)</f>
        <v>Málaga</v>
      </c>
      <c r="Z132" s="18">
        <f t="shared" si="7"/>
        <v>5.3829568922515287</v>
      </c>
    </row>
    <row r="133" spans="2:29" s="18" customFormat="1" x14ac:dyDescent="0.25">
      <c r="B133" s="18" t="s">
        <v>85</v>
      </c>
      <c r="C133" s="18">
        <v>462</v>
      </c>
      <c r="D133" s="18" t="s">
        <v>69</v>
      </c>
      <c r="E133" s="18">
        <v>245</v>
      </c>
      <c r="F133" s="18">
        <v>50</v>
      </c>
      <c r="G133" s="18">
        <v>58</v>
      </c>
      <c r="H133" s="18">
        <v>3498105.6321090162</v>
      </c>
      <c r="I133" s="18">
        <v>4733233.0548056625</v>
      </c>
      <c r="J133" s="18">
        <f t="shared" si="1"/>
        <v>338088.07534326159</v>
      </c>
      <c r="K133" s="18">
        <v>117923.68180000001</v>
      </c>
      <c r="L133" s="18">
        <v>122.14571428571428</v>
      </c>
      <c r="M133" s="18">
        <v>7.0452511283224153</v>
      </c>
      <c r="N133" s="18">
        <v>5.0834742648501541</v>
      </c>
      <c r="O133" s="20">
        <v>914.19353969713836</v>
      </c>
      <c r="P133" s="18">
        <f t="shared" si="2"/>
        <v>0</v>
      </c>
      <c r="Q133" s="18">
        <f t="shared" si="3"/>
        <v>129.1909654140367</v>
      </c>
      <c r="S133" s="18">
        <f t="shared" si="4"/>
        <v>0</v>
      </c>
      <c r="T133" s="18">
        <f t="shared" si="5"/>
        <v>676176.15068652318</v>
      </c>
      <c r="U133" s="18">
        <f t="shared" si="6"/>
        <v>676176.15068652318</v>
      </c>
      <c r="V133" s="18" t="str">
        <f>VLOOKUP(B133,NUTS_Europa!$B$2:$F$41,5,FALSE)</f>
        <v>Región de Murcia</v>
      </c>
      <c r="W133" s="18" t="str">
        <f>VLOOKUP(C133,Hoja2!$C$3:$D$28,2,FALSE)</f>
        <v>Málaga</v>
      </c>
      <c r="X133" s="18" t="str">
        <f>VLOOKUP(D133,NUTS_Europa!$B$2:$F$41,5,FALSE)</f>
        <v>Schleswig-Holstein</v>
      </c>
      <c r="Y133" s="18" t="str">
        <f>VLOOKUP(E133,Hoja2!$C$3:$D$28,2,FALSE)</f>
        <v>Bremerhaven</v>
      </c>
      <c r="Z133" s="18">
        <f t="shared" si="7"/>
        <v>5.3829568922515287</v>
      </c>
    </row>
    <row r="134" spans="2:29" s="18" customFormat="1" x14ac:dyDescent="0.25">
      <c r="B134" s="18" t="s">
        <v>69</v>
      </c>
      <c r="C134" s="18">
        <v>245</v>
      </c>
      <c r="D134" s="18" t="s">
        <v>121</v>
      </c>
      <c r="E134" s="18">
        <v>288</v>
      </c>
      <c r="F134" s="18">
        <v>50</v>
      </c>
      <c r="G134" s="18">
        <v>76</v>
      </c>
      <c r="H134" s="18">
        <v>3233977.6066916138</v>
      </c>
      <c r="I134" s="18">
        <v>5569635.1569276592</v>
      </c>
      <c r="J134" s="18">
        <f t="shared" si="1"/>
        <v>397831.08263768995</v>
      </c>
      <c r="K134" s="18">
        <v>114203.5226</v>
      </c>
      <c r="L134" s="18">
        <v>79.335714285714289</v>
      </c>
      <c r="M134" s="18">
        <v>8.8539717451315401</v>
      </c>
      <c r="N134" s="18">
        <v>5.0070626085811547</v>
      </c>
      <c r="O134" s="20">
        <v>900.45194509486157</v>
      </c>
      <c r="P134" s="18">
        <f t="shared" si="2"/>
        <v>0</v>
      </c>
      <c r="Q134" s="18">
        <f t="shared" si="3"/>
        <v>88.189686030845834</v>
      </c>
      <c r="S134" s="18">
        <f t="shared" si="4"/>
        <v>0</v>
      </c>
      <c r="T134" s="18">
        <f t="shared" si="5"/>
        <v>795662.1652753799</v>
      </c>
      <c r="U134" s="18">
        <f t="shared" si="6"/>
        <v>795662.1652753799</v>
      </c>
      <c r="V134" s="18" t="str">
        <f>VLOOKUP(B134,NUTS_Europa!$B$2:$F$41,5,FALSE)</f>
        <v>Schleswig-Holstein</v>
      </c>
      <c r="W134" s="18" t="str">
        <f>VLOOKUP(C134,Hoja2!$C$3:$D$28,2,FALSE)</f>
        <v>Bremerhaven</v>
      </c>
      <c r="X134" s="18" t="str">
        <f>VLOOKUP(D134,NUTS_Europa!$B$2:$F$41,5,FALSE)</f>
        <v>Norte</v>
      </c>
      <c r="Y134" s="18" t="str">
        <f>VLOOKUP(E134,Hoja2!$C$3:$D$28,2,FALSE)</f>
        <v>Vigo</v>
      </c>
      <c r="Z134" s="18">
        <f t="shared" si="7"/>
        <v>3.6745702512852429</v>
      </c>
    </row>
    <row r="135" spans="2:29" s="18" customFormat="1" x14ac:dyDescent="0.25">
      <c r="B135" s="18" t="str">
        <f>VLOOKUP(G135,NUTS_Europa!$A$2:$C$81,2,FALSE)</f>
        <v>PT11</v>
      </c>
      <c r="C135" s="18">
        <f>VLOOKUP(G135,NUTS_Europa!$A$2:$C$81,3,FALSE)</f>
        <v>288</v>
      </c>
      <c r="D135" s="18" t="str">
        <f>VLOOKUP(F135,NUTS_Europa!$A$2:$C$81,2,FALSE)</f>
        <v>NL12</v>
      </c>
      <c r="E135" s="18">
        <f>VLOOKUP(F135,NUTS_Europa!$A$2:$C$81,3,FALSE)</f>
        <v>250</v>
      </c>
      <c r="F135" s="18">
        <v>71</v>
      </c>
      <c r="G135" s="18">
        <v>76</v>
      </c>
      <c r="H135" s="18">
        <v>659961.38007263362</v>
      </c>
      <c r="I135" s="18">
        <v>798136.40475167171</v>
      </c>
      <c r="J135" s="18">
        <f t="shared" si="1"/>
        <v>57009.743196547977</v>
      </c>
      <c r="K135" s="18">
        <v>142841.86170000001</v>
      </c>
      <c r="L135" s="18">
        <v>64.987142857142857</v>
      </c>
      <c r="M135" s="18">
        <v>9.7275931608322708</v>
      </c>
      <c r="N135" s="18">
        <v>5.0070626085811547</v>
      </c>
      <c r="O135" s="20">
        <v>900.45194509486157</v>
      </c>
      <c r="P135" s="18">
        <f t="shared" si="2"/>
        <v>0</v>
      </c>
      <c r="Q135" s="18">
        <f t="shared" si="3"/>
        <v>74.714736017975127</v>
      </c>
      <c r="S135" s="18">
        <f t="shared" si="4"/>
        <v>0</v>
      </c>
      <c r="T135" s="18">
        <f t="shared" si="5"/>
        <v>114019.48639309595</v>
      </c>
      <c r="U135" s="18">
        <f t="shared" si="6"/>
        <v>114019.48639309595</v>
      </c>
      <c r="V135" s="18" t="str">
        <f>VLOOKUP(B135,NUTS_Europa!$B$2:$F$41,5,FALSE)</f>
        <v>Norte</v>
      </c>
      <c r="W135" s="18" t="str">
        <f>VLOOKUP(C135,Hoja2!$C$3:$D$28,2,FALSE)</f>
        <v>Vigo</v>
      </c>
      <c r="X135" s="18" t="str">
        <f>VLOOKUP(D135,NUTS_Europa!$B$2:$F$41,5,FALSE)</f>
        <v>Friesland (NL)</v>
      </c>
      <c r="Y135" s="18" t="str">
        <f>VLOOKUP(E135,Hoja2!$C$3:$D$28,2,FALSE)</f>
        <v>Rotterdam</v>
      </c>
      <c r="Z135" s="18">
        <f t="shared" si="7"/>
        <v>3.1131140007489635</v>
      </c>
    </row>
    <row r="136" spans="2:29" s="18" customFormat="1" x14ac:dyDescent="0.25">
      <c r="B136" s="18" t="str">
        <f>VLOOKUP(F136,NUTS_Europa!$A$2:$C$81,2,FALSE)</f>
        <v>NL12</v>
      </c>
      <c r="C136" s="18">
        <f>VLOOKUP(F136,NUTS_Europa!$A$2:$C$81,3,FALSE)</f>
        <v>250</v>
      </c>
      <c r="D136" s="18" t="str">
        <f>VLOOKUP(G136,NUTS_Europa!$A$2:$C$81,2,FALSE)</f>
        <v>PT16</v>
      </c>
      <c r="E136" s="18">
        <f>VLOOKUP(G136,NUTS_Europa!$A$2:$C$81,3,FALSE)</f>
        <v>294</v>
      </c>
      <c r="F136" s="18">
        <v>71</v>
      </c>
      <c r="G136" s="18">
        <v>78</v>
      </c>
      <c r="H136" s="18">
        <v>2357647.8056361428</v>
      </c>
      <c r="I136" s="18">
        <v>813432.72426792781</v>
      </c>
      <c r="J136" s="18">
        <f t="shared" si="1"/>
        <v>58102.337447709127</v>
      </c>
      <c r="K136" s="18">
        <v>135416.16140000001</v>
      </c>
      <c r="L136" s="18">
        <v>79.83642857142857</v>
      </c>
      <c r="M136" s="18">
        <v>8.8115351281492025</v>
      </c>
      <c r="N136" s="18">
        <v>16.23387896998425</v>
      </c>
      <c r="O136" s="20">
        <v>2919.4418040438927</v>
      </c>
      <c r="P136" s="18">
        <f t="shared" si="2"/>
        <v>0</v>
      </c>
      <c r="Q136" s="18">
        <f t="shared" si="3"/>
        <v>88.647963699577772</v>
      </c>
      <c r="S136" s="18">
        <f t="shared" si="4"/>
        <v>0</v>
      </c>
      <c r="T136" s="18">
        <f t="shared" si="5"/>
        <v>116204.67489541825</v>
      </c>
      <c r="U136" s="18">
        <f t="shared" si="6"/>
        <v>116204.67489541825</v>
      </c>
      <c r="V136" s="18" t="str">
        <f>VLOOKUP(B136,NUTS_Europa!$B$2:$F$41,5,FALSE)</f>
        <v>Friesland (NL)</v>
      </c>
      <c r="W136" s="18" t="str">
        <f>VLOOKUP(C136,Hoja2!$C$3:$D$28,2,FALSE)</f>
        <v>Rotterdam</v>
      </c>
      <c r="X136" s="18" t="str">
        <f>VLOOKUP(D136,NUTS_Europa!$B$2:$F$41,5,FALSE)</f>
        <v>Centro (PT)</v>
      </c>
      <c r="Y136" s="18" t="str">
        <f>VLOOKUP(E136,Hoja2!$C$3:$D$28,2,FALSE)</f>
        <v>Lisboa</v>
      </c>
      <c r="Z136" s="18">
        <f t="shared" si="7"/>
        <v>3.6936651541490737</v>
      </c>
    </row>
    <row r="137" spans="2:29" s="18" customFormat="1" x14ac:dyDescent="0.25">
      <c r="B137" s="18" t="str">
        <f>VLOOKUP(G137,NUTS_Europa!$A$2:$C$81,2,FALSE)</f>
        <v>PT16</v>
      </c>
      <c r="C137" s="18">
        <f>VLOOKUP(G137,NUTS_Europa!$A$2:$C$81,3,FALSE)</f>
        <v>294</v>
      </c>
      <c r="D137" s="18" t="str">
        <f>VLOOKUP(F137,NUTS_Europa!$A$2:$C$81,2,FALSE)</f>
        <v>PT15</v>
      </c>
      <c r="E137" s="18">
        <f>VLOOKUP(F137,NUTS_Europa!$A$2:$C$81,3,FALSE)</f>
        <v>61</v>
      </c>
      <c r="F137" s="18">
        <v>77</v>
      </c>
      <c r="G137" s="18">
        <v>78</v>
      </c>
      <c r="H137" s="18">
        <v>2450959.5779957529</v>
      </c>
      <c r="I137" s="18">
        <v>381193.71408310748</v>
      </c>
      <c r="J137" s="18">
        <f t="shared" si="1"/>
        <v>27228.122434507677</v>
      </c>
      <c r="K137" s="18">
        <v>127001.217</v>
      </c>
      <c r="L137" s="18">
        <v>21.978571428571428</v>
      </c>
      <c r="M137" s="18">
        <v>7.4394325977395788</v>
      </c>
      <c r="N137" s="18">
        <v>12.785285042282011</v>
      </c>
      <c r="O137" s="20">
        <v>2919.4418040438927</v>
      </c>
      <c r="P137" s="18">
        <f t="shared" si="2"/>
        <v>0</v>
      </c>
      <c r="Q137" s="18">
        <f t="shared" si="3"/>
        <v>29.418004026311007</v>
      </c>
      <c r="S137" s="18">
        <f t="shared" si="4"/>
        <v>0</v>
      </c>
      <c r="T137" s="18">
        <f t="shared" si="5"/>
        <v>54456.244869015354</v>
      </c>
      <c r="U137" s="18">
        <f t="shared" si="6"/>
        <v>54456.244869015354</v>
      </c>
      <c r="V137" s="18" t="str">
        <f>VLOOKUP(B137,NUTS_Europa!$B$2:$F$41,5,FALSE)</f>
        <v>Centro (PT)</v>
      </c>
      <c r="W137" s="18" t="str">
        <f>VLOOKUP(C137,Hoja2!$C$3:$D$28,2,FALSE)</f>
        <v>Lisboa</v>
      </c>
      <c r="X137" s="18" t="str">
        <f>VLOOKUP(D137,NUTS_Europa!$B$2:$F$41,5,FALSE)</f>
        <v>Algarve</v>
      </c>
      <c r="Y137" s="18" t="str">
        <f>VLOOKUP(E137,Hoja2!$C$3:$D$28,2,FALSE)</f>
        <v>Algeciras</v>
      </c>
      <c r="Z137" s="18">
        <f t="shared" si="7"/>
        <v>1.2257501677629585</v>
      </c>
    </row>
    <row r="138" spans="2:29" s="18" customFormat="1" x14ac:dyDescent="0.25">
      <c r="B138" s="18" t="str">
        <f>VLOOKUP(F138,NUTS_Europa!$A$2:$C$81,2,FALSE)</f>
        <v>PT15</v>
      </c>
      <c r="C138" s="18">
        <f>VLOOKUP(F138,NUTS_Europa!$A$2:$C$81,3,FALSE)</f>
        <v>61</v>
      </c>
      <c r="D138" s="18" t="str">
        <f>VLOOKUP(G138,NUTS_Europa!$A$2:$C$81,2,FALSE)</f>
        <v>PT17</v>
      </c>
      <c r="E138" s="18">
        <f>VLOOKUP(G138,NUTS_Europa!$A$2:$C$81,3,FALSE)</f>
        <v>297</v>
      </c>
      <c r="F138" s="18">
        <v>77</v>
      </c>
      <c r="G138" s="18">
        <v>79</v>
      </c>
      <c r="H138" s="18">
        <v>720858.95240738802</v>
      </c>
      <c r="I138" s="18">
        <v>278355.60917050659</v>
      </c>
      <c r="J138" s="18">
        <f t="shared" si="1"/>
        <v>19882.543512179043</v>
      </c>
      <c r="K138" s="18">
        <v>113696.3812</v>
      </c>
      <c r="L138" s="18">
        <v>5.3571428571428568</v>
      </c>
      <c r="M138" s="18">
        <v>8.9403462728509453</v>
      </c>
      <c r="N138" s="18">
        <v>3.7028920923768713</v>
      </c>
      <c r="O138" s="20">
        <v>845.53280858406924</v>
      </c>
      <c r="P138" s="18">
        <f t="shared" si="2"/>
        <v>0</v>
      </c>
      <c r="Q138" s="18">
        <f t="shared" si="3"/>
        <v>14.297489129993803</v>
      </c>
      <c r="S138" s="18">
        <f t="shared" si="4"/>
        <v>0</v>
      </c>
      <c r="T138" s="18">
        <f t="shared" si="5"/>
        <v>39765.087024358087</v>
      </c>
      <c r="U138" s="18">
        <f t="shared" si="6"/>
        <v>39765.087024358087</v>
      </c>
      <c r="V138" s="18" t="str">
        <f>VLOOKUP(B138,NUTS_Europa!$B$2:$F$41,5,FALSE)</f>
        <v>Algarve</v>
      </c>
      <c r="W138" s="18" t="str">
        <f>VLOOKUP(C138,Hoja2!$C$3:$D$28,2,FALSE)</f>
        <v>Algeciras</v>
      </c>
      <c r="X138" s="18" t="str">
        <f>VLOOKUP(D138,NUTS_Europa!$B$2:$F$41,5,FALSE)</f>
        <v>Área Metropolitana de Lisboa</v>
      </c>
      <c r="Y138" s="18" t="str">
        <f>VLOOKUP(E138,Hoja2!$C$3:$D$28,2,FALSE)</f>
        <v>Cádiz</v>
      </c>
      <c r="Z138" s="18">
        <f t="shared" si="7"/>
        <v>0.59572871374974179</v>
      </c>
    </row>
    <row r="139" spans="2:29" s="18" customFormat="1" x14ac:dyDescent="0.25">
      <c r="B139" s="18" t="str">
        <f>VLOOKUP(G139,NUTS_Europa!$A$2:$C$81,2,FALSE)</f>
        <v>PT17</v>
      </c>
      <c r="C139" s="18">
        <f>VLOOKUP(G139,NUTS_Europa!$A$2:$C$81,3,FALSE)</f>
        <v>297</v>
      </c>
      <c r="D139" s="18" t="str">
        <f>VLOOKUP(F139,NUTS_Europa!$A$2:$C$81,2,FALSE)</f>
        <v>FRJ1</v>
      </c>
      <c r="E139" s="18">
        <f>VLOOKUP(F139,NUTS_Europa!$A$2:$C$81,3,FALSE)</f>
        <v>1064</v>
      </c>
      <c r="F139" s="18">
        <v>66</v>
      </c>
      <c r="G139" s="18">
        <v>79</v>
      </c>
      <c r="H139" s="18">
        <v>787694.86899548303</v>
      </c>
      <c r="I139" s="18">
        <v>436926.2611067181</v>
      </c>
      <c r="J139" s="18">
        <f t="shared" si="1"/>
        <v>31209.018650479866</v>
      </c>
      <c r="K139" s="18">
        <v>192445.7181</v>
      </c>
      <c r="L139" s="18">
        <v>33.071428571428569</v>
      </c>
      <c r="M139" s="18">
        <v>9.3686778672266211</v>
      </c>
      <c r="N139" s="18">
        <v>3.9780892452689351</v>
      </c>
      <c r="O139" s="20">
        <v>845.53280858406924</v>
      </c>
      <c r="P139" s="18">
        <f t="shared" si="2"/>
        <v>0</v>
      </c>
      <c r="Q139" s="18">
        <f t="shared" si="3"/>
        <v>42.440106438655192</v>
      </c>
      <c r="S139" s="18">
        <f t="shared" si="4"/>
        <v>0</v>
      </c>
      <c r="T139" s="18">
        <f t="shared" si="5"/>
        <v>62418.037300959732</v>
      </c>
      <c r="U139" s="18">
        <f t="shared" si="6"/>
        <v>62418.037300959732</v>
      </c>
      <c r="V139" s="18" t="str">
        <f>VLOOKUP(B139,NUTS_Europa!$B$2:$F$41,5,FALSE)</f>
        <v>Área Metropolitana de Lisboa</v>
      </c>
      <c r="W139" s="18" t="str">
        <f>VLOOKUP(C139,Hoja2!$C$3:$D$28,2,FALSE)</f>
        <v>Cádiz</v>
      </c>
      <c r="X139" s="18" t="str">
        <f>VLOOKUP(D139,NUTS_Europa!$B$2:$F$41,5,FALSE)</f>
        <v>Languedoc-Roussillon</v>
      </c>
      <c r="Y139" s="18" t="str">
        <f>VLOOKUP(E139,Hoja2!$C$3:$D$28,2,FALSE)</f>
        <v>Valencia</v>
      </c>
      <c r="Z139" s="18">
        <f t="shared" si="7"/>
        <v>1.7683377682772996</v>
      </c>
    </row>
    <row r="140" spans="2:29" s="18" customFormat="1" x14ac:dyDescent="0.25">
      <c r="B140" s="18" t="str">
        <f>VLOOKUP(F140,NUTS_Europa!$A$2:$C$81,2,FALSE)</f>
        <v>FRJ1</v>
      </c>
      <c r="C140" s="18">
        <f>VLOOKUP(F140,NUTS_Europa!$A$2:$C$81,3,FALSE)</f>
        <v>1064</v>
      </c>
      <c r="D140" s="18" t="str">
        <f>VLOOKUP(G140,NUTS_Europa!$A$2:$C$81,2,FALSE)</f>
        <v>FRJ2</v>
      </c>
      <c r="E140" s="18">
        <f>VLOOKUP(G140,NUTS_Europa!$A$2:$C$81,3,FALSE)</f>
        <v>163</v>
      </c>
      <c r="F140" s="18">
        <v>66</v>
      </c>
      <c r="G140" s="18">
        <v>68</v>
      </c>
      <c r="H140" s="18">
        <v>3471920.8423247142</v>
      </c>
      <c r="I140" s="18">
        <v>761782.80161505588</v>
      </c>
      <c r="J140" s="18">
        <f t="shared" si="1"/>
        <v>54413.057258218279</v>
      </c>
      <c r="K140" s="18">
        <v>163171.4883</v>
      </c>
      <c r="L140" s="18">
        <v>89</v>
      </c>
      <c r="M140" s="18">
        <v>12.977007584830865</v>
      </c>
      <c r="N140" s="18">
        <v>16.082539203860382</v>
      </c>
      <c r="O140" s="20">
        <v>2892.2254104356139</v>
      </c>
      <c r="P140" s="18">
        <f t="shared" si="2"/>
        <v>0</v>
      </c>
      <c r="Q140" s="18">
        <f t="shared" si="3"/>
        <v>101.97700758483086</v>
      </c>
      <c r="S140" s="18">
        <f t="shared" si="4"/>
        <v>0</v>
      </c>
      <c r="T140" s="18">
        <f t="shared" si="5"/>
        <v>108826.11451643656</v>
      </c>
      <c r="U140" s="18">
        <f t="shared" si="6"/>
        <v>108826.11451643656</v>
      </c>
      <c r="V140" s="18" t="str">
        <f>VLOOKUP(B140,NUTS_Europa!$B$2:$F$41,5,FALSE)</f>
        <v>Languedoc-Roussillon</v>
      </c>
      <c r="W140" s="18" t="str">
        <f>VLOOKUP(C140,Hoja2!$C$3:$D$28,2,FALSE)</f>
        <v>Valencia</v>
      </c>
      <c r="X140" s="18" t="str">
        <f>VLOOKUP(D140,NUTS_Europa!$B$2:$F$41,5,FALSE)</f>
        <v>Midi-Pyrénées</v>
      </c>
      <c r="Y140" s="18" t="str">
        <f>VLOOKUP(E140,Hoja2!$C$3:$D$28,2,FALSE)</f>
        <v>Bilbao</v>
      </c>
      <c r="Z140" s="18">
        <f t="shared" si="7"/>
        <v>4.2490419827012857</v>
      </c>
    </row>
    <row r="141" spans="2:29" s="18" customFormat="1" x14ac:dyDescent="0.25">
      <c r="B141" s="18" t="str">
        <f>VLOOKUP(G141,NUTS_Europa!$A$2:$C$81,2,FALSE)</f>
        <v>FRJ2</v>
      </c>
      <c r="C141" s="18">
        <f>VLOOKUP(G141,NUTS_Europa!$A$2:$C$81,3,FALSE)</f>
        <v>163</v>
      </c>
      <c r="D141" s="18" t="str">
        <f>VLOOKUP(F141,NUTS_Europa!$A$2:$C$81,2,FALSE)</f>
        <v>FRD1</v>
      </c>
      <c r="E141" s="18">
        <f>VLOOKUP(F141,NUTS_Europa!$A$2:$C$81,3,FALSE)</f>
        <v>269</v>
      </c>
      <c r="F141" s="18">
        <v>59</v>
      </c>
      <c r="G141" s="18">
        <v>68</v>
      </c>
      <c r="H141" s="18">
        <v>2634321.0912749688</v>
      </c>
      <c r="I141" s="18">
        <v>619202.2741694065</v>
      </c>
      <c r="J141" s="18">
        <f t="shared" si="1"/>
        <v>44228.733869243319</v>
      </c>
      <c r="K141" s="18">
        <v>145277.79319999999</v>
      </c>
      <c r="L141" s="18">
        <v>43.427857142857142</v>
      </c>
      <c r="M141" s="18">
        <v>12.510581485486279</v>
      </c>
      <c r="N141" s="18">
        <v>18.557645693886002</v>
      </c>
      <c r="O141" s="20">
        <v>2892.2254104356139</v>
      </c>
      <c r="P141" s="18">
        <f t="shared" si="2"/>
        <v>10.125063143173717</v>
      </c>
      <c r="Q141" s="18">
        <f t="shared" si="3"/>
        <v>66.063501771517139</v>
      </c>
      <c r="R141" s="18">
        <v>1578</v>
      </c>
      <c r="S141" s="18">
        <f t="shared" si="4"/>
        <v>1437287.2415244421</v>
      </c>
      <c r="T141" s="18">
        <f t="shared" si="5"/>
        <v>88457.467738486637</v>
      </c>
      <c r="U141" s="18">
        <f t="shared" si="6"/>
        <v>1525744.7092629287</v>
      </c>
      <c r="V141" s="18" t="str">
        <f>VLOOKUP(B141,NUTS_Europa!$B$2:$F$41,5,FALSE)</f>
        <v>Midi-Pyrénées</v>
      </c>
      <c r="W141" s="18" t="str">
        <f>VLOOKUP(C141,Hoja2!$C$3:$D$28,2,FALSE)</f>
        <v>Bilbao</v>
      </c>
      <c r="X141" s="18" t="str">
        <f>VLOOKUP(D141,NUTS_Europa!$B$2:$F$41,5,FALSE)</f>
        <v xml:space="preserve">Basse-Normandie </v>
      </c>
      <c r="Y141" s="18" t="str">
        <f>VLOOKUP(E141,Hoja2!$C$3:$D$28,2,FALSE)</f>
        <v>Le Havre</v>
      </c>
      <c r="Z141" s="18">
        <f t="shared" si="7"/>
        <v>2.7526459071465474</v>
      </c>
      <c r="AA141" s="18">
        <f>Q141+Q142+Q143+Q144</f>
        <v>302.10906052723146</v>
      </c>
      <c r="AB141" s="18">
        <f>AA141/24</f>
        <v>12.587877521967977</v>
      </c>
      <c r="AC141" s="18">
        <f>AB141/7</f>
        <v>1.7982682174239968</v>
      </c>
    </row>
    <row r="142" spans="2:29" s="18" customFormat="1" x14ac:dyDescent="0.25">
      <c r="B142" s="18" t="str">
        <f>VLOOKUP(F142,NUTS_Europa!$A$2:$C$81,2,FALSE)</f>
        <v>FRD1</v>
      </c>
      <c r="C142" s="18">
        <f>VLOOKUP(F142,NUTS_Europa!$A$2:$C$81,3,FALSE)</f>
        <v>269</v>
      </c>
      <c r="D142" s="18" t="str">
        <f>VLOOKUP(G142,NUTS_Europa!$A$2:$C$81,2,FALSE)</f>
        <v>FRG0</v>
      </c>
      <c r="E142" s="18">
        <f>VLOOKUP(G142,NUTS_Europa!$A$2:$C$81,3,FALSE)</f>
        <v>283</v>
      </c>
      <c r="F142" s="18">
        <v>59</v>
      </c>
      <c r="G142" s="18">
        <v>62</v>
      </c>
      <c r="H142" s="18">
        <v>1088088.2415880586</v>
      </c>
      <c r="I142" s="18">
        <v>527380.12698386551</v>
      </c>
      <c r="J142" s="18">
        <f t="shared" si="1"/>
        <v>37670.009070276108</v>
      </c>
      <c r="K142" s="18">
        <v>159445.52859999999</v>
      </c>
      <c r="L142" s="18">
        <v>33.071428571428569</v>
      </c>
      <c r="M142" s="18">
        <v>9.4762996872075327</v>
      </c>
      <c r="N142" s="18">
        <v>12.574141286867667</v>
      </c>
      <c r="O142" s="20">
        <v>2188.5072270342998</v>
      </c>
      <c r="P142" s="18">
        <f t="shared" si="2"/>
        <v>9.0664516459310747</v>
      </c>
      <c r="Q142" s="18">
        <f t="shared" si="3"/>
        <v>51.61417990456718</v>
      </c>
      <c r="R142" s="18">
        <v>1578</v>
      </c>
      <c r="S142" s="18">
        <f t="shared" si="4"/>
        <v>784554.52374845941</v>
      </c>
      <c r="T142" s="18">
        <f t="shared" si="5"/>
        <v>75340.018140552216</v>
      </c>
      <c r="U142" s="18">
        <f t="shared" si="6"/>
        <v>859894.54188901163</v>
      </c>
      <c r="V142" s="18" t="str">
        <f>VLOOKUP(B142,NUTS_Europa!$B$2:$F$41,5,FALSE)</f>
        <v xml:space="preserve">Basse-Normandie </v>
      </c>
      <c r="W142" s="18" t="str">
        <f>VLOOKUP(C142,Hoja2!$C$3:$D$28,2,FALSE)</f>
        <v>Le Havre</v>
      </c>
      <c r="X142" s="18" t="str">
        <f>VLOOKUP(D142,NUTS_Europa!$B$2:$F$41,5,FALSE)</f>
        <v>Pays de la Loire</v>
      </c>
      <c r="Y142" s="18" t="str">
        <f>VLOOKUP(E142,Hoja2!$C$3:$D$28,2,FALSE)</f>
        <v>La Rochelle</v>
      </c>
      <c r="Z142" s="18">
        <f t="shared" si="7"/>
        <v>2.150590829356966</v>
      </c>
    </row>
    <row r="143" spans="2:29" s="18" customFormat="1" x14ac:dyDescent="0.25">
      <c r="B143" s="18" t="str">
        <f>VLOOKUP(G143,NUTS_Europa!$A$2:$C$81,2,FALSE)</f>
        <v>FRG0</v>
      </c>
      <c r="C143" s="18">
        <f>VLOOKUP(G143,NUTS_Europa!$A$2:$C$81,3,FALSE)</f>
        <v>283</v>
      </c>
      <c r="D143" s="18" t="str">
        <f>VLOOKUP(F143,NUTS_Europa!$A$2:$C$81,2,FALSE)</f>
        <v>DE50</v>
      </c>
      <c r="E143" s="18">
        <f>VLOOKUP(F143,NUTS_Europa!$A$2:$C$81,3,FALSE)</f>
        <v>1069</v>
      </c>
      <c r="F143" s="18">
        <v>44</v>
      </c>
      <c r="G143" s="18">
        <v>62</v>
      </c>
      <c r="H143" s="18">
        <v>1027448.0141188365</v>
      </c>
      <c r="I143" s="18">
        <v>640698.45294475788</v>
      </c>
      <c r="J143" s="18">
        <f t="shared" si="1"/>
        <v>45764.175210339847</v>
      </c>
      <c r="K143" s="18">
        <v>199058.85829999999</v>
      </c>
      <c r="L143" s="18">
        <v>68.42</v>
      </c>
      <c r="M143" s="18">
        <v>10.812853644134526</v>
      </c>
      <c r="N143" s="18">
        <v>10.701262215424643</v>
      </c>
      <c r="O143" s="20">
        <v>2188.5072270342998</v>
      </c>
      <c r="P143" s="18">
        <f t="shared" si="2"/>
        <v>7.7160319908212163</v>
      </c>
      <c r="Q143" s="18">
        <f t="shared" si="3"/>
        <v>86.948885634955744</v>
      </c>
      <c r="R143" s="18">
        <v>1578</v>
      </c>
      <c r="S143" s="18">
        <f t="shared" si="4"/>
        <v>740830.52879683895</v>
      </c>
      <c r="T143" s="18">
        <f t="shared" si="5"/>
        <v>91528.350420679693</v>
      </c>
      <c r="U143" s="18">
        <f t="shared" si="6"/>
        <v>832358.87921751861</v>
      </c>
      <c r="V143" s="18" t="str">
        <f>VLOOKUP(B143,NUTS_Europa!$B$2:$F$41,5,FALSE)</f>
        <v>Pays de la Loire</v>
      </c>
      <c r="W143" s="18" t="str">
        <f>VLOOKUP(C143,Hoja2!$C$3:$D$28,2,FALSE)</f>
        <v>La Rochelle</v>
      </c>
      <c r="X143" s="18" t="str">
        <f>VLOOKUP(D143,NUTS_Europa!$B$2:$F$41,5,FALSE)</f>
        <v>Bremen</v>
      </c>
      <c r="Y143" s="18" t="str">
        <f>VLOOKUP(E143,Hoja2!$C$3:$D$28,2,FALSE)</f>
        <v>Hamburgo</v>
      </c>
      <c r="Z143" s="18">
        <f t="shared" si="7"/>
        <v>3.6228702347898225</v>
      </c>
    </row>
    <row r="144" spans="2:29" s="18" customFormat="1" x14ac:dyDescent="0.25">
      <c r="B144" s="18" t="str">
        <f>VLOOKUP(F144,NUTS_Europa!$A$2:$C$81,2,FALSE)</f>
        <v>DE50</v>
      </c>
      <c r="C144" s="18">
        <f>VLOOKUP(F144,NUTS_Europa!$A$2:$C$81,3,FALSE)</f>
        <v>1069</v>
      </c>
      <c r="D144" s="18" t="str">
        <f>VLOOKUP(G144,NUTS_Europa!$A$2:$C$81,2,FALSE)</f>
        <v>ES12</v>
      </c>
      <c r="E144" s="18">
        <f>VLOOKUP(G144,NUTS_Europa!$A$2:$C$81,3,FALSE)</f>
        <v>163</v>
      </c>
      <c r="F144" s="18">
        <v>44</v>
      </c>
      <c r="G144" s="18">
        <v>52</v>
      </c>
      <c r="H144" s="18">
        <v>1593862.1616839615</v>
      </c>
      <c r="I144" s="18">
        <v>713511.54566462641</v>
      </c>
      <c r="J144" s="18">
        <f t="shared" si="1"/>
        <v>50965.110404616171</v>
      </c>
      <c r="K144" s="18">
        <v>120125.8052</v>
      </c>
      <c r="L144" s="18">
        <v>74.86071428571428</v>
      </c>
      <c r="M144" s="18">
        <v>13.847135442413272</v>
      </c>
      <c r="N144" s="18">
        <v>16.082539203860382</v>
      </c>
      <c r="O144" s="20">
        <v>2892.2254104356139</v>
      </c>
      <c r="P144" s="18">
        <f t="shared" si="2"/>
        <v>8.7746434880638589</v>
      </c>
      <c r="Q144" s="18">
        <f t="shared" si="3"/>
        <v>97.482493216191415</v>
      </c>
      <c r="R144" s="18">
        <v>1578</v>
      </c>
      <c r="S144" s="18">
        <f t="shared" si="4"/>
        <v>869612.19622175861</v>
      </c>
      <c r="T144" s="18">
        <f t="shared" si="5"/>
        <v>101930.22080923234</v>
      </c>
      <c r="U144" s="18">
        <f t="shared" si="6"/>
        <v>971542.41703099094</v>
      </c>
      <c r="V144" s="18" t="str">
        <f>VLOOKUP(B144,NUTS_Europa!$B$2:$F$41,5,FALSE)</f>
        <v>Bremen</v>
      </c>
      <c r="W144" s="18" t="str">
        <f>VLOOKUP(C144,Hoja2!$C$3:$D$28,2,FALSE)</f>
        <v>Hamburgo</v>
      </c>
      <c r="X144" s="18" t="str">
        <f>VLOOKUP(D144,NUTS_Europa!$B$2:$F$41,5,FALSE)</f>
        <v>Principado de Asturias</v>
      </c>
      <c r="Y144" s="18" t="str">
        <f>VLOOKUP(E144,Hoja2!$C$3:$D$28,2,FALSE)</f>
        <v>Bilbao</v>
      </c>
      <c r="Z144" s="18">
        <f t="shared" si="7"/>
        <v>4.061770550674642</v>
      </c>
    </row>
    <row r="145" spans="2:20" s="18" customFormat="1" x14ac:dyDescent="0.25">
      <c r="B145" s="18" t="str">
        <f>VLOOKUP(G145,NUTS_Europa!$A$2:$C$81,2,FALSE)</f>
        <v>ES12</v>
      </c>
      <c r="C145" s="18">
        <f>VLOOKUP(G145,NUTS_Europa!$A$2:$C$81,3,FALSE)</f>
        <v>163</v>
      </c>
      <c r="D145" s="18" t="str">
        <f>VLOOKUP(F145,NUTS_Europa!$A$2:$C$81,2,FALSE)</f>
        <v>BE23</v>
      </c>
      <c r="E145" s="18">
        <f>VLOOKUP(F145,NUTS_Europa!$A$2:$C$81,3,FALSE)</f>
        <v>220</v>
      </c>
      <c r="F145" s="18">
        <v>42</v>
      </c>
      <c r="G145" s="18">
        <v>52</v>
      </c>
      <c r="H145" s="18">
        <v>1456265.8385947153</v>
      </c>
      <c r="I145" s="18">
        <v>577451.68702627998</v>
      </c>
      <c r="J145" s="18">
        <v>137713.6226</v>
      </c>
      <c r="K145" s="18">
        <v>52.142857142857146</v>
      </c>
      <c r="L145" s="18">
        <v>16.012892097455246</v>
      </c>
      <c r="M145" s="18">
        <v>16.919501224632757</v>
      </c>
      <c r="N145" s="18">
        <v>2892.2254104356139</v>
      </c>
      <c r="T145" s="18">
        <f t="shared" si="5"/>
        <v>275427.2452</v>
      </c>
    </row>
    <row r="146" spans="2:20" s="18" customFormat="1" x14ac:dyDescent="0.25">
      <c r="B146" s="18" t="str">
        <f>VLOOKUP(F146,NUTS_Europa!$A$2:$C$81,2,FALSE)</f>
        <v>BE23</v>
      </c>
      <c r="C146" s="18">
        <f>VLOOKUP(F146,NUTS_Europa!$A$2:$C$81,3,FALSE)</f>
        <v>220</v>
      </c>
      <c r="D146" s="18" t="str">
        <f>VLOOKUP(G146,NUTS_Europa!$A$2:$C$81,2,FALSE)</f>
        <v>NL11</v>
      </c>
      <c r="E146" s="18">
        <f>VLOOKUP(G146,NUTS_Europa!$A$2:$C$81,3,FALSE)</f>
        <v>218</v>
      </c>
      <c r="F146" s="18">
        <v>42</v>
      </c>
      <c r="G146" s="18">
        <v>70</v>
      </c>
      <c r="H146" s="18">
        <v>1768063.1384269353</v>
      </c>
      <c r="I146" s="18">
        <v>448811.83715442778</v>
      </c>
      <c r="J146" s="18">
        <v>117061.7148</v>
      </c>
      <c r="K146" s="18">
        <v>8.9285714285714288</v>
      </c>
      <c r="L146" s="18">
        <v>10.767479225691376</v>
      </c>
      <c r="M146" s="18">
        <v>23.290647709599885</v>
      </c>
      <c r="N146" s="18">
        <v>4963.1764292102553</v>
      </c>
      <c r="T146" s="18">
        <f t="shared" si="5"/>
        <v>234123.4296</v>
      </c>
    </row>
    <row r="147" spans="2:20" s="18" customFormat="1" x14ac:dyDescent="0.25">
      <c r="B147" s="18" t="str">
        <f>VLOOKUP(G147,NUTS_Europa!$A$2:$C$81,2,FALSE)</f>
        <v>NL11</v>
      </c>
      <c r="C147" s="18">
        <f>VLOOKUP(G147,NUTS_Europa!$A$2:$C$81,3,FALSE)</f>
        <v>218</v>
      </c>
      <c r="D147" s="18" t="str">
        <f>VLOOKUP(F147,NUTS_Europa!$A$2:$C$81,2,FALSE)</f>
        <v>BE25</v>
      </c>
      <c r="E147" s="18">
        <f>VLOOKUP(F147,NUTS_Europa!$A$2:$C$81,3,FALSE)</f>
        <v>220</v>
      </c>
      <c r="F147" s="18">
        <v>43</v>
      </c>
      <c r="G147" s="18">
        <v>70</v>
      </c>
      <c r="H147" s="18">
        <v>1580383.5996622068</v>
      </c>
      <c r="I147" s="18">
        <v>448811.83715442778</v>
      </c>
      <c r="J147" s="18">
        <v>156784.57750000001</v>
      </c>
      <c r="K147" s="18">
        <v>8.9285714285714288</v>
      </c>
      <c r="L147" s="18">
        <v>10.767479225691376</v>
      </c>
      <c r="M147" s="18">
        <v>23.290647709599885</v>
      </c>
      <c r="N147" s="18">
        <v>4963.1764292102553</v>
      </c>
      <c r="T147" s="18">
        <f t="shared" si="5"/>
        <v>313569.15500000003</v>
      </c>
    </row>
    <row r="148" spans="2:20" s="18" customFormat="1" x14ac:dyDescent="0.25">
      <c r="B148" s="18" t="str">
        <f>VLOOKUP(F148,NUTS_Europa!$A$2:$C$81,2,FALSE)</f>
        <v>BE25</v>
      </c>
      <c r="C148" s="18">
        <f>VLOOKUP(F148,NUTS_Europa!$A$2:$C$81,3,FALSE)</f>
        <v>220</v>
      </c>
      <c r="D148" s="18" t="str">
        <f>VLOOKUP(G148,NUTS_Europa!$A$2:$C$81,2,FALSE)</f>
        <v>PT18</v>
      </c>
      <c r="E148" s="18">
        <f>VLOOKUP(G148,NUTS_Europa!$A$2:$C$81,3,FALSE)</f>
        <v>61</v>
      </c>
      <c r="F148" s="18">
        <v>43</v>
      </c>
      <c r="G148" s="18">
        <v>80</v>
      </c>
      <c r="H148" s="18">
        <v>11692365.632955316</v>
      </c>
      <c r="I148" s="18">
        <v>743704.29200848169</v>
      </c>
      <c r="J148" s="18">
        <v>117768.50930000001</v>
      </c>
      <c r="K148" s="18">
        <v>96.690714285714293</v>
      </c>
      <c r="L148" s="18">
        <v>10.227506581474872</v>
      </c>
      <c r="M148" s="18">
        <v>81.136608862572814</v>
      </c>
      <c r="N148" s="18">
        <v>17378.684486844912</v>
      </c>
      <c r="T148" s="18">
        <f t="shared" si="5"/>
        <v>235537.01860000001</v>
      </c>
    </row>
    <row r="149" spans="2:20" s="18" customFormat="1" x14ac:dyDescent="0.25">
      <c r="B149" s="18" t="s">
        <v>129</v>
      </c>
      <c r="C149" s="18">
        <v>61</v>
      </c>
      <c r="D149" s="18" t="s">
        <v>59</v>
      </c>
      <c r="E149" s="18">
        <v>1069</v>
      </c>
      <c r="F149" s="18">
        <v>5</v>
      </c>
      <c r="G149" s="18">
        <v>80</v>
      </c>
      <c r="H149" s="18">
        <v>10857914.398110062</v>
      </c>
      <c r="I149" s="18">
        <v>882700.50131592643</v>
      </c>
      <c r="J149" s="18">
        <v>118487.9544</v>
      </c>
      <c r="K149" s="18">
        <v>119.48428571428572</v>
      </c>
      <c r="L149" s="18">
        <v>8.0617499264328956</v>
      </c>
      <c r="M149" s="18">
        <v>76.107506070655731</v>
      </c>
      <c r="N149" s="18">
        <v>17378.684486844912</v>
      </c>
      <c r="T149" s="18">
        <f t="shared" si="5"/>
        <v>236975.9088</v>
      </c>
    </row>
    <row r="150" spans="2:20" s="18" customFormat="1" x14ac:dyDescent="0.25">
      <c r="B150" s="18" t="s">
        <v>59</v>
      </c>
      <c r="C150" s="18">
        <v>1069</v>
      </c>
      <c r="D150" s="18" t="s">
        <v>81</v>
      </c>
      <c r="E150" s="18">
        <v>1064</v>
      </c>
      <c r="F150" s="18">
        <v>5</v>
      </c>
      <c r="G150" s="18">
        <v>16</v>
      </c>
      <c r="H150" s="18">
        <v>1352887.8181761354</v>
      </c>
      <c r="I150" s="18">
        <v>1020055.1219217875</v>
      </c>
      <c r="J150" s="18">
        <v>141512.31529999999</v>
      </c>
      <c r="K150" s="18">
        <v>142.92642857142857</v>
      </c>
      <c r="L150" s="18">
        <v>8.4900815208085714</v>
      </c>
      <c r="M150" s="18">
        <v>50.295836921698324</v>
      </c>
      <c r="N150" s="18">
        <v>10690.2529406715</v>
      </c>
      <c r="T150" s="18">
        <f t="shared" si="5"/>
        <v>283024.63059999997</v>
      </c>
    </row>
    <row r="151" spans="2:20" s="18" customFormat="1" x14ac:dyDescent="0.25">
      <c r="B151" s="18" t="s">
        <v>81</v>
      </c>
      <c r="C151" s="18">
        <v>1064</v>
      </c>
      <c r="D151" s="18" t="s">
        <v>79</v>
      </c>
      <c r="E151" s="18">
        <v>1063</v>
      </c>
      <c r="F151" s="18">
        <v>15</v>
      </c>
      <c r="G151" s="18">
        <v>16</v>
      </c>
      <c r="H151" s="18">
        <v>2762614.1496711429</v>
      </c>
      <c r="I151" s="18">
        <v>4266403.837282463</v>
      </c>
      <c r="J151" s="18">
        <v>135416.16140000001</v>
      </c>
      <c r="K151" s="18">
        <v>11.571428571428571</v>
      </c>
      <c r="L151" s="18">
        <v>7.3742953281646182</v>
      </c>
      <c r="M151" s="18">
        <v>50.295836921698324</v>
      </c>
      <c r="N151" s="18">
        <v>10690.2529406715</v>
      </c>
      <c r="T151" s="18">
        <f t="shared" si="5"/>
        <v>270832.32280000002</v>
      </c>
    </row>
    <row r="152" spans="2:20" s="18" customFormat="1" x14ac:dyDescent="0.25"/>
    <row r="153" spans="2:20" s="18" customFormat="1" x14ac:dyDescent="0.25"/>
    <row r="154" spans="2:20" s="18" customFormat="1" x14ac:dyDescent="0.25"/>
    <row r="155" spans="2:20" s="18" customFormat="1" x14ac:dyDescent="0.25"/>
    <row r="156" spans="2:20" s="18" customFormat="1" x14ac:dyDescent="0.25"/>
    <row r="157" spans="2:20" s="18" customFormat="1" x14ac:dyDescent="0.25"/>
    <row r="158" spans="2:20" s="18" customFormat="1" x14ac:dyDescent="0.25"/>
    <row r="159" spans="2:20" s="18" customFormat="1" x14ac:dyDescent="0.25"/>
    <row r="160" spans="2:2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6A90-68C7-4F72-8046-793C2B321F7A}">
  <dimension ref="B1:N83"/>
  <sheetViews>
    <sheetView topLeftCell="A73" workbookViewId="0">
      <selection activeCell="I1" sqref="I1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I1" t="s">
        <v>143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332522.60964277276</v>
      </c>
      <c r="I4" s="16">
        <v>319320.1822282247</v>
      </c>
      <c r="J4">
        <v>135416.16140000001</v>
      </c>
      <c r="K4">
        <v>6.4512820512820515</v>
      </c>
      <c r="L4">
        <v>9.7107836973737829</v>
      </c>
      <c r="M4">
        <v>10.592900022591667</v>
      </c>
      <c r="N4">
        <v>1766.2818862468553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ES52</v>
      </c>
      <c r="E5">
        <f>VLOOKUP(G5,[1]NUTS_Europa!$A$2:$C$81,3,FALSE)</f>
        <v>1064</v>
      </c>
      <c r="F5">
        <v>1</v>
      </c>
      <c r="G5">
        <v>16</v>
      </c>
      <c r="H5">
        <v>1834966.7632164985</v>
      </c>
      <c r="I5">
        <v>725684.73913687875</v>
      </c>
      <c r="J5">
        <v>163171.4883</v>
      </c>
      <c r="K5">
        <v>89.897435897435898</v>
      </c>
      <c r="L5">
        <v>10.583559282855715</v>
      </c>
      <c r="M5">
        <v>70.418672058834346</v>
      </c>
      <c r="N5">
        <v>11759.278234738651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411372.96560860489</v>
      </c>
      <c r="I6">
        <v>319320.1822282247</v>
      </c>
      <c r="J6">
        <v>135416.16140000001</v>
      </c>
      <c r="K6">
        <v>6.4512820512820515</v>
      </c>
      <c r="L6">
        <v>9.7107836973737829</v>
      </c>
      <c r="M6">
        <v>10.592900022591667</v>
      </c>
      <c r="N6">
        <v>1766.2818862468553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ES13</v>
      </c>
      <c r="E7">
        <f>VLOOKUP(G7,[1]NUTS_Europa!$A$2:$C$81,3,FALSE)</f>
        <v>163</v>
      </c>
      <c r="F7">
        <v>2</v>
      </c>
      <c r="G7">
        <v>13</v>
      </c>
      <c r="H7">
        <v>978688.47023785557</v>
      </c>
      <c r="I7">
        <v>515882.31599513686</v>
      </c>
      <c r="J7">
        <v>117923.68180000001</v>
      </c>
      <c r="K7">
        <v>39.790256410256411</v>
      </c>
      <c r="L7">
        <v>13.250862379990096</v>
      </c>
      <c r="M7">
        <v>21.983672571935191</v>
      </c>
      <c r="N7">
        <v>3181.447948688477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55467.590309330815</v>
      </c>
      <c r="I8">
        <v>5031297.1371991029</v>
      </c>
      <c r="J8">
        <v>114346.8514</v>
      </c>
      <c r="K8">
        <v>51.586666666666666</v>
      </c>
      <c r="L8">
        <v>8.9364394084305747</v>
      </c>
      <c r="M8">
        <v>9.3475034828960524E-2</v>
      </c>
      <c r="N8">
        <v>15.609481269928793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FRD1</v>
      </c>
      <c r="E9">
        <f>VLOOKUP(G9,[1]NUTS_Europa!$A$2:$C$81,3,FALSE)</f>
        <v>268</v>
      </c>
      <c r="F9">
        <v>4</v>
      </c>
      <c r="G9">
        <v>19</v>
      </c>
      <c r="H9">
        <v>412344.71691583458</v>
      </c>
      <c r="I9">
        <v>5506685.2800584426</v>
      </c>
      <c r="J9">
        <v>163171.4883</v>
      </c>
      <c r="K9">
        <v>29.894358974358976</v>
      </c>
      <c r="L9">
        <v>9.8870175639600824</v>
      </c>
      <c r="M9">
        <v>0.71695452678899529</v>
      </c>
      <c r="N9">
        <v>103.75670857960644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ES52</v>
      </c>
      <c r="E10">
        <f>VLOOKUP(G10,[1]NUTS_Europa!$A$2:$C$81,3,FALSE)</f>
        <v>1064</v>
      </c>
      <c r="F10">
        <v>5</v>
      </c>
      <c r="G10">
        <v>16</v>
      </c>
      <c r="H10">
        <v>1488176.5999937491</v>
      </c>
      <c r="I10">
        <v>764794.08556362416</v>
      </c>
      <c r="J10">
        <v>141512.31529999999</v>
      </c>
      <c r="K10">
        <v>102.61384615384615</v>
      </c>
      <c r="L10">
        <v>8.8594729697731367</v>
      </c>
      <c r="M10">
        <v>59.581222199550318</v>
      </c>
      <c r="N10">
        <v>11759.278234738651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PT18</v>
      </c>
      <c r="E11">
        <f>VLOOKUP(G11,[1]NUTS_Europa!$A$2:$C$81,3,FALSE)</f>
        <v>61</v>
      </c>
      <c r="F11">
        <v>5</v>
      </c>
      <c r="G11">
        <v>80</v>
      </c>
      <c r="H11">
        <v>11943705.85628104</v>
      </c>
      <c r="I11">
        <v>667455.21997757489</v>
      </c>
      <c r="J11">
        <v>118487.9544</v>
      </c>
      <c r="K11">
        <v>85.783589743589744</v>
      </c>
      <c r="L11">
        <v>9.3064007695168147</v>
      </c>
      <c r="M11">
        <v>90.158122714599415</v>
      </c>
      <c r="N11">
        <v>19116.55296491554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533376.17287063866</v>
      </c>
      <c r="I12">
        <v>603632.24289463274</v>
      </c>
      <c r="J12">
        <v>142841.86170000001</v>
      </c>
      <c r="K12">
        <v>59.42307692307692</v>
      </c>
      <c r="L12">
        <v>7.7395792352643724</v>
      </c>
      <c r="M12">
        <v>5.0185929022724096</v>
      </c>
      <c r="N12">
        <v>990.49714165063278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ES21</v>
      </c>
      <c r="E13">
        <f>VLOOKUP(G13,[1]NUTS_Europa!$A$2:$C$81,3,FALSE)</f>
        <v>163</v>
      </c>
      <c r="F13">
        <v>6</v>
      </c>
      <c r="G13">
        <v>14</v>
      </c>
      <c r="H13">
        <v>1511803.8374613491</v>
      </c>
      <c r="I13">
        <v>560143.31459147146</v>
      </c>
      <c r="J13">
        <v>154854.3009</v>
      </c>
      <c r="K13">
        <v>53.746153846153845</v>
      </c>
      <c r="L13">
        <v>11.526776066907519</v>
      </c>
      <c r="M13">
        <v>19.051623347861387</v>
      </c>
      <c r="N13">
        <v>3181.447948688477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1496708.2829023229</v>
      </c>
      <c r="I14">
        <v>472629.18360679247</v>
      </c>
      <c r="J14">
        <v>163171.4883</v>
      </c>
      <c r="K14">
        <v>13.844615384615386</v>
      </c>
      <c r="L14">
        <v>9.4523439635372455</v>
      </c>
      <c r="M14">
        <v>26.57233138505028</v>
      </c>
      <c r="N14">
        <v>5603.586288415795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630729.49753191718</v>
      </c>
      <c r="I15">
        <v>472629.18360679247</v>
      </c>
      <c r="J15">
        <v>199058.85829999999</v>
      </c>
      <c r="K15">
        <v>13.844615384615386</v>
      </c>
      <c r="L15">
        <v>9.4523439635372455</v>
      </c>
      <c r="M15">
        <v>26.57233138505028</v>
      </c>
      <c r="N15">
        <v>5603.586288415795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55750.424744253163</v>
      </c>
      <c r="I16">
        <v>5031297.1371991029</v>
      </c>
      <c r="J16">
        <v>117061.7148</v>
      </c>
      <c r="K16">
        <v>51.586666666666666</v>
      </c>
      <c r="L16">
        <v>8.9364394084305747</v>
      </c>
      <c r="M16">
        <v>9.3475034828960524E-2</v>
      </c>
      <c r="N16">
        <v>15.609481269928793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FRD1</v>
      </c>
      <c r="E17">
        <f>VLOOKUP(G17,[1]NUTS_Europa!$A$2:$C$81,3,FALSE)</f>
        <v>268</v>
      </c>
      <c r="F17">
        <v>8</v>
      </c>
      <c r="G17">
        <v>19</v>
      </c>
      <c r="H17">
        <v>414224.72622127191</v>
      </c>
      <c r="I17">
        <v>5506685.2800584426</v>
      </c>
      <c r="J17">
        <v>113696.3812</v>
      </c>
      <c r="K17">
        <v>29.894358974358976</v>
      </c>
      <c r="L17">
        <v>9.8870175639600824</v>
      </c>
      <c r="M17">
        <v>0.71695452678899529</v>
      </c>
      <c r="N17">
        <v>103.75670857960644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555392.49209422048</v>
      </c>
      <c r="I18">
        <v>563468.35238559591</v>
      </c>
      <c r="J18">
        <v>142392.87169999999</v>
      </c>
      <c r="K18">
        <v>45.494871794871791</v>
      </c>
      <c r="L18">
        <v>9.4636655483469507</v>
      </c>
      <c r="M18">
        <v>5.9314434101115463</v>
      </c>
      <c r="N18">
        <v>990.49714165063278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FRI3</v>
      </c>
      <c r="E19">
        <f>VLOOKUP(G19,[1]NUTS_Europa!$A$2:$C$81,3,FALSE)</f>
        <v>283</v>
      </c>
      <c r="F19">
        <v>9</v>
      </c>
      <c r="G19">
        <v>25</v>
      </c>
      <c r="H19">
        <v>1062535.7699539582</v>
      </c>
      <c r="I19">
        <v>447208.6580097765</v>
      </c>
      <c r="J19">
        <v>127001.217</v>
      </c>
      <c r="K19">
        <v>35.415384615384617</v>
      </c>
      <c r="L19">
        <v>9.0719485098724952</v>
      </c>
      <c r="M19">
        <v>14.025003741744069</v>
      </c>
      <c r="N19">
        <v>2266.668199218178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ES13</v>
      </c>
      <c r="E20">
        <f>VLOOKUP(G20,[1]NUTS_Europa!$A$2:$C$81,3,FALSE)</f>
        <v>163</v>
      </c>
      <c r="F20">
        <v>10</v>
      </c>
      <c r="G20">
        <v>13</v>
      </c>
      <c r="H20">
        <v>1113712.7552347034</v>
      </c>
      <c r="I20">
        <v>560143.31459147146</v>
      </c>
      <c r="J20">
        <v>163171.4883</v>
      </c>
      <c r="K20">
        <v>53.746153846153845</v>
      </c>
      <c r="L20">
        <v>11.526776066907519</v>
      </c>
      <c r="M20">
        <v>19.051623347861387</v>
      </c>
      <c r="N20">
        <v>3181.447948688477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ES21</v>
      </c>
      <c r="E21">
        <f>VLOOKUP(G21,[1]NUTS_Europa!$A$2:$C$81,3,FALSE)</f>
        <v>163</v>
      </c>
      <c r="F21">
        <v>10</v>
      </c>
      <c r="G21">
        <v>14</v>
      </c>
      <c r="H21">
        <v>926572.35141777061</v>
      </c>
      <c r="I21">
        <v>560143.31459147146</v>
      </c>
      <c r="J21">
        <v>199058.85829999999</v>
      </c>
      <c r="K21">
        <v>53.746153846153845</v>
      </c>
      <c r="L21">
        <v>11.526776066907519</v>
      </c>
      <c r="M21">
        <v>19.051623347861387</v>
      </c>
      <c r="N21">
        <v>3181.447948688477</v>
      </c>
    </row>
    <row r="22" spans="2:14" x14ac:dyDescent="0.25">
      <c r="B22" t="str">
        <f>VLOOKUP(F22,[1]NUTS_Europa!$A$2:$C$81,2,FALSE)</f>
        <v>ES51</v>
      </c>
      <c r="C22">
        <f>VLOOKUP(F22,[1]NUTS_Europa!$A$2:$C$81,3,FALSE)</f>
        <v>1063</v>
      </c>
      <c r="D22" t="str">
        <f>VLOOKUP(G22,[1]NUTS_Europa!$A$2:$C$81,2,FALSE)</f>
        <v>FRH0</v>
      </c>
      <c r="E22">
        <f>VLOOKUP(G22,[1]NUTS_Europa!$A$2:$C$81,3,FALSE)</f>
        <v>283</v>
      </c>
      <c r="F22">
        <v>15</v>
      </c>
      <c r="G22">
        <v>23</v>
      </c>
      <c r="H22">
        <v>1185552.7570189678</v>
      </c>
      <c r="I22">
        <v>4246433.796492015</v>
      </c>
      <c r="J22">
        <v>141512.31529999999</v>
      </c>
      <c r="K22">
        <v>79.166000000000011</v>
      </c>
      <c r="L22">
        <v>6.409742313549982</v>
      </c>
      <c r="M22">
        <v>11.936023239174423</v>
      </c>
      <c r="N22">
        <v>2266.668199218178</v>
      </c>
    </row>
    <row r="23" spans="2:14" x14ac:dyDescent="0.25">
      <c r="B23" t="str">
        <f>VLOOKUP(F23,[1]NUTS_Europa!$A$2:$C$81,2,FALSE)</f>
        <v>ES51</v>
      </c>
      <c r="C23">
        <f>VLOOKUP(F23,[1]NUTS_Europa!$A$2:$C$81,3,FALSE)</f>
        <v>1063</v>
      </c>
      <c r="D23" t="str">
        <f>VLOOKUP(G23,[1]NUTS_Europa!$A$2:$C$81,2,FALSE)</f>
        <v>PT17</v>
      </c>
      <c r="E23">
        <f>VLOOKUP(G23,[1]NUTS_Europa!$A$2:$C$81,3,FALSE)</f>
        <v>294</v>
      </c>
      <c r="F23">
        <v>15</v>
      </c>
      <c r="G23">
        <v>39</v>
      </c>
      <c r="H23">
        <v>649057.18315728544</v>
      </c>
      <c r="I23">
        <v>4108903.6480993261</v>
      </c>
      <c r="J23">
        <v>119215.969</v>
      </c>
      <c r="K23">
        <v>41.743589743589745</v>
      </c>
      <c r="L23">
        <v>8.6884678498829011</v>
      </c>
      <c r="M23">
        <v>15.74638299266427</v>
      </c>
      <c r="N23">
        <v>3107.7928912121797</v>
      </c>
    </row>
    <row r="24" spans="2:14" x14ac:dyDescent="0.25">
      <c r="B24" t="str">
        <f>VLOOKUP(F24,[1]NUTS_Europa!$A$2:$C$81,2,FALSE)</f>
        <v>ES61</v>
      </c>
      <c r="C24">
        <f>VLOOKUP(F24,[1]NUTS_Europa!$A$2:$C$81,3,FALSE)</f>
        <v>61</v>
      </c>
      <c r="D24" t="str">
        <f>VLOOKUP(G24,[1]NUTS_Europa!$A$2:$C$81,2,FALSE)</f>
        <v>FRG0</v>
      </c>
      <c r="E24">
        <f>VLOOKUP(G24,[1]NUTS_Europa!$A$2:$C$81,3,FALSE)</f>
        <v>282</v>
      </c>
      <c r="F24">
        <v>17</v>
      </c>
      <c r="G24">
        <v>22</v>
      </c>
      <c r="H24">
        <v>535749.70654161298</v>
      </c>
      <c r="I24">
        <v>504136.13381188404</v>
      </c>
      <c r="J24">
        <v>115262.5922</v>
      </c>
      <c r="K24">
        <v>53.940307692307691</v>
      </c>
      <c r="L24">
        <v>10.512617351331096</v>
      </c>
      <c r="M24">
        <v>4.6034026244096156</v>
      </c>
      <c r="N24">
        <v>816.51860628420002</v>
      </c>
    </row>
    <row r="25" spans="2:14" x14ac:dyDescent="0.25">
      <c r="B25" t="str">
        <f>VLOOKUP(F25,[1]NUTS_Europa!$A$2:$C$81,2,FALSE)</f>
        <v>ES61</v>
      </c>
      <c r="C25">
        <f>VLOOKUP(F25,[1]NUTS_Europa!$A$2:$C$81,3,FALSE)</f>
        <v>61</v>
      </c>
      <c r="D25" t="str">
        <f>VLOOKUP(G25,[1]NUTS_Europa!$A$2:$C$81,2,FALSE)</f>
        <v>FRH0</v>
      </c>
      <c r="E25">
        <f>VLOOKUP(G25,[1]NUTS_Europa!$A$2:$C$81,3,FALSE)</f>
        <v>283</v>
      </c>
      <c r="F25">
        <v>17</v>
      </c>
      <c r="G25">
        <v>23</v>
      </c>
      <c r="H25">
        <v>1675238.1390959285</v>
      </c>
      <c r="I25">
        <v>471428.12890493707</v>
      </c>
      <c r="J25">
        <v>191087.21979999999</v>
      </c>
      <c r="K25">
        <v>52.611282051282053</v>
      </c>
      <c r="L25">
        <v>7.6486788605876317</v>
      </c>
      <c r="M25">
        <v>11.141537497257284</v>
      </c>
      <c r="N25">
        <v>2266.668199218178</v>
      </c>
    </row>
    <row r="26" spans="2:14" x14ac:dyDescent="0.25">
      <c r="B26" t="str">
        <f>VLOOKUP(F26,[1]NUTS_Europa!$A$2:$C$81,2,FALSE)</f>
        <v>ES62</v>
      </c>
      <c r="C26">
        <f>VLOOKUP(F26,[1]NUTS_Europa!$A$2:$C$81,3,FALSE)</f>
        <v>1064</v>
      </c>
      <c r="D26" t="str">
        <f>VLOOKUP(G26,[1]NUTS_Europa!$A$2:$C$81,2,FALSE)</f>
        <v>FRG0</v>
      </c>
      <c r="E26">
        <f>VLOOKUP(G26,[1]NUTS_Europa!$A$2:$C$81,3,FALSE)</f>
        <v>282</v>
      </c>
      <c r="F26">
        <v>18</v>
      </c>
      <c r="G26">
        <v>22</v>
      </c>
      <c r="H26">
        <v>513627.74258931086</v>
      </c>
      <c r="I26">
        <v>572554.31040651002</v>
      </c>
      <c r="J26">
        <v>135416.16140000001</v>
      </c>
      <c r="K26">
        <v>64.462512820512828</v>
      </c>
      <c r="L26">
        <v>10.065689551587418</v>
      </c>
      <c r="M26">
        <v>4.8895990738619899</v>
      </c>
      <c r="N26">
        <v>816.51860628420002</v>
      </c>
    </row>
    <row r="27" spans="2:14" x14ac:dyDescent="0.25">
      <c r="B27" t="str">
        <f>VLOOKUP(F27,[1]NUTS_Europa!$A$2:$C$81,2,FALSE)</f>
        <v>ES62</v>
      </c>
      <c r="C27">
        <f>VLOOKUP(F27,[1]NUTS_Europa!$A$2:$C$81,3,FALSE)</f>
        <v>1064</v>
      </c>
      <c r="D27" t="str">
        <f>VLOOKUP(G27,[1]NUTS_Europa!$A$2:$C$81,2,FALSE)</f>
        <v>FRI1</v>
      </c>
      <c r="E27">
        <f>VLOOKUP(G27,[1]NUTS_Europa!$A$2:$C$81,3,FALSE)</f>
        <v>283</v>
      </c>
      <c r="F27">
        <v>18</v>
      </c>
      <c r="G27">
        <v>24</v>
      </c>
      <c r="H27">
        <v>1422969.0623476605</v>
      </c>
      <c r="I27">
        <v>584285.91310264892</v>
      </c>
      <c r="J27">
        <v>199597.76430000001</v>
      </c>
      <c r="K27">
        <v>72.85261538461539</v>
      </c>
      <c r="L27">
        <v>7.2017510608439537</v>
      </c>
      <c r="M27">
        <v>11.936023239174423</v>
      </c>
      <c r="N27">
        <v>2266.668199218178</v>
      </c>
    </row>
    <row r="28" spans="2:14" x14ac:dyDescent="0.25">
      <c r="B28" t="str">
        <f>VLOOKUP(F28,[1]NUTS_Europa!$A$2:$C$81,2,FALSE)</f>
        <v>FRD2</v>
      </c>
      <c r="C28">
        <f>VLOOKUP(F28,[1]NUTS_Europa!$A$2:$C$81,3,FALSE)</f>
        <v>269</v>
      </c>
      <c r="D28" t="str">
        <f>VLOOKUP(G28,[1]NUTS_Europa!$A$2:$C$81,2,FALSE)</f>
        <v>NL12</v>
      </c>
      <c r="E28">
        <f>VLOOKUP(G28,[1]NUTS_Europa!$A$2:$C$81,3,FALSE)</f>
        <v>218</v>
      </c>
      <c r="F28">
        <v>20</v>
      </c>
      <c r="G28">
        <v>31</v>
      </c>
      <c r="H28">
        <v>1713366.9804182129</v>
      </c>
      <c r="I28">
        <v>543241.77318425593</v>
      </c>
      <c r="J28">
        <v>163171.4883</v>
      </c>
      <c r="K28">
        <v>14.102564102564102</v>
      </c>
      <c r="L28">
        <v>11.229314565097685</v>
      </c>
      <c r="M28">
        <v>31.736643702576409</v>
      </c>
      <c r="N28">
        <v>5603.586288415795</v>
      </c>
    </row>
    <row r="29" spans="2:14" x14ac:dyDescent="0.25">
      <c r="B29" t="str">
        <f>VLOOKUP(F29,[1]NUTS_Europa!$A$2:$C$81,2,FALSE)</f>
        <v>FRD2</v>
      </c>
      <c r="C29">
        <f>VLOOKUP(F29,[1]NUTS_Europa!$A$2:$C$81,3,FALSE)</f>
        <v>269</v>
      </c>
      <c r="D29" t="str">
        <f>VLOOKUP(G29,[1]NUTS_Europa!$A$2:$C$81,2,FALSE)</f>
        <v>NL32</v>
      </c>
      <c r="E29">
        <f>VLOOKUP(G29,[1]NUTS_Europa!$A$2:$C$81,3,FALSE)</f>
        <v>218</v>
      </c>
      <c r="F29">
        <v>20</v>
      </c>
      <c r="G29">
        <v>32</v>
      </c>
      <c r="H29">
        <v>847388.19504780706</v>
      </c>
      <c r="I29">
        <v>543241.77318425593</v>
      </c>
      <c r="J29">
        <v>199058.85829999999</v>
      </c>
      <c r="K29">
        <v>14.102564102564102</v>
      </c>
      <c r="L29">
        <v>11.229314565097685</v>
      </c>
      <c r="M29">
        <v>31.736643702576409</v>
      </c>
      <c r="N29">
        <v>5603.586288415795</v>
      </c>
    </row>
    <row r="30" spans="2:14" x14ac:dyDescent="0.25">
      <c r="B30" t="str">
        <f>VLOOKUP(F30,[1]NUTS_Europa!$A$2:$C$81,2,FALSE)</f>
        <v>FRE1</v>
      </c>
      <c r="C30">
        <f>VLOOKUP(F30,[1]NUTS_Europa!$A$2:$C$81,3,FALSE)</f>
        <v>220</v>
      </c>
      <c r="D30" t="str">
        <f>VLOOKUP(G30,[1]NUTS_Europa!$A$2:$C$81,2,FALSE)</f>
        <v>FRI1</v>
      </c>
      <c r="E30">
        <f>VLOOKUP(G30,[1]NUTS_Europa!$A$2:$C$81,3,FALSE)</f>
        <v>283</v>
      </c>
      <c r="F30">
        <v>21</v>
      </c>
      <c r="G30">
        <v>24</v>
      </c>
      <c r="H30">
        <v>1033951.4063658372</v>
      </c>
      <c r="I30">
        <v>377968.48096274462</v>
      </c>
      <c r="J30">
        <v>123840.01519999999</v>
      </c>
      <c r="K30">
        <v>30.871282051282051</v>
      </c>
      <c r="L30">
        <v>7.6481386808593745</v>
      </c>
      <c r="M30">
        <v>12.642416014527974</v>
      </c>
      <c r="N30">
        <v>2266.668199218178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FRI3</v>
      </c>
      <c r="E31">
        <f>VLOOKUP(G31,[1]NUTS_Europa!$A$2:$C$81,3,FALSE)</f>
        <v>283</v>
      </c>
      <c r="F31">
        <v>21</v>
      </c>
      <c r="G31">
        <v>25</v>
      </c>
      <c r="H31">
        <v>675327.09722423437</v>
      </c>
      <c r="I31">
        <v>377968.48096274462</v>
      </c>
      <c r="J31">
        <v>117061.7148</v>
      </c>
      <c r="K31">
        <v>30.871282051282051</v>
      </c>
      <c r="L31">
        <v>7.6481386808593745</v>
      </c>
      <c r="M31">
        <v>12.642416014527974</v>
      </c>
      <c r="N31">
        <v>2266.668199218178</v>
      </c>
    </row>
    <row r="32" spans="2:14" x14ac:dyDescent="0.25">
      <c r="B32" t="str">
        <f>VLOOKUP(F32,[1]NUTS_Europa!$A$2:$C$81,2,FALSE)</f>
        <v>FRJ1</v>
      </c>
      <c r="C32">
        <f>VLOOKUP(F32,[1]NUTS_Europa!$A$2:$C$81,3,FALSE)</f>
        <v>1063</v>
      </c>
      <c r="D32" t="str">
        <f>VLOOKUP(G32,[1]NUTS_Europa!$A$2:$C$81,2,FALSE)</f>
        <v>FRJ2</v>
      </c>
      <c r="E32">
        <f>VLOOKUP(G32,[1]NUTS_Europa!$A$2:$C$81,3,FALSE)</f>
        <v>283</v>
      </c>
      <c r="F32">
        <v>26</v>
      </c>
      <c r="G32">
        <v>28</v>
      </c>
      <c r="H32">
        <v>2313210.4394567548</v>
      </c>
      <c r="I32">
        <v>4246433.796492015</v>
      </c>
      <c r="J32">
        <v>142841.86170000001</v>
      </c>
      <c r="K32">
        <v>79.166000000000011</v>
      </c>
      <c r="L32">
        <v>6.409742313549982</v>
      </c>
      <c r="M32">
        <v>11.936023239174423</v>
      </c>
      <c r="N32">
        <v>2266.668199218178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ES62</v>
      </c>
      <c r="E33">
        <f>VLOOKUP(G33,[1]NUTS_Europa!$A$2:$C$81,3,FALSE)</f>
        <v>462</v>
      </c>
      <c r="F33">
        <v>26</v>
      </c>
      <c r="G33">
        <v>58</v>
      </c>
      <c r="H33">
        <v>1082946.9300919289</v>
      </c>
      <c r="I33">
        <v>4020357.5960387504</v>
      </c>
      <c r="J33">
        <v>114203.5226</v>
      </c>
      <c r="K33">
        <v>23.589743589743591</v>
      </c>
      <c r="L33">
        <v>8.2117173044158083</v>
      </c>
      <c r="M33">
        <v>5.0951804988657932</v>
      </c>
      <c r="N33">
        <v>1005.6128916205673</v>
      </c>
    </row>
    <row r="34" spans="2:14" x14ac:dyDescent="0.25">
      <c r="B34" t="str">
        <f>VLOOKUP(F34,[1]NUTS_Europa!$A$2:$C$81,2,FALSE)</f>
        <v>FRF2</v>
      </c>
      <c r="C34">
        <f>VLOOKUP(F34,[1]NUTS_Europa!$A$2:$C$81,3,FALSE)</f>
        <v>269</v>
      </c>
      <c r="D34" t="str">
        <f>VLOOKUP(G34,[1]NUTS_Europa!$A$2:$C$81,2,FALSE)</f>
        <v>FRJ2</v>
      </c>
      <c r="E34">
        <f>VLOOKUP(G34,[1]NUTS_Europa!$A$2:$C$81,3,FALSE)</f>
        <v>283</v>
      </c>
      <c r="F34">
        <v>27</v>
      </c>
      <c r="G34">
        <v>28</v>
      </c>
      <c r="H34">
        <v>1882886.9136016404</v>
      </c>
      <c r="I34">
        <v>444433.00509392965</v>
      </c>
      <c r="J34">
        <v>176841.96369999999</v>
      </c>
      <c r="K34">
        <v>23.743589743589745</v>
      </c>
      <c r="L34">
        <v>9.1248327983503579</v>
      </c>
      <c r="M34">
        <v>14.025003741744069</v>
      </c>
      <c r="N34">
        <v>2266.668199218178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PT11</v>
      </c>
      <c r="E35">
        <f>VLOOKUP(G35,[1]NUTS_Europa!$A$2:$C$81,3,FALSE)</f>
        <v>111</v>
      </c>
      <c r="F35">
        <v>27</v>
      </c>
      <c r="G35">
        <v>36</v>
      </c>
      <c r="H35">
        <v>1456648.0126926743</v>
      </c>
      <c r="I35">
        <v>552691.14646474435</v>
      </c>
      <c r="J35">
        <v>122072.6309</v>
      </c>
      <c r="K35">
        <v>40.87025641025641</v>
      </c>
      <c r="L35">
        <v>11.22722880184201</v>
      </c>
      <c r="M35">
        <v>17.482638911175385</v>
      </c>
      <c r="N35">
        <v>2919.4418074543673</v>
      </c>
    </row>
    <row r="36" spans="2:14" x14ac:dyDescent="0.25">
      <c r="B36" t="str">
        <f>VLOOKUP(F36,[1]NUTS_Europa!$A$2:$C$81,2,FALSE)</f>
        <v>FRI2</v>
      </c>
      <c r="C36">
        <f>VLOOKUP(F36,[1]NUTS_Europa!$A$2:$C$81,3,FALSE)</f>
        <v>269</v>
      </c>
      <c r="D36" t="str">
        <f>VLOOKUP(G36,[1]NUTS_Europa!$A$2:$C$81,2,FALSE)</f>
        <v>PT11</v>
      </c>
      <c r="E36">
        <f>VLOOKUP(G36,[1]NUTS_Europa!$A$2:$C$81,3,FALSE)</f>
        <v>111</v>
      </c>
      <c r="F36">
        <v>29</v>
      </c>
      <c r="G36">
        <v>36</v>
      </c>
      <c r="H36">
        <v>1471980.9210654248</v>
      </c>
      <c r="I36">
        <v>552691.14646474435</v>
      </c>
      <c r="J36">
        <v>114346.8514</v>
      </c>
      <c r="K36">
        <v>40.87025641025641</v>
      </c>
      <c r="L36">
        <v>11.22722880184201</v>
      </c>
      <c r="M36">
        <v>17.482638911175385</v>
      </c>
      <c r="N36">
        <v>2919.4418074543673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PT16</v>
      </c>
      <c r="E37">
        <f>VLOOKUP(G37,[1]NUTS_Europa!$A$2:$C$81,3,FALSE)</f>
        <v>111</v>
      </c>
      <c r="F37">
        <v>29</v>
      </c>
      <c r="G37">
        <v>38</v>
      </c>
      <c r="H37">
        <v>1376150.2437357351</v>
      </c>
      <c r="I37">
        <v>552691.14646474435</v>
      </c>
      <c r="J37">
        <v>141734.02660000001</v>
      </c>
      <c r="K37">
        <v>40.87025641025641</v>
      </c>
      <c r="L37">
        <v>11.22722880184201</v>
      </c>
      <c r="M37">
        <v>17.482638911175385</v>
      </c>
      <c r="N37">
        <v>2919.4418074543673</v>
      </c>
    </row>
    <row r="38" spans="2:14" x14ac:dyDescent="0.25">
      <c r="B38" t="str">
        <f>VLOOKUP(F38,[1]NUTS_Europa!$A$2:$C$81,2,FALSE)</f>
        <v>NL11</v>
      </c>
      <c r="C38">
        <f>VLOOKUP(F38,[1]NUTS_Europa!$A$2:$C$81,3,FALSE)</f>
        <v>245</v>
      </c>
      <c r="D38" t="str">
        <f>VLOOKUP(G38,[1]NUTS_Europa!$A$2:$C$81,2,FALSE)</f>
        <v>FRD2</v>
      </c>
      <c r="E38">
        <f>VLOOKUP(G38,[1]NUTS_Europa!$A$2:$C$81,3,FALSE)</f>
        <v>271</v>
      </c>
      <c r="F38">
        <v>30</v>
      </c>
      <c r="G38">
        <v>60</v>
      </c>
      <c r="H38">
        <v>1322100.0664375941</v>
      </c>
      <c r="I38">
        <v>4995429.8923059329</v>
      </c>
      <c r="J38">
        <v>199597.76430000001</v>
      </c>
      <c r="K38">
        <v>143.43589743589743</v>
      </c>
      <c r="L38">
        <v>8.0139899881210042</v>
      </c>
      <c r="M38">
        <v>2.4014033405814703</v>
      </c>
      <c r="N38">
        <v>347.52790767179999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FRI1</v>
      </c>
      <c r="E39">
        <f>VLOOKUP(G39,[1]NUTS_Europa!$A$2:$C$81,3,FALSE)</f>
        <v>275</v>
      </c>
      <c r="F39">
        <v>30</v>
      </c>
      <c r="G39">
        <v>64</v>
      </c>
      <c r="H39">
        <v>880223.15694666607</v>
      </c>
      <c r="I39">
        <v>6646896.662088478</v>
      </c>
      <c r="J39">
        <v>114346.8514</v>
      </c>
      <c r="K39">
        <v>61.025641025641029</v>
      </c>
      <c r="L39">
        <v>12.045780070603188</v>
      </c>
      <c r="M39">
        <v>1.4339090542207771</v>
      </c>
      <c r="N39">
        <v>207.51341725223611</v>
      </c>
    </row>
    <row r="40" spans="2:14" x14ac:dyDescent="0.25">
      <c r="B40" t="str">
        <f>VLOOKUP(F40,[1]NUTS_Europa!$A$2:$C$81,2,FALSE)</f>
        <v>NL33</v>
      </c>
      <c r="C40">
        <f>VLOOKUP(F40,[1]NUTS_Europa!$A$2:$C$81,3,FALSE)</f>
        <v>250</v>
      </c>
      <c r="D40" t="str">
        <f>VLOOKUP(G40,[1]NUTS_Europa!$A$2:$C$81,2,FALSE)</f>
        <v>PT15</v>
      </c>
      <c r="E40">
        <f>VLOOKUP(G40,[1]NUTS_Europa!$A$2:$C$81,3,FALSE)</f>
        <v>1065</v>
      </c>
      <c r="F40">
        <v>33</v>
      </c>
      <c r="G40">
        <v>37</v>
      </c>
      <c r="H40">
        <v>2836134.4873667788</v>
      </c>
      <c r="I40">
        <v>743820.25117500068</v>
      </c>
      <c r="J40">
        <v>114346.8514</v>
      </c>
      <c r="K40">
        <v>59.782564102564102</v>
      </c>
      <c r="L40">
        <v>12.992678482612561</v>
      </c>
      <c r="M40">
        <v>43.831150791042397</v>
      </c>
      <c r="N40">
        <v>7319.4038233214651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PT18</v>
      </c>
      <c r="E41">
        <f>VLOOKUP(G41,[1]NUTS_Europa!$A$2:$C$81,3,FALSE)</f>
        <v>1065</v>
      </c>
      <c r="F41">
        <v>33</v>
      </c>
      <c r="G41">
        <v>40</v>
      </c>
      <c r="H41">
        <v>2317174.1174856401</v>
      </c>
      <c r="I41">
        <v>743820.25117500068</v>
      </c>
      <c r="J41">
        <v>137713.6226</v>
      </c>
      <c r="K41">
        <v>59.782564102564102</v>
      </c>
      <c r="L41">
        <v>12.992678482612561</v>
      </c>
      <c r="M41">
        <v>43.831150791042397</v>
      </c>
      <c r="N41">
        <v>7319.4038233214651</v>
      </c>
    </row>
    <row r="42" spans="2:14" x14ac:dyDescent="0.25">
      <c r="B42" t="str">
        <f>VLOOKUP(F42,[1]NUTS_Europa!$A$2:$C$81,2,FALSE)</f>
        <v>NL34</v>
      </c>
      <c r="C42">
        <f>VLOOKUP(F42,[1]NUTS_Europa!$A$2:$C$81,3,FALSE)</f>
        <v>250</v>
      </c>
      <c r="D42" t="str">
        <f>VLOOKUP(G42,[1]NUTS_Europa!$A$2:$C$81,2,FALSE)</f>
        <v>PT16</v>
      </c>
      <c r="E42">
        <f>VLOOKUP(G42,[1]NUTS_Europa!$A$2:$C$81,3,FALSE)</f>
        <v>111</v>
      </c>
      <c r="F42">
        <v>34</v>
      </c>
      <c r="G42">
        <v>38</v>
      </c>
      <c r="H42">
        <v>1180439.7747028766</v>
      </c>
      <c r="I42">
        <v>648004.72134113987</v>
      </c>
      <c r="J42">
        <v>199058.85829999999</v>
      </c>
      <c r="K42">
        <v>49.426666666666669</v>
      </c>
      <c r="L42">
        <v>11.603456932827024</v>
      </c>
      <c r="M42">
        <v>17.482638911175385</v>
      </c>
      <c r="N42">
        <v>2919.4418074543673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PT17</v>
      </c>
      <c r="E43">
        <f>VLOOKUP(G43,[1]NUTS_Europa!$A$2:$C$81,3,FALSE)</f>
        <v>294</v>
      </c>
      <c r="F43">
        <v>34</v>
      </c>
      <c r="G43">
        <v>39</v>
      </c>
      <c r="H43">
        <v>859586.95057355473</v>
      </c>
      <c r="I43">
        <v>684690.47231151268</v>
      </c>
      <c r="J43">
        <v>145035.59770000001</v>
      </c>
      <c r="K43">
        <v>57.318461538461541</v>
      </c>
      <c r="L43">
        <v>11.779786465668289</v>
      </c>
      <c r="M43">
        <v>18.610551095435579</v>
      </c>
      <c r="N43">
        <v>3107.7928912121797</v>
      </c>
    </row>
    <row r="44" spans="2:14" x14ac:dyDescent="0.25">
      <c r="B44" t="str">
        <f>VLOOKUP(F44,[1]NUTS_Europa!$A$2:$C$81,2,FALSE)</f>
        <v>NL41</v>
      </c>
      <c r="C44">
        <f>VLOOKUP(F44,[1]NUTS_Europa!$A$2:$C$81,3,FALSE)</f>
        <v>253</v>
      </c>
      <c r="D44" t="str">
        <f>VLOOKUP(G44,[1]NUTS_Europa!$A$2:$C$81,2,FALSE)</f>
        <v>PT15</v>
      </c>
      <c r="E44">
        <f>VLOOKUP(G44,[1]NUTS_Europa!$A$2:$C$81,3,FALSE)</f>
        <v>1065</v>
      </c>
      <c r="F44">
        <v>35</v>
      </c>
      <c r="G44">
        <v>37</v>
      </c>
      <c r="H44">
        <v>2925980.6574013983</v>
      </c>
      <c r="I44">
        <v>627823.65380905464</v>
      </c>
      <c r="J44">
        <v>142392.87169999999</v>
      </c>
      <c r="K44">
        <v>59.782923076923076</v>
      </c>
      <c r="L44">
        <v>12.563566063149686</v>
      </c>
      <c r="M44">
        <v>43.831150791042397</v>
      </c>
      <c r="N44">
        <v>7319.4038233214651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PT18</v>
      </c>
      <c r="E45">
        <f>VLOOKUP(G45,[1]NUTS_Europa!$A$2:$C$81,3,FALSE)</f>
        <v>1065</v>
      </c>
      <c r="F45">
        <v>35</v>
      </c>
      <c r="G45">
        <v>40</v>
      </c>
      <c r="H45">
        <v>2407020.2875202596</v>
      </c>
      <c r="I45">
        <v>627823.65380905464</v>
      </c>
      <c r="J45">
        <v>120437.3524</v>
      </c>
      <c r="K45">
        <v>59.782923076923076</v>
      </c>
      <c r="L45">
        <v>12.563566063149686</v>
      </c>
      <c r="M45">
        <v>43.831150791042397</v>
      </c>
      <c r="N45">
        <v>7319.4038233214651</v>
      </c>
    </row>
    <row r="46" spans="2:14" x14ac:dyDescent="0.25">
      <c r="B46" t="str">
        <f>VLOOKUP(F46,[1]NUTS_Europa!$A$2:$C$81,2,FALSE)</f>
        <v>BE21</v>
      </c>
      <c r="C46">
        <f>VLOOKUP(F46,[1]NUTS_Europa!$A$2:$C$81,3,FALSE)</f>
        <v>250</v>
      </c>
      <c r="D46" t="str">
        <f>VLOOKUP(G46,[1]NUTS_Europa!$A$2:$C$81,2,FALSE)</f>
        <v>FRE1</v>
      </c>
      <c r="E46">
        <f>VLOOKUP(G46,[1]NUTS_Europa!$A$2:$C$81,3,FALSE)</f>
        <v>235</v>
      </c>
      <c r="F46">
        <v>41</v>
      </c>
      <c r="G46">
        <v>61</v>
      </c>
      <c r="H46">
        <v>636084.35083230783</v>
      </c>
      <c r="I46">
        <v>419593.21633144334</v>
      </c>
      <c r="J46">
        <v>142392.87169999999</v>
      </c>
      <c r="K46">
        <v>7.2307692307692308</v>
      </c>
      <c r="L46">
        <v>10.139896116836658</v>
      </c>
      <c r="M46">
        <v>10.592900022591667</v>
      </c>
      <c r="N46">
        <v>1766.2818862468553</v>
      </c>
    </row>
    <row r="47" spans="2:14" x14ac:dyDescent="0.25">
      <c r="B47" t="str">
        <f>VLOOKUP(F47,[1]NUTS_Europa!$A$2:$C$81,2,FALSE)</f>
        <v>BE21</v>
      </c>
      <c r="C47">
        <f>VLOOKUP(F47,[1]NUTS_Europa!$A$2:$C$81,3,FALSE)</f>
        <v>250</v>
      </c>
      <c r="D47" t="str">
        <f>VLOOKUP(G47,[1]NUTS_Europa!$A$2:$C$81,2,FALSE)</f>
        <v>FRF2</v>
      </c>
      <c r="E47">
        <f>VLOOKUP(G47,[1]NUTS_Europa!$A$2:$C$81,3,FALSE)</f>
        <v>235</v>
      </c>
      <c r="F47">
        <v>41</v>
      </c>
      <c r="G47">
        <v>67</v>
      </c>
      <c r="H47">
        <v>1212155.7750062107</v>
      </c>
      <c r="I47">
        <v>419593.21633144334</v>
      </c>
      <c r="J47">
        <v>156784.57750000001</v>
      </c>
      <c r="K47">
        <v>7.2307692307692308</v>
      </c>
      <c r="L47">
        <v>10.139896116836658</v>
      </c>
      <c r="M47">
        <v>10.592900022591667</v>
      </c>
      <c r="N47">
        <v>1766.2818862468553</v>
      </c>
    </row>
    <row r="48" spans="2:14" x14ac:dyDescent="0.25">
      <c r="B48" t="str">
        <f>VLOOKUP(F48,[1]NUTS_Europa!$A$2:$C$81,2,FALSE)</f>
        <v>BE23</v>
      </c>
      <c r="C48">
        <f>VLOOKUP(F48,[1]NUTS_Europa!$A$2:$C$81,3,FALSE)</f>
        <v>220</v>
      </c>
      <c r="D48" t="str">
        <f>VLOOKUP(G48,[1]NUTS_Europa!$A$2:$C$81,2,FALSE)</f>
        <v>ES12</v>
      </c>
      <c r="E48">
        <f>VLOOKUP(G48,[1]NUTS_Europa!$A$2:$C$81,3,FALSE)</f>
        <v>163</v>
      </c>
      <c r="F48">
        <v>42</v>
      </c>
      <c r="G48">
        <v>52</v>
      </c>
      <c r="H48">
        <v>1601892.421049041</v>
      </c>
      <c r="I48">
        <v>457318.08982794895</v>
      </c>
      <c r="J48">
        <v>137713.6226</v>
      </c>
      <c r="K48">
        <v>37.435897435897438</v>
      </c>
      <c r="L48">
        <v>11.827052550976976</v>
      </c>
      <c r="M48">
        <v>20.043101433137423</v>
      </c>
      <c r="N48">
        <v>3181.447948688477</v>
      </c>
    </row>
    <row r="49" spans="2:14" x14ac:dyDescent="0.25">
      <c r="B49" t="str">
        <f>VLOOKUP(F49,[1]NUTS_Europa!$A$2:$C$81,2,FALSE)</f>
        <v>BE23</v>
      </c>
      <c r="C49">
        <f>VLOOKUP(F49,[1]NUTS_Europa!$A$2:$C$81,3,FALSE)</f>
        <v>220</v>
      </c>
      <c r="D49" t="str">
        <f>VLOOKUP(G49,[1]NUTS_Europa!$A$2:$C$81,2,FALSE)</f>
        <v>NL11</v>
      </c>
      <c r="E49">
        <f>VLOOKUP(G49,[1]NUTS_Europa!$A$2:$C$81,3,FALSE)</f>
        <v>218</v>
      </c>
      <c r="F49">
        <v>42</v>
      </c>
      <c r="G49">
        <v>70</v>
      </c>
      <c r="H49">
        <v>1996200.3166425943</v>
      </c>
      <c r="I49">
        <v>409795.84198183171</v>
      </c>
      <c r="J49">
        <v>117061.7148</v>
      </c>
      <c r="K49">
        <v>6.4102564102564106</v>
      </c>
      <c r="L49">
        <v>9.7526204476067022</v>
      </c>
      <c r="M49">
        <v>28.31865352940844</v>
      </c>
      <c r="N49">
        <v>5603.586288415795</v>
      </c>
    </row>
    <row r="50" spans="2:14" x14ac:dyDescent="0.25">
      <c r="B50" t="str">
        <f>VLOOKUP(F50,[1]NUTS_Europa!$A$2:$C$81,2,FALSE)</f>
        <v>BE25</v>
      </c>
      <c r="C50">
        <f>VLOOKUP(F50,[1]NUTS_Europa!$A$2:$C$81,3,FALSE)</f>
        <v>220</v>
      </c>
      <c r="D50" t="str">
        <f>VLOOKUP(G50,[1]NUTS_Europa!$A$2:$C$81,2,FALSE)</f>
        <v>NL11</v>
      </c>
      <c r="E50">
        <f>VLOOKUP(G50,[1]NUTS_Europa!$A$2:$C$81,3,FALSE)</f>
        <v>218</v>
      </c>
      <c r="F50">
        <v>43</v>
      </c>
      <c r="G50">
        <v>70</v>
      </c>
      <c r="H50">
        <v>1784304.0632979239</v>
      </c>
      <c r="I50">
        <v>409795.84198183171</v>
      </c>
      <c r="J50">
        <v>156784.57750000001</v>
      </c>
      <c r="K50">
        <v>6.4102564102564106</v>
      </c>
      <c r="L50">
        <v>9.7526204476067022</v>
      </c>
      <c r="M50">
        <v>28.31865352940844</v>
      </c>
      <c r="N50">
        <v>5603.586288415795</v>
      </c>
    </row>
    <row r="51" spans="2:14" x14ac:dyDescent="0.25">
      <c r="B51" t="str">
        <f>VLOOKUP(F51,[1]NUTS_Europa!$A$2:$C$81,2,FALSE)</f>
        <v>BE25</v>
      </c>
      <c r="C51">
        <f>VLOOKUP(F51,[1]NUTS_Europa!$A$2:$C$81,3,FALSE)</f>
        <v>220</v>
      </c>
      <c r="D51" t="str">
        <f>VLOOKUP(G51,[1]NUTS_Europa!$A$2:$C$81,2,FALSE)</f>
        <v>PT18</v>
      </c>
      <c r="E51">
        <f>VLOOKUP(G51,[1]NUTS_Europa!$A$2:$C$81,3,FALSE)</f>
        <v>61</v>
      </c>
      <c r="F51">
        <v>43</v>
      </c>
      <c r="G51">
        <v>80</v>
      </c>
      <c r="H51">
        <v>12861602.216021819</v>
      </c>
      <c r="I51">
        <v>563472.66686072911</v>
      </c>
      <c r="J51">
        <v>117768.50930000001</v>
      </c>
      <c r="K51">
        <v>69.418974358974367</v>
      </c>
      <c r="L51">
        <v>9.6066772535862732</v>
      </c>
      <c r="M51">
        <v>96.115675261874586</v>
      </c>
      <c r="N51">
        <v>19116.55296491554</v>
      </c>
    </row>
    <row r="52" spans="2:14" x14ac:dyDescent="0.25">
      <c r="B52" t="str">
        <f>VLOOKUP(F52,[1]NUTS_Europa!$A$2:$C$81,2,FALSE)</f>
        <v>DE50</v>
      </c>
      <c r="C52">
        <f>VLOOKUP(F52,[1]NUTS_Europa!$A$2:$C$81,3,FALSE)</f>
        <v>1069</v>
      </c>
      <c r="D52" t="str">
        <f>VLOOKUP(G52,[1]NUTS_Europa!$A$2:$C$81,2,FALSE)</f>
        <v>ES12</v>
      </c>
      <c r="E52">
        <f>VLOOKUP(G52,[1]NUTS_Europa!$A$2:$C$81,3,FALSE)</f>
        <v>163</v>
      </c>
      <c r="F52">
        <v>44</v>
      </c>
      <c r="G52">
        <v>52</v>
      </c>
      <c r="H52">
        <v>1753248.3763144456</v>
      </c>
      <c r="I52">
        <v>560143.31459147146</v>
      </c>
      <c r="J52">
        <v>120125.8052</v>
      </c>
      <c r="K52">
        <v>53.746153846153845</v>
      </c>
      <c r="L52">
        <v>11.526776066907519</v>
      </c>
      <c r="M52">
        <v>19.051623347861387</v>
      </c>
      <c r="N52">
        <v>3181.447948688477</v>
      </c>
    </row>
    <row r="53" spans="2:14" x14ac:dyDescent="0.25">
      <c r="B53" t="str">
        <f>VLOOKUP(F53,[1]NUTS_Europa!$A$2:$C$81,2,FALSE)</f>
        <v>DE50</v>
      </c>
      <c r="C53">
        <f>VLOOKUP(F53,[1]NUTS_Europa!$A$2:$C$81,3,FALSE)</f>
        <v>1069</v>
      </c>
      <c r="D53" t="str">
        <f>VLOOKUP(G53,[1]NUTS_Europa!$A$2:$C$81,2,FALSE)</f>
        <v>FRJ2</v>
      </c>
      <c r="E53">
        <f>VLOOKUP(G53,[1]NUTS_Europa!$A$2:$C$81,3,FALSE)</f>
        <v>163</v>
      </c>
      <c r="F53">
        <v>44</v>
      </c>
      <c r="G53">
        <v>68</v>
      </c>
      <c r="H53">
        <v>2810090.388941322</v>
      </c>
      <c r="I53">
        <v>560143.31459147146</v>
      </c>
      <c r="J53">
        <v>122072.6309</v>
      </c>
      <c r="K53">
        <v>53.746153846153845</v>
      </c>
      <c r="L53">
        <v>11.526776066907519</v>
      </c>
      <c r="M53">
        <v>19.051623347861387</v>
      </c>
      <c r="N53">
        <v>3181.447948688477</v>
      </c>
    </row>
    <row r="54" spans="2:14" x14ac:dyDescent="0.25">
      <c r="B54" t="str">
        <f>VLOOKUP(F54,[1]NUTS_Europa!$A$2:$C$81,2,FALSE)</f>
        <v>DE60</v>
      </c>
      <c r="C54">
        <f>VLOOKUP(F54,[1]NUTS_Europa!$A$2:$C$81,3,FALSE)</f>
        <v>245</v>
      </c>
      <c r="D54" t="str">
        <f>VLOOKUP(G54,[1]NUTS_Europa!$A$2:$C$81,2,FALSE)</f>
        <v>ES61</v>
      </c>
      <c r="E54">
        <f>VLOOKUP(G54,[1]NUTS_Europa!$A$2:$C$81,3,FALSE)</f>
        <v>297</v>
      </c>
      <c r="F54">
        <v>45</v>
      </c>
      <c r="G54">
        <v>57</v>
      </c>
      <c r="H54">
        <v>3382871.955568844</v>
      </c>
      <c r="I54">
        <v>4207354.8935922673</v>
      </c>
      <c r="J54">
        <v>159445.52859999999</v>
      </c>
      <c r="K54">
        <v>80.134871794871799</v>
      </c>
      <c r="L54">
        <v>7.0946565020212837</v>
      </c>
      <c r="M54">
        <v>5.5696808864838117</v>
      </c>
      <c r="N54">
        <v>930.08608807828614</v>
      </c>
    </row>
    <row r="55" spans="2:14" x14ac:dyDescent="0.25">
      <c r="B55" t="str">
        <f>VLOOKUP(F55,[1]NUTS_Europa!$A$2:$C$81,2,FALSE)</f>
        <v>DE60</v>
      </c>
      <c r="C55">
        <f>VLOOKUP(F55,[1]NUTS_Europa!$A$2:$C$81,3,FALSE)</f>
        <v>245</v>
      </c>
      <c r="D55" t="str">
        <f>VLOOKUP(G55,[1]NUTS_Europa!$A$2:$C$81,2,FALSE)</f>
        <v>PT17</v>
      </c>
      <c r="E55">
        <f>VLOOKUP(G55,[1]NUTS_Europa!$A$2:$C$81,3,FALSE)</f>
        <v>297</v>
      </c>
      <c r="F55">
        <v>45</v>
      </c>
      <c r="G55">
        <v>79</v>
      </c>
      <c r="H55">
        <v>3469577.3709577662</v>
      </c>
      <c r="I55">
        <v>4207354.8935922673</v>
      </c>
      <c r="J55">
        <v>117061.7148</v>
      </c>
      <c r="K55">
        <v>80.134871794871799</v>
      </c>
      <c r="L55">
        <v>7.0946565020212837</v>
      </c>
      <c r="M55">
        <v>5.5696808864838117</v>
      </c>
      <c r="N55">
        <v>930.08608807828614</v>
      </c>
    </row>
    <row r="56" spans="2:14" x14ac:dyDescent="0.25">
      <c r="B56" t="str">
        <f>VLOOKUP(F56,[1]NUTS_Europa!$A$2:$C$81,2,FALSE)</f>
        <v>DE80</v>
      </c>
      <c r="C56">
        <f>VLOOKUP(F56,[1]NUTS_Europa!$A$2:$C$81,3,FALSE)</f>
        <v>245</v>
      </c>
      <c r="D56" t="str">
        <f>VLOOKUP(G56,[1]NUTS_Europa!$A$2:$C$81,2,FALSE)</f>
        <v>ES11</v>
      </c>
      <c r="E56">
        <f>VLOOKUP(G56,[1]NUTS_Europa!$A$2:$C$81,3,FALSE)</f>
        <v>285</v>
      </c>
      <c r="F56">
        <v>46</v>
      </c>
      <c r="G56">
        <v>51</v>
      </c>
      <c r="H56">
        <v>59259.211357202868</v>
      </c>
      <c r="I56">
        <v>5031297.1371991029</v>
      </c>
      <c r="J56">
        <v>127001.217</v>
      </c>
      <c r="K56">
        <v>51.586666666666666</v>
      </c>
      <c r="L56">
        <v>8.9364394084305747</v>
      </c>
      <c r="M56">
        <v>9.3475034828960524E-2</v>
      </c>
      <c r="N56">
        <v>15.609481269928793</v>
      </c>
    </row>
    <row r="57" spans="2:14" x14ac:dyDescent="0.25">
      <c r="B57" t="str">
        <f>VLOOKUP(F57,[1]NUTS_Europa!$A$2:$C$81,2,FALSE)</f>
        <v>DE80</v>
      </c>
      <c r="C57">
        <f>VLOOKUP(F57,[1]NUTS_Europa!$A$2:$C$81,3,FALSE)</f>
        <v>245</v>
      </c>
      <c r="D57" t="str">
        <f>VLOOKUP(G57,[1]NUTS_Europa!$A$2:$C$81,2,FALSE)</f>
        <v>ES13</v>
      </c>
      <c r="E57">
        <f>VLOOKUP(G57,[1]NUTS_Europa!$A$2:$C$81,3,FALSE)</f>
        <v>285</v>
      </c>
      <c r="F57">
        <v>46</v>
      </c>
      <c r="G57">
        <v>53</v>
      </c>
      <c r="H57">
        <v>66002.148247742894</v>
      </c>
      <c r="I57">
        <v>5031297.1371991029</v>
      </c>
      <c r="J57">
        <v>117768.50930000001</v>
      </c>
      <c r="K57">
        <v>51.586666666666666</v>
      </c>
      <c r="L57">
        <v>8.9364394084305747</v>
      </c>
      <c r="M57">
        <v>9.3475034828960524E-2</v>
      </c>
      <c r="N57">
        <v>15.609481269928793</v>
      </c>
    </row>
    <row r="58" spans="2:14" x14ac:dyDescent="0.25">
      <c r="B58" t="str">
        <f>VLOOKUP(F58,[1]NUTS_Europa!$A$2:$C$81,2,FALSE)</f>
        <v>DE93</v>
      </c>
      <c r="C58">
        <f>VLOOKUP(F58,[1]NUTS_Europa!$A$2:$C$81,3,FALSE)</f>
        <v>245</v>
      </c>
      <c r="D58" t="str">
        <f>VLOOKUP(G58,[1]NUTS_Europa!$A$2:$C$81,2,FALSE)</f>
        <v>FRD2</v>
      </c>
      <c r="E58">
        <f>VLOOKUP(G58,[1]NUTS_Europa!$A$2:$C$81,3,FALSE)</f>
        <v>271</v>
      </c>
      <c r="F58">
        <v>47</v>
      </c>
      <c r="G58">
        <v>60</v>
      </c>
      <c r="H58">
        <v>1325750.4995797789</v>
      </c>
      <c r="I58">
        <v>4995429.8923059329</v>
      </c>
      <c r="J58">
        <v>126450.71709999999</v>
      </c>
      <c r="K58">
        <v>143.43589743589743</v>
      </c>
      <c r="L58">
        <v>8.0139899881210042</v>
      </c>
      <c r="M58">
        <v>2.4014033405814703</v>
      </c>
      <c r="N58">
        <v>347.52790767179999</v>
      </c>
    </row>
    <row r="59" spans="2:14" x14ac:dyDescent="0.25">
      <c r="B59" t="str">
        <f>VLOOKUP(F59,[1]NUTS_Europa!$A$2:$C$81,2,FALSE)</f>
        <v>DE93</v>
      </c>
      <c r="C59">
        <f>VLOOKUP(F59,[1]NUTS_Europa!$A$2:$C$81,3,FALSE)</f>
        <v>245</v>
      </c>
      <c r="D59" t="str">
        <f>VLOOKUP(G59,[1]NUTS_Europa!$A$2:$C$81,2,FALSE)</f>
        <v>FRI1</v>
      </c>
      <c r="E59">
        <f>VLOOKUP(G59,[1]NUTS_Europa!$A$2:$C$81,3,FALSE)</f>
        <v>275</v>
      </c>
      <c r="F59">
        <v>47</v>
      </c>
      <c r="G59">
        <v>64</v>
      </c>
      <c r="H59">
        <v>882402.87788148364</v>
      </c>
      <c r="I59">
        <v>6646896.662088478</v>
      </c>
      <c r="J59">
        <v>154854.3009</v>
      </c>
      <c r="K59">
        <v>61.025641025641029</v>
      </c>
      <c r="L59">
        <v>12.045780070603188</v>
      </c>
      <c r="M59">
        <v>1.4339090542207771</v>
      </c>
      <c r="N59">
        <v>207.51341725223611</v>
      </c>
    </row>
    <row r="60" spans="2:14" x14ac:dyDescent="0.25">
      <c r="B60" t="str">
        <f>VLOOKUP(F60,[1]NUTS_Europa!$A$2:$C$81,2,FALSE)</f>
        <v>DE94</v>
      </c>
      <c r="C60">
        <f>VLOOKUP(F60,[1]NUTS_Europa!$A$2:$C$81,3,FALSE)</f>
        <v>1069</v>
      </c>
      <c r="D60" t="str">
        <f>VLOOKUP(G60,[1]NUTS_Europa!$A$2:$C$81,2,FALSE)</f>
        <v>FRE1</v>
      </c>
      <c r="E60">
        <f>VLOOKUP(G60,[1]NUTS_Europa!$A$2:$C$81,3,FALSE)</f>
        <v>235</v>
      </c>
      <c r="F60">
        <v>48</v>
      </c>
      <c r="G60">
        <v>61</v>
      </c>
      <c r="H60">
        <v>663219.81825757877</v>
      </c>
      <c r="I60">
        <v>366320.32260625262</v>
      </c>
      <c r="J60">
        <v>507158.32770000002</v>
      </c>
      <c r="K60">
        <v>20.905641025641028</v>
      </c>
      <c r="L60">
        <v>7.9866973842912046</v>
      </c>
      <c r="M60">
        <v>8.9650797603740724</v>
      </c>
      <c r="N60">
        <v>1766.2818862468553</v>
      </c>
    </row>
    <row r="61" spans="2:14" x14ac:dyDescent="0.25">
      <c r="B61" t="str">
        <f>VLOOKUP(F61,[1]NUTS_Europa!$A$2:$C$81,2,FALSE)</f>
        <v>DE94</v>
      </c>
      <c r="C61">
        <f>VLOOKUP(F61,[1]NUTS_Europa!$A$2:$C$81,3,FALSE)</f>
        <v>1069</v>
      </c>
      <c r="D61" t="str">
        <f>VLOOKUP(G61,[1]NUTS_Europa!$A$2:$C$81,2,FALSE)</f>
        <v>FRG0</v>
      </c>
      <c r="E61">
        <f>VLOOKUP(G61,[1]NUTS_Europa!$A$2:$C$81,3,FALSE)</f>
        <v>283</v>
      </c>
      <c r="F61">
        <v>48</v>
      </c>
      <c r="G61">
        <v>62</v>
      </c>
      <c r="H61">
        <v>1206997.0825404932</v>
      </c>
      <c r="I61">
        <v>491404.44643953477</v>
      </c>
      <c r="J61">
        <v>144185.261</v>
      </c>
      <c r="K61">
        <v>49.122051282051281</v>
      </c>
      <c r="L61">
        <v>7.3478621967899169</v>
      </c>
      <c r="M61">
        <v>11.936023239174423</v>
      </c>
      <c r="N61">
        <v>2266.668199218178</v>
      </c>
    </row>
    <row r="62" spans="2:14" x14ac:dyDescent="0.25">
      <c r="B62" t="str">
        <f>VLOOKUP(F62,[1]NUTS_Europa!$A$2:$C$81,2,FALSE)</f>
        <v>DEA1</v>
      </c>
      <c r="C62">
        <f>VLOOKUP(F62,[1]NUTS_Europa!$A$2:$C$81,3,FALSE)</f>
        <v>245</v>
      </c>
      <c r="D62" t="str">
        <f>VLOOKUP(G62,[1]NUTS_Europa!$A$2:$C$81,2,FALSE)</f>
        <v>ES11</v>
      </c>
      <c r="E62">
        <f>VLOOKUP(G62,[1]NUTS_Europa!$A$2:$C$81,3,FALSE)</f>
        <v>285</v>
      </c>
      <c r="F62">
        <v>49</v>
      </c>
      <c r="G62">
        <v>51</v>
      </c>
      <c r="H62">
        <v>58049.991671665302</v>
      </c>
      <c r="I62">
        <v>5031297.1371991029</v>
      </c>
      <c r="J62">
        <v>176841.96369999999</v>
      </c>
      <c r="K62">
        <v>51.586666666666666</v>
      </c>
      <c r="L62">
        <v>8.9364394084305747</v>
      </c>
      <c r="M62">
        <v>9.3475034828960524E-2</v>
      </c>
      <c r="N62">
        <v>15.609481269928793</v>
      </c>
    </row>
    <row r="63" spans="2:14" x14ac:dyDescent="0.25">
      <c r="B63" t="str">
        <f>VLOOKUP(F63,[1]NUTS_Europa!$A$2:$C$81,2,FALSE)</f>
        <v>DEA1</v>
      </c>
      <c r="C63">
        <f>VLOOKUP(F63,[1]NUTS_Europa!$A$2:$C$81,3,FALSE)</f>
        <v>245</v>
      </c>
      <c r="D63" t="str">
        <f>VLOOKUP(G63,[1]NUTS_Europa!$A$2:$C$81,2,FALSE)</f>
        <v>ES13</v>
      </c>
      <c r="E63">
        <f>VLOOKUP(G63,[1]NUTS_Europa!$A$2:$C$81,3,FALSE)</f>
        <v>285</v>
      </c>
      <c r="F63">
        <v>49</v>
      </c>
      <c r="G63">
        <v>53</v>
      </c>
      <c r="H63">
        <v>64792.928562205328</v>
      </c>
      <c r="I63">
        <v>5031297.1371991029</v>
      </c>
      <c r="J63">
        <v>199058.85829999999</v>
      </c>
      <c r="K63">
        <v>51.586666666666666</v>
      </c>
      <c r="L63">
        <v>8.9364394084305747</v>
      </c>
      <c r="M63">
        <v>9.3475034828960524E-2</v>
      </c>
      <c r="N63">
        <v>15.609481269928793</v>
      </c>
    </row>
    <row r="64" spans="2:14" x14ac:dyDescent="0.25">
      <c r="B64" t="str">
        <f>VLOOKUP(F64,[1]NUTS_Europa!$A$2:$C$81,2,FALSE)</f>
        <v>DEF0</v>
      </c>
      <c r="C64">
        <f>VLOOKUP(F64,[1]NUTS_Europa!$A$2:$C$81,3,FALSE)</f>
        <v>245</v>
      </c>
      <c r="D64" t="str">
        <f>VLOOKUP(G64,[1]NUTS_Europa!$A$2:$C$81,2,FALSE)</f>
        <v>ES61</v>
      </c>
      <c r="E64">
        <f>VLOOKUP(G64,[1]NUTS_Europa!$A$2:$C$81,3,FALSE)</f>
        <v>297</v>
      </c>
      <c r="F64">
        <v>50</v>
      </c>
      <c r="G64">
        <v>57</v>
      </c>
      <c r="H64">
        <v>3335245.037256619</v>
      </c>
      <c r="I64">
        <v>4207354.8935922673</v>
      </c>
      <c r="J64">
        <v>137713.6226</v>
      </c>
      <c r="K64">
        <v>80.134871794871799</v>
      </c>
      <c r="L64">
        <v>7.0946565020212837</v>
      </c>
      <c r="M64">
        <v>5.5696808864838117</v>
      </c>
      <c r="N64">
        <v>930.08608807828614</v>
      </c>
    </row>
    <row r="65" spans="2:14" x14ac:dyDescent="0.25">
      <c r="B65" t="str">
        <f>VLOOKUP(F65,[1]NUTS_Europa!$A$2:$C$81,2,FALSE)</f>
        <v>DEF0</v>
      </c>
      <c r="C65">
        <f>VLOOKUP(F65,[1]NUTS_Europa!$A$2:$C$81,3,FALSE)</f>
        <v>245</v>
      </c>
      <c r="D65" t="str">
        <f>VLOOKUP(G65,[1]NUTS_Europa!$A$2:$C$81,2,FALSE)</f>
        <v>PT11</v>
      </c>
      <c r="E65">
        <f>VLOOKUP(G65,[1]NUTS_Europa!$A$2:$C$81,3,FALSE)</f>
        <v>288</v>
      </c>
      <c r="F65">
        <v>50</v>
      </c>
      <c r="G65">
        <v>76</v>
      </c>
      <c r="H65">
        <v>3557375.3747100183</v>
      </c>
      <c r="I65">
        <v>3999363.9471670561</v>
      </c>
      <c r="J65">
        <v>114203.5226</v>
      </c>
      <c r="K65">
        <v>56.958974358974359</v>
      </c>
      <c r="L65">
        <v>6.7602533196843133</v>
      </c>
      <c r="M65">
        <v>5.9314434101115463</v>
      </c>
      <c r="N65">
        <v>990.49714165063278</v>
      </c>
    </row>
    <row r="66" spans="2:14" x14ac:dyDescent="0.25">
      <c r="B66" t="str">
        <f>VLOOKUP(F66,[1]NUTS_Europa!$A$2:$C$81,2,FALSE)</f>
        <v>ES21</v>
      </c>
      <c r="C66">
        <f>VLOOKUP(F66,[1]NUTS_Europa!$A$2:$C$81,3,FALSE)</f>
        <v>1063</v>
      </c>
      <c r="D66" t="str">
        <f>VLOOKUP(G66,[1]NUTS_Europa!$A$2:$C$81,2,FALSE)</f>
        <v>FRI3</v>
      </c>
      <c r="E66">
        <f>VLOOKUP(G66,[1]NUTS_Europa!$A$2:$C$81,3,FALSE)</f>
        <v>282</v>
      </c>
      <c r="F66">
        <v>54</v>
      </c>
      <c r="G66">
        <v>65</v>
      </c>
      <c r="H66">
        <v>1007270.1703867223</v>
      </c>
      <c r="I66">
        <v>4262607.2296986682</v>
      </c>
      <c r="J66">
        <v>117923.68180000001</v>
      </c>
      <c r="K66">
        <v>75.384615384615387</v>
      </c>
      <c r="L66">
        <v>9.2736808042934467</v>
      </c>
      <c r="M66">
        <v>4.8895990738619899</v>
      </c>
      <c r="N66">
        <v>816.51860628420002</v>
      </c>
    </row>
    <row r="67" spans="2:14" x14ac:dyDescent="0.25">
      <c r="B67" t="str">
        <f>VLOOKUP(F67,[1]NUTS_Europa!$A$2:$C$81,2,FALSE)</f>
        <v>ES21</v>
      </c>
      <c r="C67">
        <f>VLOOKUP(F67,[1]NUTS_Europa!$A$2:$C$81,3,FALSE)</f>
        <v>1063</v>
      </c>
      <c r="D67" t="str">
        <f>VLOOKUP(G67,[1]NUTS_Europa!$A$2:$C$81,2,FALSE)</f>
        <v>FRI2</v>
      </c>
      <c r="E67">
        <f>VLOOKUP(G67,[1]NUTS_Europa!$A$2:$C$81,3,FALSE)</f>
        <v>275</v>
      </c>
      <c r="F67">
        <v>54</v>
      </c>
      <c r="G67">
        <v>69</v>
      </c>
      <c r="H67">
        <v>236089.85266705527</v>
      </c>
      <c r="I67">
        <v>4288283.2190036625</v>
      </c>
      <c r="J67">
        <v>199058.85829999999</v>
      </c>
      <c r="K67">
        <v>81.333333333333329</v>
      </c>
      <c r="L67">
        <v>12.086986102943314</v>
      </c>
      <c r="M67">
        <v>1.242662941176512</v>
      </c>
      <c r="N67">
        <v>207.51341725223611</v>
      </c>
    </row>
    <row r="68" spans="2:14" x14ac:dyDescent="0.25">
      <c r="B68" t="str">
        <f>VLOOKUP(F68,[1]NUTS_Europa!$A$2:$C$81,2,FALSE)</f>
        <v>ES51</v>
      </c>
      <c r="C68">
        <f>VLOOKUP(F68,[1]NUTS_Europa!$A$2:$C$81,3,FALSE)</f>
        <v>1064</v>
      </c>
      <c r="D68" t="str">
        <f>VLOOKUP(G68,[1]NUTS_Europa!$A$2:$C$81,2,FALSE)</f>
        <v>FRH0</v>
      </c>
      <c r="E68">
        <f>VLOOKUP(G68,[1]NUTS_Europa!$A$2:$C$81,3,FALSE)</f>
        <v>282</v>
      </c>
      <c r="F68">
        <v>55</v>
      </c>
      <c r="G68">
        <v>63</v>
      </c>
      <c r="H68">
        <v>577953.07839238015</v>
      </c>
      <c r="I68">
        <v>572554.31040651002</v>
      </c>
      <c r="J68">
        <v>127001.217</v>
      </c>
      <c r="K68">
        <v>64.462512820512828</v>
      </c>
      <c r="L68">
        <v>10.065689551587418</v>
      </c>
      <c r="M68">
        <v>4.8895990738619899</v>
      </c>
      <c r="N68">
        <v>816.51860628420002</v>
      </c>
    </row>
    <row r="69" spans="2:14" x14ac:dyDescent="0.25">
      <c r="B69" t="str">
        <f>VLOOKUP(F69,[1]NUTS_Europa!$A$2:$C$81,2,FALSE)</f>
        <v>ES51</v>
      </c>
      <c r="C69">
        <f>VLOOKUP(F69,[1]NUTS_Europa!$A$2:$C$81,3,FALSE)</f>
        <v>1064</v>
      </c>
      <c r="D69" t="str">
        <f>VLOOKUP(G69,[1]NUTS_Europa!$A$2:$C$81,2,FALSE)</f>
        <v>FRI3</v>
      </c>
      <c r="E69">
        <f>VLOOKUP(G69,[1]NUTS_Europa!$A$2:$C$81,3,FALSE)</f>
        <v>282</v>
      </c>
      <c r="F69">
        <v>55</v>
      </c>
      <c r="G69">
        <v>65</v>
      </c>
      <c r="H69">
        <v>729117.61752959294</v>
      </c>
      <c r="I69">
        <v>572554.31040651002</v>
      </c>
      <c r="J69">
        <v>117768.50930000001</v>
      </c>
      <c r="K69">
        <v>64.462512820512828</v>
      </c>
      <c r="L69">
        <v>10.065689551587418</v>
      </c>
      <c r="M69">
        <v>4.8895990738619899</v>
      </c>
      <c r="N69">
        <v>816.51860628420002</v>
      </c>
    </row>
    <row r="70" spans="2:14" x14ac:dyDescent="0.25">
      <c r="B70" t="str">
        <f>VLOOKUP(F70,[1]NUTS_Europa!$A$2:$C$81,2,FALSE)</f>
        <v>ES52</v>
      </c>
      <c r="C70">
        <f>VLOOKUP(F70,[1]NUTS_Europa!$A$2:$C$81,3,FALSE)</f>
        <v>1063</v>
      </c>
      <c r="D70" t="str">
        <f>VLOOKUP(G70,[1]NUTS_Europa!$A$2:$C$81,2,FALSE)</f>
        <v>ES62</v>
      </c>
      <c r="E70">
        <f>VLOOKUP(G70,[1]NUTS_Europa!$A$2:$C$81,3,FALSE)</f>
        <v>462</v>
      </c>
      <c r="F70">
        <v>56</v>
      </c>
      <c r="G70">
        <v>58</v>
      </c>
      <c r="H70">
        <v>1104072.8457190939</v>
      </c>
      <c r="I70">
        <v>4020357.5960387504</v>
      </c>
      <c r="J70">
        <v>163171.4883</v>
      </c>
      <c r="K70">
        <v>23.589743589743591</v>
      </c>
      <c r="L70">
        <v>8.2117173044158083</v>
      </c>
      <c r="M70">
        <v>5.0951804988657932</v>
      </c>
      <c r="N70">
        <v>1005.6128916205673</v>
      </c>
    </row>
    <row r="71" spans="2:14" x14ac:dyDescent="0.25">
      <c r="B71" t="str">
        <f>VLOOKUP(F71,[1]NUTS_Europa!$A$2:$C$81,2,FALSE)</f>
        <v>ES52</v>
      </c>
      <c r="C71">
        <f>VLOOKUP(F71,[1]NUTS_Europa!$A$2:$C$81,3,FALSE)</f>
        <v>1063</v>
      </c>
      <c r="D71" t="str">
        <f>VLOOKUP(G71,[1]NUTS_Europa!$A$2:$C$81,2,FALSE)</f>
        <v>FRH0</v>
      </c>
      <c r="E71">
        <f>VLOOKUP(G71,[1]NUTS_Europa!$A$2:$C$81,3,FALSE)</f>
        <v>282</v>
      </c>
      <c r="F71">
        <v>56</v>
      </c>
      <c r="G71">
        <v>63</v>
      </c>
      <c r="H71">
        <v>594515.93231702794</v>
      </c>
      <c r="I71">
        <v>4262607.2296986682</v>
      </c>
      <c r="J71">
        <v>163029.68049999999</v>
      </c>
      <c r="K71">
        <v>75.384615384615387</v>
      </c>
      <c r="L71">
        <v>9.2736808042934467</v>
      </c>
      <c r="M71">
        <v>4.8895990738619899</v>
      </c>
      <c r="N71">
        <v>816.51860628420002</v>
      </c>
    </row>
    <row r="72" spans="2:14" x14ac:dyDescent="0.25">
      <c r="B72" t="str">
        <f>VLOOKUP(F72,[1]NUTS_Europa!$A$2:$C$81,2,FALSE)</f>
        <v>FRD1</v>
      </c>
      <c r="C72">
        <f>VLOOKUP(F72,[1]NUTS_Europa!$A$2:$C$81,3,FALSE)</f>
        <v>269</v>
      </c>
      <c r="D72" t="str">
        <f>VLOOKUP(G72,[1]NUTS_Europa!$A$2:$C$81,2,FALSE)</f>
        <v>FRG0</v>
      </c>
      <c r="E72">
        <f>VLOOKUP(G72,[1]NUTS_Europa!$A$2:$C$81,3,FALSE)</f>
        <v>283</v>
      </c>
      <c r="F72">
        <v>59</v>
      </c>
      <c r="G72">
        <v>62</v>
      </c>
      <c r="H72">
        <v>1126948.5358259794</v>
      </c>
      <c r="I72">
        <v>444433.00509392965</v>
      </c>
      <c r="J72">
        <v>159445.52859999999</v>
      </c>
      <c r="K72">
        <v>23.743589743589745</v>
      </c>
      <c r="L72">
        <v>9.1248327983503579</v>
      </c>
      <c r="M72">
        <v>14.025003741744069</v>
      </c>
      <c r="N72">
        <v>2266.668199218178</v>
      </c>
    </row>
    <row r="73" spans="2:14" x14ac:dyDescent="0.25">
      <c r="B73" t="str">
        <f>VLOOKUP(F73,[1]NUTS_Europa!$A$2:$C$81,2,FALSE)</f>
        <v>FRD1</v>
      </c>
      <c r="C73">
        <f>VLOOKUP(F73,[1]NUTS_Europa!$A$2:$C$81,3,FALSE)</f>
        <v>269</v>
      </c>
      <c r="D73" t="str">
        <f>VLOOKUP(G73,[1]NUTS_Europa!$A$2:$C$81,2,FALSE)</f>
        <v>FRJ2</v>
      </c>
      <c r="E73">
        <f>VLOOKUP(G73,[1]NUTS_Europa!$A$2:$C$81,3,FALSE)</f>
        <v>163</v>
      </c>
      <c r="F73">
        <v>59</v>
      </c>
      <c r="G73">
        <v>68</v>
      </c>
      <c r="H73">
        <v>2897753.1978606186</v>
      </c>
      <c r="I73">
        <v>525407.63629317447</v>
      </c>
      <c r="J73">
        <v>145277.79319999999</v>
      </c>
      <c r="K73">
        <v>31.178974358974358</v>
      </c>
      <c r="L73">
        <v>13.303746668467959</v>
      </c>
      <c r="M73">
        <v>21.983672571935191</v>
      </c>
      <c r="N73">
        <v>3181.447948688477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FRF2</v>
      </c>
      <c r="E74">
        <f>VLOOKUP(G74,[1]NUTS_Europa!$A$2:$C$81,3,FALSE)</f>
        <v>235</v>
      </c>
      <c r="F74">
        <v>66</v>
      </c>
      <c r="G74">
        <v>67</v>
      </c>
      <c r="H74">
        <v>1688209.5656387736</v>
      </c>
      <c r="I74">
        <v>661653.43587274756</v>
      </c>
      <c r="J74">
        <v>176841.96369999999</v>
      </c>
      <c r="K74">
        <v>88.663589743589753</v>
      </c>
      <c r="L74">
        <v>7.8405862483452413</v>
      </c>
      <c r="M74">
        <v>8.9650797603740724</v>
      </c>
      <c r="N74">
        <v>1766.2818862468553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FRI2</v>
      </c>
      <c r="E75">
        <f>VLOOKUP(G75,[1]NUTS_Europa!$A$2:$C$81,3,FALSE)</f>
        <v>275</v>
      </c>
      <c r="F75">
        <v>66</v>
      </c>
      <c r="G75">
        <v>69</v>
      </c>
      <c r="H75">
        <v>164854.08169000375</v>
      </c>
      <c r="I75">
        <v>687276.50213289575</v>
      </c>
      <c r="J75">
        <v>199058.85829999999</v>
      </c>
      <c r="K75">
        <v>91.282051282051285</v>
      </c>
      <c r="L75">
        <v>12.878994850237284</v>
      </c>
      <c r="M75">
        <v>1.242662941176512</v>
      </c>
      <c r="N75">
        <v>207.51341725223611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PT11</v>
      </c>
      <c r="E76">
        <f>VLOOKUP(G76,[1]NUTS_Europa!$A$2:$C$81,3,FALSE)</f>
        <v>288</v>
      </c>
      <c r="F76">
        <v>71</v>
      </c>
      <c r="G76">
        <v>76</v>
      </c>
      <c r="H76">
        <v>725957.51957966504</v>
      </c>
      <c r="I76">
        <v>665035.54149129835</v>
      </c>
      <c r="J76">
        <v>142841.86170000001</v>
      </c>
      <c r="K76">
        <v>46.657435897435903</v>
      </c>
      <c r="L76">
        <v>9.8927779678098275</v>
      </c>
      <c r="M76">
        <v>5.9314434101115463</v>
      </c>
      <c r="N76">
        <v>990.49714165063278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PT16</v>
      </c>
      <c r="E77">
        <f>VLOOKUP(G77,[1]NUTS_Europa!$A$2:$C$81,3,FALSE)</f>
        <v>294</v>
      </c>
      <c r="F77">
        <v>71</v>
      </c>
      <c r="G77">
        <v>78</v>
      </c>
      <c r="H77">
        <v>2509754.1181293023</v>
      </c>
      <c r="I77">
        <v>684690.47231151268</v>
      </c>
      <c r="J77">
        <v>135416.16140000001</v>
      </c>
      <c r="K77">
        <v>57.318461538461541</v>
      </c>
      <c r="L77">
        <v>11.779786465668289</v>
      </c>
      <c r="M77">
        <v>18.610551095435579</v>
      </c>
      <c r="N77">
        <v>3107.7928912121797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2852953.9287069216</v>
      </c>
      <c r="I78">
        <v>470579.2961516527</v>
      </c>
      <c r="J78">
        <v>120125.8052</v>
      </c>
      <c r="K78">
        <v>9.1789743589743598</v>
      </c>
      <c r="L78">
        <v>11.176430276619824</v>
      </c>
      <c r="M78">
        <v>31.736643702576409</v>
      </c>
      <c r="N78">
        <v>5603.586288415795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2448290.9448889745</v>
      </c>
      <c r="I79">
        <v>470579.2961516527</v>
      </c>
      <c r="J79">
        <v>159445.52859999999</v>
      </c>
      <c r="K79">
        <v>9.1789743589743598</v>
      </c>
      <c r="L79">
        <v>11.176430276619824</v>
      </c>
      <c r="M79">
        <v>31.736643702576409</v>
      </c>
      <c r="N79">
        <v>5603.586288415795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3021101.2920215027</v>
      </c>
      <c r="I80">
        <v>409795.84198183171</v>
      </c>
      <c r="J80">
        <v>145277.79319999999</v>
      </c>
      <c r="K80">
        <v>6.4102564102564106</v>
      </c>
      <c r="L80">
        <v>9.7526204476067022</v>
      </c>
      <c r="M80">
        <v>28.31865352940844</v>
      </c>
      <c r="N80">
        <v>5603.586288415795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NL41</v>
      </c>
      <c r="E81">
        <f>VLOOKUP(G81,[1]NUTS_Europa!$A$2:$C$81,3,FALSE)</f>
        <v>218</v>
      </c>
      <c r="F81">
        <v>73</v>
      </c>
      <c r="G81">
        <v>75</v>
      </c>
      <c r="H81">
        <v>2616438.3082035561</v>
      </c>
      <c r="I81">
        <v>409795.84198183171</v>
      </c>
      <c r="J81">
        <v>176841.96369999999</v>
      </c>
      <c r="K81">
        <v>6.4102564102564106</v>
      </c>
      <c r="L81">
        <v>9.7526204476067022</v>
      </c>
      <c r="M81">
        <v>28.31865352940844</v>
      </c>
      <c r="N81">
        <v>5603.586288415795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2609086.0049317442</v>
      </c>
      <c r="I82">
        <v>330776.35737814894</v>
      </c>
      <c r="J82">
        <v>127001.217</v>
      </c>
      <c r="K82">
        <v>15.779487179487178</v>
      </c>
      <c r="L82">
        <v>9.9274043969205508</v>
      </c>
      <c r="M82">
        <v>14.657076167011022</v>
      </c>
      <c r="N82">
        <v>3107.7928912121797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792944.8464850866</v>
      </c>
      <c r="I83">
        <v>241297.95643398154</v>
      </c>
      <c r="J83">
        <v>113696.3812</v>
      </c>
      <c r="K83">
        <v>3.8461538461538463</v>
      </c>
      <c r="L83">
        <v>8.3747990813990576</v>
      </c>
      <c r="M83">
        <v>4.3865029337664554</v>
      </c>
      <c r="N83">
        <v>930.08608807828614</v>
      </c>
    </row>
  </sheetData>
  <autoFilter ref="B3:I83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A4C8-A32F-4268-9BC7-B60FEDD1449D}">
  <dimension ref="B1:AC177"/>
  <sheetViews>
    <sheetView topLeftCell="A121" workbookViewId="0">
      <selection activeCell="C149" sqref="C149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3" width="12" bestFit="1" customWidth="1"/>
    <col min="14" max="14" width="12.5703125" bestFit="1" customWidth="1"/>
  </cols>
  <sheetData>
    <row r="1" spans="2:14" x14ac:dyDescent="0.25">
      <c r="I1" t="s">
        <v>144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8" customFormat="1" x14ac:dyDescent="0.25">
      <c r="B4" s="18" t="str">
        <f>VLOOKUP(F4,NUTS_Europa!$A$2:$C$81,2,FALSE)</f>
        <v>BE21</v>
      </c>
      <c r="C4" s="18">
        <f>VLOOKUP(F4,NUTS_Europa!$A$2:$C$81,3,FALSE)</f>
        <v>253</v>
      </c>
      <c r="D4" s="18" t="str">
        <f>VLOOKUP(G4,NUTS_Europa!$A$2:$C$81,2,FALSE)</f>
        <v>BE25</v>
      </c>
      <c r="E4" s="18">
        <f>VLOOKUP(G4,NUTS_Europa!$A$2:$C$81,3,FALSE)</f>
        <v>235</v>
      </c>
      <c r="F4" s="18">
        <v>1</v>
      </c>
      <c r="G4" s="18">
        <v>3</v>
      </c>
      <c r="H4" s="19">
        <v>298123.71903450839</v>
      </c>
      <c r="I4" s="19">
        <v>346552.27474281006</v>
      </c>
      <c r="J4" s="18">
        <v>135416.16140000001</v>
      </c>
      <c r="K4" s="18">
        <v>5.8785046728971961</v>
      </c>
      <c r="L4" s="18">
        <v>11.485897906179375</v>
      </c>
      <c r="M4" s="18">
        <v>8.8187197245557964</v>
      </c>
      <c r="N4" s="18">
        <v>1583.5630706642501</v>
      </c>
    </row>
    <row r="5" spans="2:14" s="18" customFormat="1" x14ac:dyDescent="0.25">
      <c r="B5" s="18" t="str">
        <f>VLOOKUP(F5,NUTS_Europa!$A$2:$C$81,2,FALSE)</f>
        <v>BE21</v>
      </c>
      <c r="C5" s="18">
        <f>VLOOKUP(F5,NUTS_Europa!$A$2:$C$81,3,FALSE)</f>
        <v>253</v>
      </c>
      <c r="D5" s="18" t="str">
        <f>VLOOKUP(G5,NUTS_Europa!$A$2:$C$81,2,FALSE)</f>
        <v>ES52</v>
      </c>
      <c r="E5" s="18">
        <f>VLOOKUP(G5,NUTS_Europa!$A$2:$C$81,3,FALSE)</f>
        <v>1064</v>
      </c>
      <c r="F5" s="18">
        <v>1</v>
      </c>
      <c r="G5" s="18">
        <v>16</v>
      </c>
      <c r="H5" s="18">
        <v>1946176.8700781043</v>
      </c>
      <c r="I5" s="18">
        <v>753083.83880940732</v>
      </c>
      <c r="J5" s="18">
        <v>163171.4883</v>
      </c>
      <c r="K5" s="18">
        <v>81.9158878504673</v>
      </c>
      <c r="L5" s="18">
        <v>13.639110817682472</v>
      </c>
      <c r="M5" s="18">
        <v>69.351722482185338</v>
      </c>
      <c r="N5" s="18">
        <v>12471.96176411675</v>
      </c>
    </row>
    <row r="6" spans="2:14" s="18" customFormat="1" x14ac:dyDescent="0.25">
      <c r="B6" s="18" t="str">
        <f>VLOOKUP(F6,NUTS_Europa!$A$2:$C$81,2,FALSE)</f>
        <v>BE23</v>
      </c>
      <c r="C6" s="18">
        <f>VLOOKUP(F6,NUTS_Europa!$A$2:$C$81,3,FALSE)</f>
        <v>253</v>
      </c>
      <c r="D6" s="18" t="str">
        <f>VLOOKUP(G6,NUTS_Europa!$A$2:$C$81,2,FALSE)</f>
        <v>BE25</v>
      </c>
      <c r="E6" s="18">
        <f>VLOOKUP(G6,NUTS_Europa!$A$2:$C$81,3,FALSE)</f>
        <v>235</v>
      </c>
      <c r="F6" s="18">
        <v>2</v>
      </c>
      <c r="G6" s="18">
        <v>3</v>
      </c>
      <c r="H6" s="18">
        <v>368817.14163510187</v>
      </c>
      <c r="I6" s="18">
        <v>346552.27474281006</v>
      </c>
      <c r="J6" s="18">
        <v>135416.16140000001</v>
      </c>
      <c r="K6" s="18">
        <v>5.8785046728971961</v>
      </c>
      <c r="L6" s="18">
        <v>11.485897906179375</v>
      </c>
      <c r="M6" s="18">
        <v>8.8187197245557964</v>
      </c>
      <c r="N6" s="18">
        <v>1583.5630706642501</v>
      </c>
    </row>
    <row r="7" spans="2:14" s="18" customFormat="1" x14ac:dyDescent="0.25">
      <c r="B7" s="18" t="str">
        <f>VLOOKUP(F7,NUTS_Europa!$A$2:$C$81,2,FALSE)</f>
        <v>BE23</v>
      </c>
      <c r="C7" s="18">
        <f>VLOOKUP(F7,NUTS_Europa!$A$2:$C$81,3,FALSE)</f>
        <v>253</v>
      </c>
      <c r="D7" s="18" t="str">
        <f>VLOOKUP(G7,NUTS_Europa!$A$2:$C$81,2,FALSE)</f>
        <v>ES21</v>
      </c>
      <c r="E7" s="18">
        <f>VLOOKUP(G7,NUTS_Europa!$A$2:$C$81,3,FALSE)</f>
        <v>163</v>
      </c>
      <c r="F7" s="18">
        <v>2</v>
      </c>
      <c r="G7" s="18">
        <v>14</v>
      </c>
      <c r="H7" s="18">
        <v>839520.67608623381</v>
      </c>
      <c r="I7" s="18">
        <v>545584.60212055244</v>
      </c>
      <c r="J7" s="18">
        <v>145277.79319999999</v>
      </c>
      <c r="K7" s="18">
        <v>36.257476635514017</v>
      </c>
      <c r="L7" s="18">
        <v>15.97862965056191</v>
      </c>
      <c r="M7" s="18">
        <v>21.650586613023322</v>
      </c>
      <c r="N7" s="18">
        <v>3374.2629741903866</v>
      </c>
    </row>
    <row r="8" spans="2:14" s="18" customFormat="1" x14ac:dyDescent="0.25">
      <c r="B8" s="18" t="str">
        <f>VLOOKUP(F8,[1]NUTS_Europa!$A$2:$C$81,2,FALSE)</f>
        <v>DE50</v>
      </c>
      <c r="C8" s="18">
        <f>VLOOKUP(F8,[1]NUTS_Europa!$A$2:$C$81,3,FALSE)</f>
        <v>245</v>
      </c>
      <c r="D8" s="18" t="str">
        <f>VLOOKUP(G8,[1]NUTS_Europa!$A$2:$C$81,2,FALSE)</f>
        <v>ES12</v>
      </c>
      <c r="E8" s="18">
        <f>VLOOKUP(G8,[1]NUTS_Europa!$A$2:$C$81,3,FALSE)</f>
        <v>285</v>
      </c>
      <c r="F8" s="18">
        <v>4</v>
      </c>
      <c r="G8" s="18">
        <v>12</v>
      </c>
      <c r="H8" s="18">
        <v>55467.590357806694</v>
      </c>
      <c r="I8" s="18">
        <v>7006512.4976879396</v>
      </c>
      <c r="J8" s="18">
        <v>114346.8514</v>
      </c>
      <c r="K8" s="18">
        <v>47.006542056074771</v>
      </c>
      <c r="L8" s="18">
        <v>11.872164449064002</v>
      </c>
      <c r="M8" s="18">
        <v>8.6798246702749215E-2</v>
      </c>
      <c r="N8" s="18">
        <v>15.609481283570693</v>
      </c>
    </row>
    <row r="9" spans="2:14" s="18" customFormat="1" x14ac:dyDescent="0.25">
      <c r="B9" s="18" t="str">
        <f>VLOOKUP(F9,[1]NUTS_Europa!$A$2:$C$81,2,FALSE)</f>
        <v>DE50</v>
      </c>
      <c r="C9" s="18">
        <f>VLOOKUP(F9,[1]NUTS_Europa!$A$2:$C$81,3,FALSE)</f>
        <v>245</v>
      </c>
      <c r="D9" s="18" t="str">
        <f>VLOOKUP(G9,[1]NUTS_Europa!$A$2:$C$81,2,FALSE)</f>
        <v>FRD1</v>
      </c>
      <c r="E9" s="18">
        <f>VLOOKUP(G9,[1]NUTS_Europa!$A$2:$C$81,3,FALSE)</f>
        <v>268</v>
      </c>
      <c r="F9" s="18">
        <v>4</v>
      </c>
      <c r="G9" s="18">
        <v>19</v>
      </c>
      <c r="H9" s="18">
        <v>369688.36701753736</v>
      </c>
      <c r="I9" s="18">
        <v>6997904.0816454329</v>
      </c>
      <c r="J9" s="18">
        <v>163171.4883</v>
      </c>
      <c r="K9" s="18">
        <v>27.240186915887854</v>
      </c>
      <c r="L9" s="18">
        <v>11.865260088846799</v>
      </c>
      <c r="M9" s="18">
        <v>0.59687347324690321</v>
      </c>
      <c r="N9" s="18">
        <v>93.023256000000003</v>
      </c>
    </row>
    <row r="10" spans="2:14" s="18" customFormat="1" x14ac:dyDescent="0.25">
      <c r="B10" s="18" t="str">
        <f>VLOOKUP(F10,NUTS_Europa!$A$2:$C$81,2,FALSE)</f>
        <v>DE60</v>
      </c>
      <c r="C10" s="18">
        <f>VLOOKUP(F10,NUTS_Europa!$A$2:$C$81,3,FALSE)</f>
        <v>1069</v>
      </c>
      <c r="D10" s="18" t="str">
        <f>VLOOKUP(G10,NUTS_Europa!$A$2:$C$81,2,FALSE)</f>
        <v>ES52</v>
      </c>
      <c r="E10" s="18">
        <f>VLOOKUP(G10,NUTS_Europa!$A$2:$C$81,3,FALSE)</f>
        <v>1064</v>
      </c>
      <c r="F10" s="18">
        <v>5</v>
      </c>
      <c r="G10" s="18">
        <v>16</v>
      </c>
      <c r="H10" s="18">
        <v>1578369.1212054912</v>
      </c>
      <c r="I10" s="18">
        <v>781135.73412624991</v>
      </c>
      <c r="J10" s="18">
        <v>141512.31529999999</v>
      </c>
      <c r="K10" s="18">
        <v>93.503271028037389</v>
      </c>
      <c r="L10" s="18">
        <v>8.990817050205985</v>
      </c>
      <c r="M10" s="18">
        <v>58.678476408648031</v>
      </c>
      <c r="N10" s="18">
        <v>12471.96176411675</v>
      </c>
    </row>
    <row r="11" spans="2:14" s="18" customFormat="1" x14ac:dyDescent="0.25">
      <c r="B11" s="18" t="str">
        <f>VLOOKUP(F11,NUTS_Europa!$A$2:$C$81,2,FALSE)</f>
        <v>DE60</v>
      </c>
      <c r="C11" s="18">
        <f>VLOOKUP(F11,NUTS_Europa!$A$2:$C$81,3,FALSE)</f>
        <v>1069</v>
      </c>
      <c r="D11" s="18" t="str">
        <f>VLOOKUP(G11,NUTS_Europa!$A$2:$C$81,2,FALSE)</f>
        <v>PT18</v>
      </c>
      <c r="E11" s="18">
        <f>VLOOKUP(G11,NUTS_Europa!$A$2:$C$81,3,FALSE)</f>
        <v>61</v>
      </c>
      <c r="F11" s="18">
        <v>5</v>
      </c>
      <c r="G11" s="18">
        <v>80</v>
      </c>
      <c r="H11" s="18">
        <v>12667566.834515017</v>
      </c>
      <c r="I11" s="18">
        <v>670947.67811447359</v>
      </c>
      <c r="J11" s="18">
        <v>118487.9544</v>
      </c>
      <c r="K11" s="18">
        <v>78.167289719626169</v>
      </c>
      <c r="L11" s="18">
        <v>5.1573267348897254</v>
      </c>
      <c r="M11" s="18">
        <v>88.792090673149914</v>
      </c>
      <c r="N11" s="18">
        <v>20275.131960091338</v>
      </c>
    </row>
    <row r="12" spans="2:14" s="18" customFormat="1" x14ac:dyDescent="0.25">
      <c r="B12" s="18" t="str">
        <f>VLOOKUP(F12,NUTS_Europa!$A$2:$C$81,2,FALSE)</f>
        <v>DE80</v>
      </c>
      <c r="C12" s="18">
        <f>VLOOKUP(F12,NUTS_Europa!$A$2:$C$81,3,FALSE)</f>
        <v>1069</v>
      </c>
      <c r="D12" s="18" t="str">
        <f>VLOOKUP(G12,NUTS_Europa!$A$2:$C$81,2,FALSE)</f>
        <v>ES11</v>
      </c>
      <c r="E12" s="18">
        <f>VLOOKUP(G12,NUTS_Europa!$A$2:$C$81,3,FALSE)</f>
        <v>288</v>
      </c>
      <c r="F12" s="18">
        <v>6</v>
      </c>
      <c r="G12" s="18">
        <v>11</v>
      </c>
      <c r="H12" s="18">
        <v>565702.00280946272</v>
      </c>
      <c r="I12" s="18">
        <v>617515.86463341839</v>
      </c>
      <c r="J12" s="18">
        <v>142841.86170000001</v>
      </c>
      <c r="K12" s="18">
        <v>54.147196261682247</v>
      </c>
      <c r="L12" s="18">
        <v>7.0458844395813891</v>
      </c>
      <c r="M12" s="18">
        <v>4.9425536270577144</v>
      </c>
      <c r="N12" s="18">
        <v>1050.5272738246383</v>
      </c>
    </row>
    <row r="13" spans="2:14" s="18" customFormat="1" x14ac:dyDescent="0.25">
      <c r="B13" s="18" t="str">
        <f>VLOOKUP(F13,NUTS_Europa!$A$2:$C$81,2,FALSE)</f>
        <v>DE80</v>
      </c>
      <c r="C13" s="18">
        <f>VLOOKUP(F13,NUTS_Europa!$A$2:$C$81,3,FALSE)</f>
        <v>1069</v>
      </c>
      <c r="D13" s="18" t="str">
        <f>VLOOKUP(G13,NUTS_Europa!$A$2:$C$81,2,FALSE)</f>
        <v>ES13</v>
      </c>
      <c r="E13" s="18">
        <f>VLOOKUP(G13,NUTS_Europa!$A$2:$C$81,3,FALSE)</f>
        <v>163</v>
      </c>
      <c r="F13" s="18">
        <v>6</v>
      </c>
      <c r="G13" s="18">
        <v>13</v>
      </c>
      <c r="H13" s="18">
        <v>1801910.5580283133</v>
      </c>
      <c r="I13" s="18">
        <v>579106.57860547258</v>
      </c>
      <c r="J13" s="18">
        <v>135416.16140000001</v>
      </c>
      <c r="K13" s="18">
        <v>48.97429906542056</v>
      </c>
      <c r="L13" s="18">
        <v>11.330335883085423</v>
      </c>
      <c r="M13" s="18">
        <v>18.76296237864047</v>
      </c>
      <c r="N13" s="18">
        <v>3374.2629741903866</v>
      </c>
    </row>
    <row r="14" spans="2:14" s="18" customFormat="1" x14ac:dyDescent="0.25">
      <c r="B14" s="18" t="str">
        <f>VLOOKUP(F14,[1]NUTS_Europa!$A$2:$C$81,2,FALSE)</f>
        <v>DE93</v>
      </c>
      <c r="C14" s="18">
        <f>VLOOKUP(F14,[1]NUTS_Europa!$A$2:$C$81,3,FALSE)</f>
        <v>1069</v>
      </c>
      <c r="D14" s="18" t="str">
        <f>VLOOKUP(G14,[1]NUTS_Europa!$A$2:$C$81,2,FALSE)</f>
        <v>NL12</v>
      </c>
      <c r="E14" s="18">
        <f>VLOOKUP(G14,[1]NUTS_Europa!$A$2:$C$81,3,FALSE)</f>
        <v>218</v>
      </c>
      <c r="F14" s="18">
        <v>7</v>
      </c>
      <c r="G14" s="18">
        <v>31</v>
      </c>
      <c r="H14" s="18">
        <v>1411182.0945863426</v>
      </c>
      <c r="I14" s="18">
        <v>500053.27812156925</v>
      </c>
      <c r="J14" s="18">
        <v>163171.4883</v>
      </c>
      <c r="K14" s="18">
        <v>12.615420560747665</v>
      </c>
      <c r="L14" s="18">
        <v>8.3126657305751532</v>
      </c>
      <c r="M14" s="18">
        <v>23.264347261954676</v>
      </c>
      <c r="N14" s="18">
        <v>5283.3813549476936</v>
      </c>
    </row>
    <row r="15" spans="2:14" s="18" customFormat="1" x14ac:dyDescent="0.25">
      <c r="B15" s="18" t="str">
        <f>VLOOKUP(F15,[1]NUTS_Europa!$A$2:$C$81,2,FALSE)</f>
        <v>DE93</v>
      </c>
      <c r="C15" s="18">
        <f>VLOOKUP(F15,[1]NUTS_Europa!$A$2:$C$81,3,FALSE)</f>
        <v>1069</v>
      </c>
      <c r="D15" s="18" t="str">
        <f>VLOOKUP(G15,[1]NUTS_Europa!$A$2:$C$81,2,FALSE)</f>
        <v>NL32</v>
      </c>
      <c r="E15" s="18">
        <f>VLOOKUP(G15,[1]NUTS_Europa!$A$2:$C$81,3,FALSE)</f>
        <v>218</v>
      </c>
      <c r="F15" s="18">
        <v>7</v>
      </c>
      <c r="G15" s="18">
        <v>32</v>
      </c>
      <c r="H15" s="18">
        <v>594687.81165459054</v>
      </c>
      <c r="I15" s="18">
        <v>500053.27812156925</v>
      </c>
      <c r="J15" s="18">
        <v>199058.85829999999</v>
      </c>
      <c r="K15" s="18">
        <v>12.615420560747665</v>
      </c>
      <c r="L15" s="18">
        <v>8.3126657305751532</v>
      </c>
      <c r="M15" s="18">
        <v>23.264347261954676</v>
      </c>
      <c r="N15" s="18">
        <v>5283.3813549476936</v>
      </c>
    </row>
    <row r="16" spans="2:14" s="18" customFormat="1" x14ac:dyDescent="0.25">
      <c r="B16" s="18" t="str">
        <f>VLOOKUP(F16,[1]NUTS_Europa!$A$2:$C$81,2,FALSE)</f>
        <v>DE94</v>
      </c>
      <c r="C16" s="18">
        <f>VLOOKUP(F16,[1]NUTS_Europa!$A$2:$C$81,3,FALSE)</f>
        <v>245</v>
      </c>
      <c r="D16" s="18" t="str">
        <f>VLOOKUP(G16,[1]NUTS_Europa!$A$2:$C$81,2,FALSE)</f>
        <v>ES12</v>
      </c>
      <c r="E16" s="18">
        <f>VLOOKUP(G16,[1]NUTS_Europa!$A$2:$C$81,3,FALSE)</f>
        <v>285</v>
      </c>
      <c r="F16" s="18">
        <v>8</v>
      </c>
      <c r="G16" s="18">
        <v>12</v>
      </c>
      <c r="H16" s="18">
        <v>55750.424792976228</v>
      </c>
      <c r="I16" s="18">
        <v>7006512.4976879396</v>
      </c>
      <c r="J16" s="18">
        <v>117061.7148</v>
      </c>
      <c r="K16" s="18">
        <v>47.006542056074771</v>
      </c>
      <c r="L16" s="18">
        <v>11.872164449064002</v>
      </c>
      <c r="M16" s="18">
        <v>8.6798246702749215E-2</v>
      </c>
      <c r="N16" s="18">
        <v>15.609481283570693</v>
      </c>
    </row>
    <row r="17" spans="2:14" s="18" customFormat="1" x14ac:dyDescent="0.25">
      <c r="B17" s="18" t="str">
        <f>VLOOKUP(F17,[1]NUTS_Europa!$A$2:$C$81,2,FALSE)</f>
        <v>DE94</v>
      </c>
      <c r="C17" s="18">
        <f>VLOOKUP(F17,[1]NUTS_Europa!$A$2:$C$81,3,FALSE)</f>
        <v>245</v>
      </c>
      <c r="D17" s="18" t="str">
        <f>VLOOKUP(G17,[1]NUTS_Europa!$A$2:$C$81,2,FALSE)</f>
        <v>FRD1</v>
      </c>
      <c r="E17" s="18">
        <f>VLOOKUP(G17,[1]NUTS_Europa!$A$2:$C$81,3,FALSE)</f>
        <v>268</v>
      </c>
      <c r="F17" s="18">
        <v>8</v>
      </c>
      <c r="G17" s="18">
        <v>19</v>
      </c>
      <c r="H17" s="18">
        <v>371373.89260230376</v>
      </c>
      <c r="I17" s="18">
        <v>6997904.0816454329</v>
      </c>
      <c r="J17" s="18">
        <v>113696.3812</v>
      </c>
      <c r="K17" s="18">
        <v>27.240186915887854</v>
      </c>
      <c r="L17" s="18">
        <v>11.865260088846799</v>
      </c>
      <c r="M17" s="18">
        <v>0.59687347324690321</v>
      </c>
      <c r="N17" s="18">
        <v>93.023256000000003</v>
      </c>
    </row>
    <row r="18" spans="2:14" s="18" customFormat="1" x14ac:dyDescent="0.25">
      <c r="B18" s="18" t="str">
        <f>VLOOKUP(F18,NUTS_Europa!$A$2:$C$81,2,FALSE)</f>
        <v>DEA1</v>
      </c>
      <c r="C18" s="18">
        <f>VLOOKUP(F18,NUTS_Europa!$A$2:$C$81,3,FALSE)</f>
        <v>253</v>
      </c>
      <c r="D18" s="18" t="str">
        <f>VLOOKUP(G18,NUTS_Europa!$A$2:$C$81,2,FALSE)</f>
        <v>ES11</v>
      </c>
      <c r="E18" s="18">
        <f>VLOOKUP(G18,NUTS_Europa!$A$2:$C$81,3,FALSE)</f>
        <v>288</v>
      </c>
      <c r="F18" s="18">
        <v>9</v>
      </c>
      <c r="G18" s="18">
        <v>11</v>
      </c>
      <c r="H18" s="18">
        <v>589052.64446306613</v>
      </c>
      <c r="I18" s="18">
        <v>597441.60628780723</v>
      </c>
      <c r="J18" s="18">
        <v>142392.87169999999</v>
      </c>
      <c r="K18" s="18">
        <v>41.455607476635514</v>
      </c>
      <c r="L18" s="18">
        <v>11.694178207057877</v>
      </c>
      <c r="M18" s="18">
        <v>5.8415730686304439</v>
      </c>
      <c r="N18" s="18">
        <v>1050.5272738246383</v>
      </c>
    </row>
    <row r="19" spans="2:14" s="18" customFormat="1" x14ac:dyDescent="0.25">
      <c r="B19" s="18" t="str">
        <f>VLOOKUP(F19,NUTS_Europa!$A$2:$C$81,2,FALSE)</f>
        <v>DEA1</v>
      </c>
      <c r="C19" s="18">
        <f>VLOOKUP(F19,NUTS_Europa!$A$2:$C$81,3,FALSE)</f>
        <v>253</v>
      </c>
      <c r="D19" s="18" t="str">
        <f>VLOOKUP(G19,NUTS_Europa!$A$2:$C$81,2,FALSE)</f>
        <v>FRI3</v>
      </c>
      <c r="E19" s="18">
        <f>VLOOKUP(G19,NUTS_Europa!$A$2:$C$81,3,FALSE)</f>
        <v>283</v>
      </c>
      <c r="F19" s="18">
        <v>9</v>
      </c>
      <c r="G19" s="18">
        <v>25</v>
      </c>
      <c r="H19" s="18">
        <v>952618.27610610623</v>
      </c>
      <c r="I19" s="18">
        <v>482773.55595292168</v>
      </c>
      <c r="J19" s="18">
        <v>127001.217</v>
      </c>
      <c r="K19" s="18">
        <v>32.271028037383182</v>
      </c>
      <c r="L19" s="18">
        <v>12.461017787189233</v>
      </c>
      <c r="M19" s="18">
        <v>11.675988331767019</v>
      </c>
      <c r="N19" s="18">
        <v>2032.1852811951153</v>
      </c>
    </row>
    <row r="20" spans="2:14" s="18" customFormat="1" x14ac:dyDescent="0.25">
      <c r="B20" s="18" t="str">
        <f>VLOOKUP(F20,NUTS_Europa!$A$2:$C$81,2,FALSE)</f>
        <v>DEF0</v>
      </c>
      <c r="C20" s="18">
        <f>VLOOKUP(F20,NUTS_Europa!$A$2:$C$81,3,FALSE)</f>
        <v>1069</v>
      </c>
      <c r="D20" s="18" t="str">
        <f>VLOOKUP(G20,NUTS_Europa!$A$2:$C$81,2,FALSE)</f>
        <v>ES13</v>
      </c>
      <c r="E20" s="18">
        <f>VLOOKUP(G20,NUTS_Europa!$A$2:$C$81,3,FALSE)</f>
        <v>163</v>
      </c>
      <c r="F20" s="18">
        <v>10</v>
      </c>
      <c r="G20" s="18">
        <v>13</v>
      </c>
      <c r="H20" s="18">
        <v>1181210.4973841249</v>
      </c>
      <c r="I20" s="18">
        <v>579106.57860547258</v>
      </c>
      <c r="J20" s="18">
        <v>163171.4883</v>
      </c>
      <c r="K20" s="18">
        <v>48.97429906542056</v>
      </c>
      <c r="L20" s="18">
        <v>11.330335883085423</v>
      </c>
      <c r="M20" s="18">
        <v>18.76296237864047</v>
      </c>
      <c r="N20" s="18">
        <v>3374.2629741903866</v>
      </c>
    </row>
    <row r="21" spans="2:14" s="18" customFormat="1" x14ac:dyDescent="0.25">
      <c r="B21" s="18" t="str">
        <f>VLOOKUP(F21,NUTS_Europa!$A$2:$C$81,2,FALSE)</f>
        <v>DEF0</v>
      </c>
      <c r="C21" s="18">
        <f>VLOOKUP(F21,NUTS_Europa!$A$2:$C$81,3,FALSE)</f>
        <v>1069</v>
      </c>
      <c r="D21" s="18" t="str">
        <f>VLOOKUP(G21,NUTS_Europa!$A$2:$C$81,2,FALSE)</f>
        <v>ES21</v>
      </c>
      <c r="E21" s="18">
        <f>VLOOKUP(G21,NUTS_Europa!$A$2:$C$81,3,FALSE)</f>
        <v>163</v>
      </c>
      <c r="F21" s="18">
        <v>10</v>
      </c>
      <c r="G21" s="18">
        <v>14</v>
      </c>
      <c r="H21" s="18">
        <v>982728.25101110875</v>
      </c>
      <c r="I21" s="18">
        <v>579106.57860547258</v>
      </c>
      <c r="J21" s="18">
        <v>199058.85829999999</v>
      </c>
      <c r="K21" s="18">
        <v>48.97429906542056</v>
      </c>
      <c r="L21" s="18">
        <v>11.330335883085423</v>
      </c>
      <c r="M21" s="18">
        <v>18.76296237864047</v>
      </c>
      <c r="N21" s="18">
        <v>3374.2629741903866</v>
      </c>
    </row>
    <row r="22" spans="2:14" s="18" customFormat="1" x14ac:dyDescent="0.25">
      <c r="B22" s="18" t="str">
        <f>VLOOKUP(F22,NUTS_Europa!$A$2:$C$81,2,FALSE)</f>
        <v>ES51</v>
      </c>
      <c r="C22" s="18">
        <f>VLOOKUP(F22,NUTS_Europa!$A$2:$C$81,3,FALSE)</f>
        <v>1063</v>
      </c>
      <c r="D22" s="18" t="str">
        <f>VLOOKUP(G22,NUTS_Europa!$A$2:$C$81,2,FALSE)</f>
        <v>FRI1</v>
      </c>
      <c r="E22" s="18">
        <f>VLOOKUP(G22,NUTS_Europa!$A$2:$C$81,3,FALSE)</f>
        <v>283</v>
      </c>
      <c r="F22" s="18">
        <v>15</v>
      </c>
      <c r="G22" s="18">
        <v>24</v>
      </c>
      <c r="H22" s="18">
        <v>892140.77436129318</v>
      </c>
      <c r="I22" s="18">
        <v>4567380.499221243</v>
      </c>
      <c r="J22" s="18">
        <v>141734.02660000001</v>
      </c>
      <c r="K22" s="18">
        <v>72.137242990654215</v>
      </c>
      <c r="L22" s="18">
        <v>10.731906279113705</v>
      </c>
      <c r="M22" s="18">
        <v>9.936886337755082</v>
      </c>
      <c r="N22" s="18">
        <v>2032.1852811951153</v>
      </c>
    </row>
    <row r="23" spans="2:14" s="18" customFormat="1" x14ac:dyDescent="0.25">
      <c r="B23" s="18" t="str">
        <f>VLOOKUP(F23,NUTS_Europa!$A$2:$C$81,2,FALSE)</f>
        <v>ES51</v>
      </c>
      <c r="C23" s="18">
        <f>VLOOKUP(F23,NUTS_Europa!$A$2:$C$81,3,FALSE)</f>
        <v>1063</v>
      </c>
      <c r="D23" s="18" t="str">
        <f>VLOOKUP(G23,NUTS_Europa!$A$2:$C$81,2,FALSE)</f>
        <v>PT17</v>
      </c>
      <c r="E23" s="18">
        <f>VLOOKUP(G23,NUTS_Europa!$A$2:$C$81,3,FALSE)</f>
        <v>294</v>
      </c>
      <c r="F23" s="18">
        <v>15</v>
      </c>
      <c r="G23" s="18">
        <v>39</v>
      </c>
      <c r="H23" s="18">
        <v>668725.58337212226</v>
      </c>
      <c r="I23" s="18">
        <v>4418027.4525729781</v>
      </c>
      <c r="J23" s="18">
        <v>119215.969</v>
      </c>
      <c r="K23" s="18">
        <v>38.037383177570099</v>
      </c>
      <c r="L23" s="18">
        <v>10.990002519461864</v>
      </c>
      <c r="M23" s="18">
        <v>15.064721407587678</v>
      </c>
      <c r="N23" s="18">
        <v>3201.9684368426078</v>
      </c>
    </row>
    <row r="24" spans="2:14" s="18" customFormat="1" x14ac:dyDescent="0.25">
      <c r="B24" s="18" t="str">
        <f>VLOOKUP(F24,NUTS_Europa!$A$2:$C$81,2,FALSE)</f>
        <v>ES61</v>
      </c>
      <c r="C24" s="18">
        <f>VLOOKUP(F24,NUTS_Europa!$A$2:$C$81,3,FALSE)</f>
        <v>61</v>
      </c>
      <c r="D24" s="18" t="str">
        <f>VLOOKUP(G24,NUTS_Europa!$A$2:$C$81,2,FALSE)</f>
        <v>FRG0</v>
      </c>
      <c r="E24" s="18">
        <f>VLOOKUP(G24,NUTS_Europa!$A$2:$C$81,3,FALSE)</f>
        <v>282</v>
      </c>
      <c r="F24" s="18">
        <v>17</v>
      </c>
      <c r="G24" s="18">
        <v>22</v>
      </c>
      <c r="H24" s="18">
        <v>480327.32310627366</v>
      </c>
      <c r="I24" s="18">
        <v>516330.21459749166</v>
      </c>
      <c r="J24" s="18">
        <v>115262.5922</v>
      </c>
      <c r="K24" s="18">
        <v>49.15121495327103</v>
      </c>
      <c r="L24" s="18">
        <v>8.4734360252832381</v>
      </c>
      <c r="M24" s="18">
        <v>3.8323893769715514</v>
      </c>
      <c r="N24" s="18">
        <v>732.05116425480003</v>
      </c>
    </row>
    <row r="25" spans="2:14" s="18" customFormat="1" x14ac:dyDescent="0.25">
      <c r="B25" s="18" t="str">
        <f>VLOOKUP(F25,NUTS_Europa!$A$2:$C$81,2,FALSE)</f>
        <v>ES61</v>
      </c>
      <c r="C25" s="18">
        <f>VLOOKUP(F25,NUTS_Europa!$A$2:$C$81,3,FALSE)</f>
        <v>61</v>
      </c>
      <c r="D25" s="18" t="str">
        <f>VLOOKUP(G25,NUTS_Europa!$A$2:$C$81,2,FALSE)</f>
        <v>FRI1</v>
      </c>
      <c r="E25" s="18">
        <f>VLOOKUP(G25,NUTS_Europa!$A$2:$C$81,3,FALSE)</f>
        <v>283</v>
      </c>
      <c r="F25" s="18">
        <v>17</v>
      </c>
      <c r="G25" s="18">
        <v>24</v>
      </c>
      <c r="H25" s="18">
        <v>1331169.0477611881</v>
      </c>
      <c r="I25" s="18">
        <v>491321.56230852602</v>
      </c>
      <c r="J25" s="18">
        <v>163029.68049999999</v>
      </c>
      <c r="K25" s="18">
        <v>47.940186915887857</v>
      </c>
      <c r="L25" s="18">
        <v>7.4617407529689066</v>
      </c>
      <c r="M25" s="18">
        <v>9.2754671735826371</v>
      </c>
      <c r="N25" s="18">
        <v>2032.1852811951153</v>
      </c>
    </row>
    <row r="26" spans="2:14" s="18" customFormat="1" x14ac:dyDescent="0.25">
      <c r="B26" s="18" t="str">
        <f>VLOOKUP(F26,NUTS_Europa!$A$2:$C$81,2,FALSE)</f>
        <v>ES62</v>
      </c>
      <c r="C26" s="18">
        <f>VLOOKUP(F26,NUTS_Europa!$A$2:$C$81,3,FALSE)</f>
        <v>1064</v>
      </c>
      <c r="D26" s="18" t="str">
        <f>VLOOKUP(G26,NUTS_Europa!$A$2:$C$81,2,FALSE)</f>
        <v>FRG0</v>
      </c>
      <c r="E26" s="18">
        <f>VLOOKUP(G26,NUTS_Europa!$A$2:$C$81,3,FALSE)</f>
        <v>282</v>
      </c>
      <c r="F26" s="18">
        <v>18</v>
      </c>
      <c r="G26" s="18">
        <v>22</v>
      </c>
      <c r="H26" s="18">
        <v>460493.83818352013</v>
      </c>
      <c r="I26" s="18">
        <v>599050.56083724997</v>
      </c>
      <c r="J26" s="18">
        <v>135416.16140000001</v>
      </c>
      <c r="K26" s="18">
        <v>58.739205607476642</v>
      </c>
      <c r="L26" s="18">
        <v>12.306926340599498</v>
      </c>
      <c r="M26" s="18">
        <v>4.0706514457274698</v>
      </c>
      <c r="N26" s="18">
        <v>732.05116425480003</v>
      </c>
    </row>
    <row r="27" spans="2:14" s="18" customFormat="1" x14ac:dyDescent="0.25">
      <c r="B27" s="18" t="str">
        <f>VLOOKUP(F27,NUTS_Europa!$A$2:$C$81,2,FALSE)</f>
        <v>ES62</v>
      </c>
      <c r="C27" s="18">
        <f>VLOOKUP(F27,NUTS_Europa!$A$2:$C$81,3,FALSE)</f>
        <v>1064</v>
      </c>
      <c r="D27" s="18" t="str">
        <f>VLOOKUP(G27,NUTS_Europa!$A$2:$C$81,2,FALSE)</f>
        <v>FRH0</v>
      </c>
      <c r="E27" s="18">
        <f>VLOOKUP(G27,NUTS_Europa!$A$2:$C$81,3,FALSE)</f>
        <v>283</v>
      </c>
      <c r="F27" s="18">
        <v>18</v>
      </c>
      <c r="G27" s="18">
        <v>23</v>
      </c>
      <c r="H27" s="18">
        <v>1446533.9592506194</v>
      </c>
      <c r="I27" s="18">
        <v>616850.7428230606</v>
      </c>
      <c r="J27" s="18">
        <v>154854.3009</v>
      </c>
      <c r="K27" s="18">
        <v>66.384392523364482</v>
      </c>
      <c r="L27" s="18">
        <v>11.295231068285165</v>
      </c>
      <c r="M27" s="18">
        <v>9.936886337755082</v>
      </c>
      <c r="N27" s="18">
        <v>2032.1852811951153</v>
      </c>
    </row>
    <row r="28" spans="2:14" s="18" customFormat="1" x14ac:dyDescent="0.25">
      <c r="B28" s="18" t="str">
        <f>VLOOKUP(F28,[1]NUTS_Europa!$A$2:$C$81,2,FALSE)</f>
        <v>FRD2</v>
      </c>
      <c r="C28" s="18">
        <f>VLOOKUP(F28,[1]NUTS_Europa!$A$2:$C$81,3,FALSE)</f>
        <v>269</v>
      </c>
      <c r="D28" s="18" t="str">
        <f>VLOOKUP(G28,[1]NUTS_Europa!$A$2:$C$81,2,FALSE)</f>
        <v>NL12</v>
      </c>
      <c r="E28" s="18">
        <f>VLOOKUP(G28,[1]NUTS_Europa!$A$2:$C$81,3,FALSE)</f>
        <v>218</v>
      </c>
      <c r="F28" s="18">
        <v>20</v>
      </c>
      <c r="G28" s="18">
        <v>31</v>
      </c>
      <c r="H28" s="18">
        <v>1615460.2949968737</v>
      </c>
      <c r="I28" s="18">
        <v>577798.91995865142</v>
      </c>
      <c r="J28" s="18">
        <v>163171.4883</v>
      </c>
      <c r="K28" s="18">
        <v>12.850467289719626</v>
      </c>
      <c r="L28" s="18">
        <v>11.957057756508952</v>
      </c>
      <c r="M28" s="18">
        <v>27.785755390701389</v>
      </c>
      <c r="N28" s="18">
        <v>5283.3813549476936</v>
      </c>
    </row>
    <row r="29" spans="2:14" s="18" customFormat="1" x14ac:dyDescent="0.25">
      <c r="B29" s="18" t="str">
        <f>VLOOKUP(F29,[1]NUTS_Europa!$A$2:$C$81,2,FALSE)</f>
        <v>FRD2</v>
      </c>
      <c r="C29" s="18">
        <f>VLOOKUP(F29,[1]NUTS_Europa!$A$2:$C$81,3,FALSE)</f>
        <v>269</v>
      </c>
      <c r="D29" s="18" t="str">
        <f>VLOOKUP(G29,[1]NUTS_Europa!$A$2:$C$81,2,FALSE)</f>
        <v>NL32</v>
      </c>
      <c r="E29" s="18">
        <f>VLOOKUP(G29,[1]NUTS_Europa!$A$2:$C$81,3,FALSE)</f>
        <v>218</v>
      </c>
      <c r="F29" s="18">
        <v>20</v>
      </c>
      <c r="G29" s="18">
        <v>32</v>
      </c>
      <c r="H29" s="18">
        <v>798966.01206512144</v>
      </c>
      <c r="I29" s="18">
        <v>577798.91995865142</v>
      </c>
      <c r="J29" s="18">
        <v>199058.85829999999</v>
      </c>
      <c r="K29" s="18">
        <v>12.850467289719626</v>
      </c>
      <c r="L29" s="18">
        <v>11.957057756508952</v>
      </c>
      <c r="M29" s="18">
        <v>27.785755390701389</v>
      </c>
      <c r="N29" s="18">
        <v>5283.3813549476936</v>
      </c>
    </row>
    <row r="30" spans="2:14" s="18" customFormat="1" x14ac:dyDescent="0.25">
      <c r="B30" s="18" t="str">
        <f>VLOOKUP(F30,NUTS_Europa!$A$2:$C$81,2,FALSE)</f>
        <v>FRE1</v>
      </c>
      <c r="C30" s="18">
        <f>VLOOKUP(F30,NUTS_Europa!$A$2:$C$81,3,FALSE)</f>
        <v>220</v>
      </c>
      <c r="D30" s="18" t="str">
        <f>VLOOKUP(G30,NUTS_Europa!$A$2:$C$81,2,FALSE)</f>
        <v>FRH0</v>
      </c>
      <c r="E30" s="18">
        <f>VLOOKUP(G30,NUTS_Europa!$A$2:$C$81,3,FALSE)</f>
        <v>283</v>
      </c>
      <c r="F30" s="18">
        <v>21</v>
      </c>
      <c r="G30" s="18">
        <v>23</v>
      </c>
      <c r="H30" s="18">
        <v>1097759.5092080561</v>
      </c>
      <c r="I30" s="18">
        <v>413799.06970234751</v>
      </c>
      <c r="J30" s="18">
        <v>156784.57750000001</v>
      </c>
      <c r="K30" s="18">
        <v>28.130373831775703</v>
      </c>
      <c r="L30" s="18">
        <v>12.099023214229849</v>
      </c>
      <c r="M30" s="18">
        <v>10.524967022405718</v>
      </c>
      <c r="N30" s="18">
        <v>2032.1852811951153</v>
      </c>
    </row>
    <row r="31" spans="2:14" s="18" customFormat="1" x14ac:dyDescent="0.25">
      <c r="B31" s="18" t="str">
        <f>VLOOKUP(F31,NUTS_Europa!$A$2:$C$81,2,FALSE)</f>
        <v>FRE1</v>
      </c>
      <c r="C31" s="18">
        <f>VLOOKUP(F31,NUTS_Europa!$A$2:$C$81,3,FALSE)</f>
        <v>220</v>
      </c>
      <c r="D31" s="18" t="str">
        <f>VLOOKUP(G31,NUTS_Europa!$A$2:$C$81,2,FALSE)</f>
        <v>FRI3</v>
      </c>
      <c r="E31" s="18">
        <f>VLOOKUP(G31,NUTS_Europa!$A$2:$C$81,3,FALSE)</f>
        <v>283</v>
      </c>
      <c r="F31" s="18">
        <v>21</v>
      </c>
      <c r="G31" s="18">
        <v>25</v>
      </c>
      <c r="H31" s="18">
        <v>605465.67311646137</v>
      </c>
      <c r="I31" s="18">
        <v>413799.06970234751</v>
      </c>
      <c r="J31" s="18">
        <v>117061.7148</v>
      </c>
      <c r="K31" s="18">
        <v>28.130373831775703</v>
      </c>
      <c r="L31" s="18">
        <v>12.099023214229849</v>
      </c>
      <c r="M31" s="18">
        <v>10.524967022405718</v>
      </c>
      <c r="N31" s="18">
        <v>2032.1852811951153</v>
      </c>
    </row>
    <row r="32" spans="2:14" s="18" customFormat="1" x14ac:dyDescent="0.25">
      <c r="B32" s="18" t="str">
        <f>VLOOKUP(F32,NUTS_Europa!$A$2:$C$81,2,FALSE)</f>
        <v>FRJ1</v>
      </c>
      <c r="C32" s="18">
        <f>VLOOKUP(F32,NUTS_Europa!$A$2:$C$81,3,FALSE)</f>
        <v>1063</v>
      </c>
      <c r="D32" s="18" t="str">
        <f>VLOOKUP(G32,NUTS_Europa!$A$2:$C$81,2,FALSE)</f>
        <v>FRJ2</v>
      </c>
      <c r="E32" s="18">
        <f>VLOOKUP(G32,NUTS_Europa!$A$2:$C$81,3,FALSE)</f>
        <v>283</v>
      </c>
      <c r="F32" s="18">
        <v>26</v>
      </c>
      <c r="G32" s="18">
        <v>28</v>
      </c>
      <c r="H32" s="18">
        <v>2073912.8069085418</v>
      </c>
      <c r="I32" s="18">
        <v>4567380.499221243</v>
      </c>
      <c r="J32" s="18">
        <v>142841.86170000001</v>
      </c>
      <c r="K32" s="18">
        <v>72.137242990654215</v>
      </c>
      <c r="L32" s="18">
        <v>10.731906279113705</v>
      </c>
      <c r="M32" s="18">
        <v>9.936886337755082</v>
      </c>
      <c r="N32" s="18">
        <v>2032.1852811951153</v>
      </c>
    </row>
    <row r="33" spans="2:14" s="18" customFormat="1" x14ac:dyDescent="0.25">
      <c r="B33" s="18" t="str">
        <f>VLOOKUP(F33,NUTS_Europa!$A$2:$C$81,2,FALSE)</f>
        <v>FRJ1</v>
      </c>
      <c r="C33" s="18">
        <f>VLOOKUP(F33,NUTS_Europa!$A$2:$C$81,3,FALSE)</f>
        <v>1063</v>
      </c>
      <c r="D33" s="18" t="str">
        <f>VLOOKUP(G33,NUTS_Europa!$A$2:$C$81,2,FALSE)</f>
        <v>PT17</v>
      </c>
      <c r="E33" s="18">
        <f>VLOOKUP(G33,NUTS_Europa!$A$2:$C$81,3,FALSE)</f>
        <v>294</v>
      </c>
      <c r="F33" s="18">
        <v>26</v>
      </c>
      <c r="G33" s="18">
        <v>39</v>
      </c>
      <c r="H33" s="18">
        <v>1689922.0124069306</v>
      </c>
      <c r="I33" s="18">
        <v>4418027.4525729781</v>
      </c>
      <c r="J33" s="18">
        <v>137713.6226</v>
      </c>
      <c r="K33" s="18">
        <v>38.037383177570099</v>
      </c>
      <c r="L33" s="18">
        <v>10.990002519461864</v>
      </c>
      <c r="M33" s="18">
        <v>15.064721407587678</v>
      </c>
      <c r="N33" s="18">
        <v>3201.9684368426078</v>
      </c>
    </row>
    <row r="34" spans="2:14" s="18" customFormat="1" x14ac:dyDescent="0.25">
      <c r="B34" s="18" t="str">
        <f>VLOOKUP(F34,NUTS_Europa!$A$2:$C$81,2,FALSE)</f>
        <v>FRF2</v>
      </c>
      <c r="C34" s="18">
        <f>VLOOKUP(F34,NUTS_Europa!$A$2:$C$81,3,FALSE)</f>
        <v>269</v>
      </c>
      <c r="D34" s="18" t="str">
        <f>VLOOKUP(G34,NUTS_Europa!$A$2:$C$81,2,FALSE)</f>
        <v>FRJ2</v>
      </c>
      <c r="E34" s="18">
        <f>VLOOKUP(G34,NUTS_Europa!$A$2:$C$81,3,FALSE)</f>
        <v>283</v>
      </c>
      <c r="F34" s="18">
        <v>27</v>
      </c>
      <c r="G34" s="18">
        <v>28</v>
      </c>
      <c r="H34" s="18">
        <v>1688105.5080297815</v>
      </c>
      <c r="I34" s="18">
        <v>478141.7866505218</v>
      </c>
      <c r="J34" s="18">
        <v>176841.96369999999</v>
      </c>
      <c r="K34" s="18">
        <v>21.635514018691591</v>
      </c>
      <c r="L34" s="18">
        <v>11.457116045646545</v>
      </c>
      <c r="M34" s="18">
        <v>11.675988331767019</v>
      </c>
      <c r="N34" s="18">
        <v>2032.1852811951153</v>
      </c>
    </row>
    <row r="35" spans="2:14" s="18" customFormat="1" x14ac:dyDescent="0.25">
      <c r="B35" s="18" t="str">
        <f>VLOOKUP(F35,NUTS_Europa!$A$2:$C$81,2,FALSE)</f>
        <v>FRF2</v>
      </c>
      <c r="C35" s="18">
        <f>VLOOKUP(F35,NUTS_Europa!$A$2:$C$81,3,FALSE)</f>
        <v>269</v>
      </c>
      <c r="D35" s="18" t="str">
        <f>VLOOKUP(G35,NUTS_Europa!$A$2:$C$81,2,FALSE)</f>
        <v>PT16</v>
      </c>
      <c r="E35" s="18">
        <f>VLOOKUP(G35,NUTS_Europa!$A$2:$C$81,3,FALSE)</f>
        <v>111</v>
      </c>
      <c r="F35" s="18">
        <v>27</v>
      </c>
      <c r="G35" s="18">
        <v>38</v>
      </c>
      <c r="H35" s="18">
        <v>1492509.3368926987</v>
      </c>
      <c r="I35" s="18">
        <v>576919.08267979336</v>
      </c>
      <c r="J35" s="18">
        <v>120437.3524</v>
      </c>
      <c r="K35" s="18">
        <v>37.24158878504673</v>
      </c>
      <c r="L35" s="18">
        <v>12.20594539657861</v>
      </c>
      <c r="M35" s="18">
        <v>17.804899552171737</v>
      </c>
      <c r="N35" s="18">
        <v>3201.9684368426078</v>
      </c>
    </row>
    <row r="36" spans="2:14" s="18" customFormat="1" x14ac:dyDescent="0.25">
      <c r="B36" s="18" t="str">
        <f>VLOOKUP(F36,NUTS_Europa!$A$2:$C$81,2,FALSE)</f>
        <v>FRI2</v>
      </c>
      <c r="C36" s="18">
        <f>VLOOKUP(F36,NUTS_Europa!$A$2:$C$81,3,FALSE)</f>
        <v>269</v>
      </c>
      <c r="D36" s="18" t="str">
        <f>VLOOKUP(G36,NUTS_Europa!$A$2:$C$81,2,FALSE)</f>
        <v>PT11</v>
      </c>
      <c r="E36" s="18">
        <f>VLOOKUP(G36,NUTS_Europa!$A$2:$C$81,3,FALSE)</f>
        <v>111</v>
      </c>
      <c r="F36" s="18">
        <v>29</v>
      </c>
      <c r="G36" s="18">
        <v>36</v>
      </c>
      <c r="H36" s="18">
        <v>1614430.6890623546</v>
      </c>
      <c r="I36" s="18">
        <v>576919.08267979336</v>
      </c>
      <c r="J36" s="18">
        <v>114346.8514</v>
      </c>
      <c r="K36" s="18">
        <v>37.24158878504673</v>
      </c>
      <c r="L36" s="18">
        <v>12.20594539657861</v>
      </c>
      <c r="M36" s="18">
        <v>17.804899552171737</v>
      </c>
      <c r="N36" s="18">
        <v>3201.9684368426078</v>
      </c>
    </row>
    <row r="37" spans="2:14" s="18" customFormat="1" x14ac:dyDescent="0.25">
      <c r="B37" s="18" t="str">
        <f>VLOOKUP(F37,NUTS_Europa!$A$2:$C$81,2,FALSE)</f>
        <v>FRI2</v>
      </c>
      <c r="C37" s="18">
        <f>VLOOKUP(F37,NUTS_Europa!$A$2:$C$81,3,FALSE)</f>
        <v>269</v>
      </c>
      <c r="D37" s="18" t="str">
        <f>VLOOKUP(G37,NUTS_Europa!$A$2:$C$81,2,FALSE)</f>
        <v>FRG0</v>
      </c>
      <c r="E37" s="18">
        <f>VLOOKUP(G37,NUTS_Europa!$A$2:$C$81,3,FALSE)</f>
        <v>283</v>
      </c>
      <c r="F37" s="18">
        <v>29</v>
      </c>
      <c r="G37" s="18">
        <v>62</v>
      </c>
      <c r="H37" s="18">
        <v>1223828.3943173829</v>
      </c>
      <c r="I37" s="18">
        <v>478141.7866505218</v>
      </c>
      <c r="J37" s="18">
        <v>118487.9544</v>
      </c>
      <c r="K37" s="18">
        <v>21.635514018691591</v>
      </c>
      <c r="L37" s="18">
        <v>11.457116045646545</v>
      </c>
      <c r="M37" s="18">
        <v>11.675988331767019</v>
      </c>
      <c r="N37" s="18">
        <v>2032.1852811951153</v>
      </c>
    </row>
    <row r="38" spans="2:14" s="18" customFormat="1" x14ac:dyDescent="0.25">
      <c r="B38" s="18" t="str">
        <f>VLOOKUP(F38,[1]NUTS_Europa!$A$2:$C$81,2,FALSE)</f>
        <v>NL11</v>
      </c>
      <c r="C38" s="18">
        <f>VLOOKUP(F38,[1]NUTS_Europa!$A$2:$C$81,3,FALSE)</f>
        <v>245</v>
      </c>
      <c r="D38" s="18" t="str">
        <f>VLOOKUP(G38,[1]NUTS_Europa!$A$2:$C$81,2,FALSE)</f>
        <v>FRI1</v>
      </c>
      <c r="E38" s="18">
        <f>VLOOKUP(G38,[1]NUTS_Europa!$A$2:$C$81,3,FALSE)</f>
        <v>275</v>
      </c>
      <c r="F38" s="18">
        <v>30</v>
      </c>
      <c r="G38" s="18">
        <v>64</v>
      </c>
      <c r="H38" s="18">
        <v>789165.58890502842</v>
      </c>
      <c r="I38" s="18">
        <v>7285662.8859535903</v>
      </c>
      <c r="J38" s="18">
        <v>114346.8514</v>
      </c>
      <c r="K38" s="18">
        <v>55.607476635514026</v>
      </c>
      <c r="L38" s="18">
        <v>12.325875996744774</v>
      </c>
      <c r="M38" s="18">
        <v>1.1937469464938064</v>
      </c>
      <c r="N38" s="18">
        <v>186.04651200000001</v>
      </c>
    </row>
    <row r="39" spans="2:14" s="18" customFormat="1" x14ac:dyDescent="0.25">
      <c r="B39" s="18" t="str">
        <f>VLOOKUP(F39,[1]NUTS_Europa!$A$2:$C$81,2,FALSE)</f>
        <v>NL11</v>
      </c>
      <c r="C39" s="18">
        <f>VLOOKUP(F39,[1]NUTS_Europa!$A$2:$C$81,3,FALSE)</f>
        <v>245</v>
      </c>
      <c r="D39" s="18" t="str">
        <f>VLOOKUP(G39,[1]NUTS_Europa!$A$2:$C$81,2,FALSE)</f>
        <v>FRI2</v>
      </c>
      <c r="E39" s="18">
        <f>VLOOKUP(G39,[1]NUTS_Europa!$A$2:$C$81,3,FALSE)</f>
        <v>275</v>
      </c>
      <c r="F39" s="18">
        <v>30</v>
      </c>
      <c r="G39" s="18">
        <v>69</v>
      </c>
      <c r="H39" s="18">
        <v>756920.7516312364</v>
      </c>
      <c r="I39" s="18">
        <v>7285662.8859535903</v>
      </c>
      <c r="J39" s="18">
        <v>145277.79319999999</v>
      </c>
      <c r="K39" s="18">
        <v>55.607476635514026</v>
      </c>
      <c r="L39" s="18">
        <v>12.325875996744774</v>
      </c>
      <c r="M39" s="18">
        <v>1.1937469464938064</v>
      </c>
      <c r="N39" s="18">
        <v>186.04651200000001</v>
      </c>
    </row>
    <row r="40" spans="2:14" s="18" customFormat="1" x14ac:dyDescent="0.25">
      <c r="B40" s="18" t="str">
        <f>VLOOKUP(F40,[1]NUTS_Europa!$A$2:$C$81,2,FALSE)</f>
        <v>NL33</v>
      </c>
      <c r="C40" s="18">
        <f>VLOOKUP(F40,[1]NUTS_Europa!$A$2:$C$81,3,FALSE)</f>
        <v>250</v>
      </c>
      <c r="D40" s="18" t="str">
        <f>VLOOKUP(G40,[1]NUTS_Europa!$A$2:$C$81,2,FALSE)</f>
        <v>PT15</v>
      </c>
      <c r="E40" s="18">
        <f>VLOOKUP(G40,[1]NUTS_Europa!$A$2:$C$81,3,FALSE)</f>
        <v>1065</v>
      </c>
      <c r="F40" s="18">
        <v>33</v>
      </c>
      <c r="G40" s="18">
        <v>37</v>
      </c>
      <c r="H40" s="18">
        <v>3110599.1235317341</v>
      </c>
      <c r="I40" s="18">
        <v>723617.81058513874</v>
      </c>
      <c r="J40" s="18">
        <v>114346.8514</v>
      </c>
      <c r="K40" s="18">
        <v>54.47476635514019</v>
      </c>
      <c r="L40" s="18">
        <v>10.001141553440796</v>
      </c>
      <c r="M40" s="18">
        <v>44.639098390965067</v>
      </c>
      <c r="N40" s="18">
        <v>8027.7332471413838</v>
      </c>
    </row>
    <row r="41" spans="2:14" s="18" customFormat="1" x14ac:dyDescent="0.25">
      <c r="B41" s="18" t="str">
        <f>VLOOKUP(F41,[1]NUTS_Europa!$A$2:$C$81,2,FALSE)</f>
        <v>NL33</v>
      </c>
      <c r="C41" s="18">
        <f>VLOOKUP(F41,[1]NUTS_Europa!$A$2:$C$81,3,FALSE)</f>
        <v>250</v>
      </c>
      <c r="D41" s="18" t="str">
        <f>VLOOKUP(G41,[1]NUTS_Europa!$A$2:$C$81,2,FALSE)</f>
        <v>PT18</v>
      </c>
      <c r="E41" s="18">
        <f>VLOOKUP(G41,[1]NUTS_Europa!$A$2:$C$81,3,FALSE)</f>
        <v>1065</v>
      </c>
      <c r="F41" s="18">
        <v>33</v>
      </c>
      <c r="G41" s="18">
        <v>40</v>
      </c>
      <c r="H41" s="18">
        <v>2541416.7808429161</v>
      </c>
      <c r="I41" s="18">
        <v>723617.81058513874</v>
      </c>
      <c r="J41" s="18">
        <v>137713.6226</v>
      </c>
      <c r="K41" s="18">
        <v>54.47476635514019</v>
      </c>
      <c r="L41" s="18">
        <v>10.001141553440796</v>
      </c>
      <c r="M41" s="18">
        <v>44.639098390965067</v>
      </c>
      <c r="N41" s="18">
        <v>8027.7332471413838</v>
      </c>
    </row>
    <row r="42" spans="2:14" s="18" customFormat="1" x14ac:dyDescent="0.25">
      <c r="B42" s="18" t="str">
        <f>VLOOKUP(F42,NUTS_Europa!$A$2:$C$81,2,FALSE)</f>
        <v>NL34</v>
      </c>
      <c r="C42" s="18">
        <f>VLOOKUP(F42,NUTS_Europa!$A$2:$C$81,3,FALSE)</f>
        <v>250</v>
      </c>
      <c r="D42" s="18" t="str">
        <f>VLOOKUP(G42,NUTS_Europa!$A$2:$C$81,2,FALSE)</f>
        <v>PT11</v>
      </c>
      <c r="E42" s="18">
        <f>VLOOKUP(G42,NUTS_Europa!$A$2:$C$81,3,FALSE)</f>
        <v>111</v>
      </c>
      <c r="F42" s="18">
        <v>34</v>
      </c>
      <c r="G42" s="18">
        <v>36</v>
      </c>
      <c r="H42" s="18">
        <v>1399780.4970281119</v>
      </c>
      <c r="I42" s="18">
        <v>660606.26355354465</v>
      </c>
      <c r="J42" s="18">
        <v>176841.96369999999</v>
      </c>
      <c r="K42" s="18">
        <v>45.038317757009352</v>
      </c>
      <c r="L42" s="18">
        <v>11.388793432153609</v>
      </c>
      <c r="M42" s="18">
        <v>17.804899552171737</v>
      </c>
      <c r="N42" s="18">
        <v>3201.9684368426078</v>
      </c>
    </row>
    <row r="43" spans="2:14" s="18" customFormat="1" x14ac:dyDescent="0.25">
      <c r="B43" s="18" t="str">
        <f>VLOOKUP(F43,NUTS_Europa!$A$2:$C$81,2,FALSE)</f>
        <v>NL34</v>
      </c>
      <c r="C43" s="18">
        <f>VLOOKUP(F43,NUTS_Europa!$A$2:$C$81,3,FALSE)</f>
        <v>250</v>
      </c>
      <c r="D43" s="18" t="str">
        <f>VLOOKUP(G43,NUTS_Europa!$A$2:$C$81,2,FALSE)</f>
        <v>PT16</v>
      </c>
      <c r="E43" s="18">
        <f>VLOOKUP(G43,NUTS_Europa!$A$2:$C$81,3,FALSE)</f>
        <v>111</v>
      </c>
      <c r="F43" s="18">
        <v>34</v>
      </c>
      <c r="G43" s="18">
        <v>38</v>
      </c>
      <c r="H43" s="18">
        <v>1294675.8830887536</v>
      </c>
      <c r="I43" s="18">
        <v>660606.26355354465</v>
      </c>
      <c r="J43" s="18">
        <v>199058.85829999999</v>
      </c>
      <c r="K43" s="18">
        <v>45.038317757009352</v>
      </c>
      <c r="L43" s="18">
        <v>11.388793432153609</v>
      </c>
      <c r="M43" s="18">
        <v>17.804899552171737</v>
      </c>
      <c r="N43" s="18">
        <v>3201.9684368426078</v>
      </c>
    </row>
    <row r="44" spans="2:14" s="18" customFormat="1" x14ac:dyDescent="0.25">
      <c r="B44" s="18" t="str">
        <f>VLOOKUP(F44,[1]NUTS_Europa!$A$2:$C$81,2,FALSE)</f>
        <v>NL41</v>
      </c>
      <c r="C44" s="18">
        <f>VLOOKUP(F44,[1]NUTS_Europa!$A$2:$C$81,3,FALSE)</f>
        <v>253</v>
      </c>
      <c r="D44" s="18" t="str">
        <f>VLOOKUP(G44,[1]NUTS_Europa!$A$2:$C$81,2,FALSE)</f>
        <v>PT15</v>
      </c>
      <c r="E44" s="18">
        <f>VLOOKUP(G44,[1]NUTS_Europa!$A$2:$C$81,3,FALSE)</f>
        <v>1065</v>
      </c>
      <c r="F44" s="18">
        <v>35</v>
      </c>
      <c r="G44" s="18">
        <v>37</v>
      </c>
      <c r="H44" s="18">
        <v>3209140.0844795527</v>
      </c>
      <c r="I44" s="18">
        <v>645567.23235772667</v>
      </c>
      <c r="J44" s="18">
        <v>142392.87169999999</v>
      </c>
      <c r="K44" s="18">
        <v>54.475093457943935</v>
      </c>
      <c r="L44" s="18">
        <v>11.822195259408485</v>
      </c>
      <c r="M44" s="18">
        <v>44.639098390965067</v>
      </c>
      <c r="N44" s="18">
        <v>8027.7332471413838</v>
      </c>
    </row>
    <row r="45" spans="2:14" s="18" customFormat="1" x14ac:dyDescent="0.25">
      <c r="B45" s="18" t="str">
        <f>VLOOKUP(F45,[1]NUTS_Europa!$A$2:$C$81,2,FALSE)</f>
        <v>NL41</v>
      </c>
      <c r="C45" s="18">
        <f>VLOOKUP(F45,[1]NUTS_Europa!$A$2:$C$81,3,FALSE)</f>
        <v>253</v>
      </c>
      <c r="D45" s="18" t="str">
        <f>VLOOKUP(G45,[1]NUTS_Europa!$A$2:$C$81,2,FALSE)</f>
        <v>PT18</v>
      </c>
      <c r="E45" s="18">
        <f>VLOOKUP(G45,[1]NUTS_Europa!$A$2:$C$81,3,FALSE)</f>
        <v>1065</v>
      </c>
      <c r="F45" s="18">
        <v>35</v>
      </c>
      <c r="G45" s="18">
        <v>40</v>
      </c>
      <c r="H45" s="18">
        <v>2639957.7417907342</v>
      </c>
      <c r="I45" s="18">
        <v>645567.23235772667</v>
      </c>
      <c r="J45" s="18">
        <v>120437.3524</v>
      </c>
      <c r="K45" s="18">
        <v>54.475093457943935</v>
      </c>
      <c r="L45" s="18">
        <v>11.822195259408485</v>
      </c>
      <c r="M45" s="18">
        <v>44.639098390965067</v>
      </c>
      <c r="N45" s="18">
        <v>8027.7332471413838</v>
      </c>
    </row>
    <row r="46" spans="2:14" s="18" customFormat="1" x14ac:dyDescent="0.25">
      <c r="B46" s="18" t="str">
        <f>VLOOKUP(F46,NUTS_Europa!$A$2:$C$81,2,FALSE)</f>
        <v>BE21</v>
      </c>
      <c r="C46" s="18">
        <f>VLOOKUP(F46,NUTS_Europa!$A$2:$C$81,3,FALSE)</f>
        <v>250</v>
      </c>
      <c r="D46" s="18" t="str">
        <f>VLOOKUP(G46,NUTS_Europa!$A$2:$C$81,2,FALSE)</f>
        <v>FRE1</v>
      </c>
      <c r="E46" s="18">
        <f>VLOOKUP(G46,NUTS_Europa!$A$2:$C$81,3,FALSE)</f>
        <v>235</v>
      </c>
      <c r="F46" s="18">
        <v>41</v>
      </c>
      <c r="G46" s="18">
        <v>61</v>
      </c>
      <c r="H46" s="18">
        <v>570282.52152086457</v>
      </c>
      <c r="I46" s="18">
        <v>430466.91701393545</v>
      </c>
      <c r="J46" s="18">
        <v>142392.87169999999</v>
      </c>
      <c r="K46" s="18">
        <v>6.5887850467289724</v>
      </c>
      <c r="L46" s="18">
        <v>9.6648442002116859</v>
      </c>
      <c r="M46" s="18">
        <v>8.8187197245557964</v>
      </c>
      <c r="N46" s="18">
        <v>1583.5630706642501</v>
      </c>
    </row>
    <row r="47" spans="2:14" s="18" customFormat="1" x14ac:dyDescent="0.25">
      <c r="B47" s="18" t="str">
        <f>VLOOKUP(F47,NUTS_Europa!$A$2:$C$81,2,FALSE)</f>
        <v>BE21</v>
      </c>
      <c r="C47" s="18">
        <f>VLOOKUP(F47,NUTS_Europa!$A$2:$C$81,3,FALSE)</f>
        <v>250</v>
      </c>
      <c r="D47" s="18" t="str">
        <f>VLOOKUP(G47,NUTS_Europa!$A$2:$C$81,2,FALSE)</f>
        <v>FRF2</v>
      </c>
      <c r="E47" s="18">
        <f>VLOOKUP(G47,NUTS_Europa!$A$2:$C$81,3,FALSE)</f>
        <v>235</v>
      </c>
      <c r="F47" s="18">
        <v>41</v>
      </c>
      <c r="G47" s="18">
        <v>67</v>
      </c>
      <c r="H47" s="18">
        <v>1086760.3501675532</v>
      </c>
      <c r="I47" s="18">
        <v>430466.91701393545</v>
      </c>
      <c r="J47" s="18">
        <v>156784.57750000001</v>
      </c>
      <c r="K47" s="18">
        <v>6.5887850467289724</v>
      </c>
      <c r="L47" s="18">
        <v>9.6648442002116859</v>
      </c>
      <c r="M47" s="18">
        <v>8.8187197245557964</v>
      </c>
      <c r="N47" s="18">
        <v>1583.5630706642501</v>
      </c>
    </row>
    <row r="48" spans="2:14" s="18" customFormat="1" x14ac:dyDescent="0.25">
      <c r="B48" s="18" t="str">
        <f>VLOOKUP(F48,NUTS_Europa!$A$2:$C$81,2,FALSE)</f>
        <v>BE23</v>
      </c>
      <c r="C48" s="18">
        <f>VLOOKUP(F48,NUTS_Europa!$A$2:$C$81,3,FALSE)</f>
        <v>220</v>
      </c>
      <c r="D48" s="18" t="str">
        <f>VLOOKUP(G48,NUTS_Europa!$A$2:$C$81,2,FALSE)</f>
        <v>NL11</v>
      </c>
      <c r="E48" s="18">
        <f>VLOOKUP(G48,NUTS_Europa!$A$2:$C$81,3,FALSE)</f>
        <v>218</v>
      </c>
      <c r="F48" s="18">
        <v>42</v>
      </c>
      <c r="G48" s="18">
        <v>70</v>
      </c>
      <c r="H48" s="18">
        <v>1882131.7261577938</v>
      </c>
      <c r="I48" s="18">
        <v>446847.75247489038</v>
      </c>
      <c r="J48" s="18">
        <v>117061.7148</v>
      </c>
      <c r="K48" s="18">
        <v>5.8411214953271031</v>
      </c>
      <c r="L48" s="18">
        <v>12.598964925092258</v>
      </c>
      <c r="M48" s="18">
        <v>24.793270118172199</v>
      </c>
      <c r="N48" s="18">
        <v>5283.3813549476936</v>
      </c>
    </row>
    <row r="49" spans="2:14" s="18" customFormat="1" x14ac:dyDescent="0.25">
      <c r="B49" s="18" t="str">
        <f>VLOOKUP(F49,NUTS_Europa!$A$2:$C$81,2,FALSE)</f>
        <v>BE23</v>
      </c>
      <c r="C49" s="18">
        <f>VLOOKUP(F49,NUTS_Europa!$A$2:$C$81,3,FALSE)</f>
        <v>220</v>
      </c>
      <c r="D49" s="18" t="str">
        <f>VLOOKUP(G49,NUTS_Europa!$A$2:$C$81,2,FALSE)</f>
        <v>NL34</v>
      </c>
      <c r="E49" s="18">
        <f>VLOOKUP(G49,NUTS_Europa!$A$2:$C$81,3,FALSE)</f>
        <v>218</v>
      </c>
      <c r="F49" s="18">
        <v>42</v>
      </c>
      <c r="G49" s="18">
        <v>74</v>
      </c>
      <c r="H49" s="18">
        <v>1896005.8855958863</v>
      </c>
      <c r="I49" s="18">
        <v>446847.75247489038</v>
      </c>
      <c r="J49" s="18">
        <v>144185.261</v>
      </c>
      <c r="K49" s="18">
        <v>5.8411214953271031</v>
      </c>
      <c r="L49" s="18">
        <v>12.598964925092258</v>
      </c>
      <c r="M49" s="18">
        <v>24.793270118172199</v>
      </c>
      <c r="N49" s="18">
        <v>5283.3813549476936</v>
      </c>
    </row>
    <row r="50" spans="2:14" s="18" customFormat="1" x14ac:dyDescent="0.25">
      <c r="B50" s="18" t="str">
        <f>VLOOKUP(F50,NUTS_Europa!$A$2:$C$81,2,FALSE)</f>
        <v>BE25</v>
      </c>
      <c r="C50" s="18">
        <f>VLOOKUP(F50,NUTS_Europa!$A$2:$C$81,3,FALSE)</f>
        <v>220</v>
      </c>
      <c r="D50" s="18" t="str">
        <f>VLOOKUP(G50,NUTS_Europa!$A$2:$C$81,2,FALSE)</f>
        <v>NL11</v>
      </c>
      <c r="E50" s="18">
        <f>VLOOKUP(G50,NUTS_Europa!$A$2:$C$81,3,FALSE)</f>
        <v>218</v>
      </c>
      <c r="F50" s="18">
        <v>43</v>
      </c>
      <c r="G50" s="18">
        <v>70</v>
      </c>
      <c r="H50" s="18">
        <v>1682343.8302492595</v>
      </c>
      <c r="I50" s="18">
        <v>446847.75247489038</v>
      </c>
      <c r="J50" s="18">
        <v>156784.57750000001</v>
      </c>
      <c r="K50" s="18">
        <v>5.8411214953271031</v>
      </c>
      <c r="L50" s="18">
        <v>12.598964925092258</v>
      </c>
      <c r="M50" s="18">
        <v>24.793270118172199</v>
      </c>
      <c r="N50" s="18">
        <v>5283.3813549476936</v>
      </c>
    </row>
    <row r="51" spans="2:14" s="18" customFormat="1" x14ac:dyDescent="0.25">
      <c r="B51" s="18" t="str">
        <f>VLOOKUP(F51,NUTS_Europa!$A$2:$C$81,2,FALSE)</f>
        <v>BE25</v>
      </c>
      <c r="C51" s="18">
        <f>VLOOKUP(F51,NUTS_Europa!$A$2:$C$81,3,FALSE)</f>
        <v>220</v>
      </c>
      <c r="D51" s="18" t="str">
        <f>VLOOKUP(G51,NUTS_Europa!$A$2:$C$81,2,FALSE)</f>
        <v>PT18</v>
      </c>
      <c r="E51" s="18">
        <f>VLOOKUP(G51,NUTS_Europa!$A$2:$C$81,3,FALSE)</f>
        <v>61</v>
      </c>
      <c r="F51" s="18">
        <v>43</v>
      </c>
      <c r="G51" s="18">
        <v>80</v>
      </c>
      <c r="H51" s="18">
        <v>13641093.27798981</v>
      </c>
      <c r="I51" s="18">
        <v>575832.36488248955</v>
      </c>
      <c r="J51" s="18">
        <v>117768.50930000001</v>
      </c>
      <c r="K51" s="18">
        <v>63.255607476635518</v>
      </c>
      <c r="L51" s="18">
        <v>9.4436259294068279</v>
      </c>
      <c r="M51" s="18">
        <v>94.659377280727583</v>
      </c>
      <c r="N51" s="18">
        <v>20275.131960091338</v>
      </c>
    </row>
    <row r="52" spans="2:14" s="18" customFormat="1" x14ac:dyDescent="0.25">
      <c r="B52" s="18" t="str">
        <f>VLOOKUP(F52,NUTS_Europa!$A$2:$C$81,2,FALSE)</f>
        <v>DE50</v>
      </c>
      <c r="C52" s="18">
        <f>VLOOKUP(F52,NUTS_Europa!$A$2:$C$81,3,FALSE)</f>
        <v>1069</v>
      </c>
      <c r="D52" s="18" t="str">
        <f>VLOOKUP(G52,NUTS_Europa!$A$2:$C$81,2,FALSE)</f>
        <v>ES12</v>
      </c>
      <c r="E52" s="18">
        <f>VLOOKUP(G52,NUTS_Europa!$A$2:$C$81,3,FALSE)</f>
        <v>163</v>
      </c>
      <c r="F52" s="18">
        <v>44</v>
      </c>
      <c r="G52" s="18">
        <v>52</v>
      </c>
      <c r="H52" s="18">
        <v>1859505.8527347688</v>
      </c>
      <c r="I52" s="18">
        <v>579106.57860547258</v>
      </c>
      <c r="J52" s="18">
        <v>120125.8052</v>
      </c>
      <c r="K52" s="18">
        <v>48.97429906542056</v>
      </c>
      <c r="L52" s="18">
        <v>11.330335883085423</v>
      </c>
      <c r="M52" s="18">
        <v>18.76296237864047</v>
      </c>
      <c r="N52" s="18">
        <v>3374.2629741903866</v>
      </c>
    </row>
    <row r="53" spans="2:14" s="18" customFormat="1" x14ac:dyDescent="0.25">
      <c r="B53" s="18" t="str">
        <f>VLOOKUP(F53,NUTS_Europa!$A$2:$C$81,2,FALSE)</f>
        <v>DE50</v>
      </c>
      <c r="C53" s="18">
        <f>VLOOKUP(F53,NUTS_Europa!$A$2:$C$81,3,FALSE)</f>
        <v>1069</v>
      </c>
      <c r="D53" s="18" t="str">
        <f>VLOOKUP(G53,NUTS_Europa!$A$2:$C$81,2,FALSE)</f>
        <v>FRJ2</v>
      </c>
      <c r="E53" s="18">
        <f>VLOOKUP(G53,NUTS_Europa!$A$2:$C$81,3,FALSE)</f>
        <v>163</v>
      </c>
      <c r="F53" s="18">
        <v>44</v>
      </c>
      <c r="G53" s="18">
        <v>68</v>
      </c>
      <c r="H53" s="18">
        <v>2980398.8958680988</v>
      </c>
      <c r="I53" s="18">
        <v>579106.57860547258</v>
      </c>
      <c r="J53" s="18">
        <v>122072.6309</v>
      </c>
      <c r="K53" s="18">
        <v>48.97429906542056</v>
      </c>
      <c r="L53" s="18">
        <v>11.330335883085423</v>
      </c>
      <c r="M53" s="18">
        <v>18.76296237864047</v>
      </c>
      <c r="N53" s="18">
        <v>3374.2629741903866</v>
      </c>
    </row>
    <row r="54" spans="2:14" s="18" customFormat="1" x14ac:dyDescent="0.25">
      <c r="B54" s="18" t="str">
        <f>VLOOKUP(F54,[1]NUTS_Europa!$A$2:$C$81,2,FALSE)</f>
        <v>DE60</v>
      </c>
      <c r="C54" s="18">
        <f>VLOOKUP(F54,[1]NUTS_Europa!$A$2:$C$81,3,FALSE)</f>
        <v>245</v>
      </c>
      <c r="D54" s="18" t="str">
        <f>VLOOKUP(G54,[1]NUTS_Europa!$A$2:$C$81,2,FALSE)</f>
        <v>ES61</v>
      </c>
      <c r="E54" s="18">
        <f>VLOOKUP(G54,[1]NUTS_Europa!$A$2:$C$81,3,FALSE)</f>
        <v>297</v>
      </c>
      <c r="F54" s="18">
        <v>45</v>
      </c>
      <c r="G54" s="18">
        <v>57</v>
      </c>
      <c r="H54" s="18">
        <v>3587894.4953234545</v>
      </c>
      <c r="I54" s="18">
        <v>6182523.5066125784</v>
      </c>
      <c r="J54" s="18">
        <v>159445.52859999999</v>
      </c>
      <c r="K54" s="18">
        <v>73.020093457943929</v>
      </c>
      <c r="L54" s="18">
        <v>10.176424237190382</v>
      </c>
      <c r="M54" s="18">
        <v>5.4852917775457355</v>
      </c>
      <c r="N54" s="18">
        <v>986.45494107443074</v>
      </c>
    </row>
    <row r="55" spans="2:14" s="18" customFormat="1" x14ac:dyDescent="0.25">
      <c r="B55" s="18" t="str">
        <f>VLOOKUP(F55,[1]NUTS_Europa!$A$2:$C$81,2,FALSE)</f>
        <v>DE60</v>
      </c>
      <c r="C55" s="18">
        <f>VLOOKUP(F55,[1]NUTS_Europa!$A$2:$C$81,3,FALSE)</f>
        <v>245</v>
      </c>
      <c r="D55" s="18" t="str">
        <f>VLOOKUP(G55,[1]NUTS_Europa!$A$2:$C$81,2,FALSE)</f>
        <v>FRD2</v>
      </c>
      <c r="E55" s="18">
        <f>VLOOKUP(G55,[1]NUTS_Europa!$A$2:$C$81,3,FALSE)</f>
        <v>271</v>
      </c>
      <c r="F55" s="18">
        <v>45</v>
      </c>
      <c r="G55" s="18">
        <v>60</v>
      </c>
      <c r="H55" s="18">
        <v>1182467.3921859567</v>
      </c>
      <c r="I55" s="18">
        <v>7717181.1402079035</v>
      </c>
      <c r="J55" s="18">
        <v>141734.02660000001</v>
      </c>
      <c r="K55" s="18">
        <v>130.70093457943926</v>
      </c>
      <c r="L55" s="18">
        <v>12.388950974266272</v>
      </c>
      <c r="M55" s="18">
        <v>1.9991978549668397</v>
      </c>
      <c r="N55" s="18">
        <v>311.57674480919997</v>
      </c>
    </row>
    <row r="56" spans="2:14" s="18" customFormat="1" x14ac:dyDescent="0.25">
      <c r="B56" s="18" t="str">
        <f>VLOOKUP(F56,[1]NUTS_Europa!$A$2:$C$81,2,FALSE)</f>
        <v>DE80</v>
      </c>
      <c r="C56" s="18">
        <f>VLOOKUP(F56,[1]NUTS_Europa!$A$2:$C$81,3,FALSE)</f>
        <v>245</v>
      </c>
      <c r="D56" s="18" t="str">
        <f>VLOOKUP(G56,[1]NUTS_Europa!$A$2:$C$81,2,FALSE)</f>
        <v>ES11</v>
      </c>
      <c r="E56" s="18">
        <f>VLOOKUP(G56,[1]NUTS_Europa!$A$2:$C$81,3,FALSE)</f>
        <v>285</v>
      </c>
      <c r="F56" s="18">
        <v>46</v>
      </c>
      <c r="G56" s="18">
        <v>51</v>
      </c>
      <c r="H56" s="18">
        <v>59259.211408992429</v>
      </c>
      <c r="I56" s="18">
        <v>7006512.4976879396</v>
      </c>
      <c r="J56" s="18">
        <v>127001.217</v>
      </c>
      <c r="K56" s="18">
        <v>47.006542056074771</v>
      </c>
      <c r="L56" s="18">
        <v>11.872164449064002</v>
      </c>
      <c r="M56" s="18">
        <v>8.6798246702749215E-2</v>
      </c>
      <c r="N56" s="18">
        <v>15.609481283570693</v>
      </c>
    </row>
    <row r="57" spans="2:14" s="18" customFormat="1" x14ac:dyDescent="0.25">
      <c r="B57" s="18" t="str">
        <f>VLOOKUP(F57,[1]NUTS_Europa!$A$2:$C$81,2,FALSE)</f>
        <v>DE80</v>
      </c>
      <c r="C57" s="18">
        <f>VLOOKUP(F57,[1]NUTS_Europa!$A$2:$C$81,3,FALSE)</f>
        <v>245</v>
      </c>
      <c r="D57" s="18" t="str">
        <f>VLOOKUP(G57,[1]NUTS_Europa!$A$2:$C$81,2,FALSE)</f>
        <v>ES13</v>
      </c>
      <c r="E57" s="18">
        <f>VLOOKUP(G57,[1]NUTS_Europa!$A$2:$C$81,3,FALSE)</f>
        <v>285</v>
      </c>
      <c r="F57" s="18">
        <v>46</v>
      </c>
      <c r="G57" s="18">
        <v>53</v>
      </c>
      <c r="H57" s="18">
        <v>66002.14830542545</v>
      </c>
      <c r="I57" s="18">
        <v>7006512.4976879396</v>
      </c>
      <c r="J57" s="18">
        <v>117768.50930000001</v>
      </c>
      <c r="K57" s="18">
        <v>47.006542056074771</v>
      </c>
      <c r="L57" s="18">
        <v>11.872164449064002</v>
      </c>
      <c r="M57" s="18">
        <v>8.6798246702749215E-2</v>
      </c>
      <c r="N57" s="18">
        <v>15.609481283570693</v>
      </c>
    </row>
    <row r="58" spans="2:14" s="18" customFormat="1" x14ac:dyDescent="0.25">
      <c r="B58" s="18" t="str">
        <f>VLOOKUP(F58,[1]NUTS_Europa!$A$2:$C$81,2,FALSE)</f>
        <v>DE93</v>
      </c>
      <c r="C58" s="18">
        <f>VLOOKUP(F58,[1]NUTS_Europa!$A$2:$C$81,3,FALSE)</f>
        <v>245</v>
      </c>
      <c r="D58" s="18" t="str">
        <f>VLOOKUP(G58,[1]NUTS_Europa!$A$2:$C$81,2,FALSE)</f>
        <v>FRI1</v>
      </c>
      <c r="E58" s="18">
        <f>VLOOKUP(G58,[1]NUTS_Europa!$A$2:$C$81,3,FALSE)</f>
        <v>275</v>
      </c>
      <c r="F58" s="18">
        <v>47</v>
      </c>
      <c r="G58" s="18">
        <v>64</v>
      </c>
      <c r="H58" s="18">
        <v>791119.82146707654</v>
      </c>
      <c r="I58" s="18">
        <v>7285662.8859535903</v>
      </c>
      <c r="J58" s="18">
        <v>154854.3009</v>
      </c>
      <c r="K58" s="18">
        <v>55.607476635514026</v>
      </c>
      <c r="L58" s="18">
        <v>12.325875996744774</v>
      </c>
      <c r="M58" s="18">
        <v>1.1937469464938064</v>
      </c>
      <c r="N58" s="18">
        <v>186.04651200000001</v>
      </c>
    </row>
    <row r="59" spans="2:14" s="18" customFormat="1" x14ac:dyDescent="0.25">
      <c r="B59" s="18" t="str">
        <f>VLOOKUP(F59,[1]NUTS_Europa!$A$2:$C$81,2,FALSE)</f>
        <v>DE93</v>
      </c>
      <c r="C59" s="18">
        <f>VLOOKUP(F59,[1]NUTS_Europa!$A$2:$C$81,3,FALSE)</f>
        <v>245</v>
      </c>
      <c r="D59" s="18" t="str">
        <f>VLOOKUP(G59,[1]NUTS_Europa!$A$2:$C$81,2,FALSE)</f>
        <v>FRI2</v>
      </c>
      <c r="E59" s="18">
        <f>VLOOKUP(G59,[1]NUTS_Europa!$A$2:$C$81,3,FALSE)</f>
        <v>275</v>
      </c>
      <c r="F59" s="18">
        <v>47</v>
      </c>
      <c r="G59" s="18">
        <v>69</v>
      </c>
      <c r="H59" s="18">
        <v>758874.98419328453</v>
      </c>
      <c r="I59" s="18">
        <v>7285662.8859535903</v>
      </c>
      <c r="J59" s="18">
        <v>114346.8514</v>
      </c>
      <c r="K59" s="18">
        <v>55.607476635514026</v>
      </c>
      <c r="L59" s="18">
        <v>12.325875996744774</v>
      </c>
      <c r="M59" s="18">
        <v>1.1937469464938064</v>
      </c>
      <c r="N59" s="18">
        <v>186.04651200000001</v>
      </c>
    </row>
    <row r="60" spans="2:14" s="18" customFormat="1" x14ac:dyDescent="0.25">
      <c r="B60" s="18" t="str">
        <f>VLOOKUP(F60,NUTS_Europa!$A$2:$C$81,2,FALSE)</f>
        <v>DE94</v>
      </c>
      <c r="C60" s="18">
        <f>VLOOKUP(F60,NUTS_Europa!$A$2:$C$81,3,FALSE)</f>
        <v>1069</v>
      </c>
      <c r="D60" s="18" t="str">
        <f>VLOOKUP(G60,NUTS_Europa!$A$2:$C$81,2,FALSE)</f>
        <v>ES12</v>
      </c>
      <c r="E60" s="18">
        <f>VLOOKUP(G60,NUTS_Europa!$A$2:$C$81,3,FALSE)</f>
        <v>163</v>
      </c>
      <c r="F60" s="18">
        <v>48</v>
      </c>
      <c r="G60" s="18">
        <v>52</v>
      </c>
      <c r="H60" s="18">
        <v>2072165.4024201438</v>
      </c>
      <c r="I60" s="18">
        <v>579106.57860547258</v>
      </c>
      <c r="J60" s="18">
        <v>123614.25509999999</v>
      </c>
      <c r="K60" s="18">
        <v>48.97429906542056</v>
      </c>
      <c r="L60" s="18">
        <v>11.330335883085423</v>
      </c>
      <c r="M60" s="18">
        <v>18.76296237864047</v>
      </c>
      <c r="N60" s="18">
        <v>3374.2629741903866</v>
      </c>
    </row>
    <row r="61" spans="2:14" s="18" customFormat="1" x14ac:dyDescent="0.25">
      <c r="B61" s="18" t="str">
        <f>VLOOKUP(F61,NUTS_Europa!$A$2:$C$81,2,FALSE)</f>
        <v>DE94</v>
      </c>
      <c r="C61" s="18">
        <f>VLOOKUP(F61,NUTS_Europa!$A$2:$C$81,3,FALSE)</f>
        <v>1069</v>
      </c>
      <c r="D61" s="18" t="str">
        <f>VLOOKUP(G61,NUTS_Europa!$A$2:$C$81,2,FALSE)</f>
        <v>FRE1</v>
      </c>
      <c r="E61" s="18">
        <f>VLOOKUP(G61,NUTS_Europa!$A$2:$C$81,3,FALSE)</f>
        <v>235</v>
      </c>
      <c r="F61" s="18">
        <v>48</v>
      </c>
      <c r="G61" s="18">
        <v>61</v>
      </c>
      <c r="H61" s="18">
        <v>594610.87162990612</v>
      </c>
      <c r="I61" s="18">
        <v>382088.75699231663</v>
      </c>
      <c r="J61" s="18">
        <v>507158.32770000002</v>
      </c>
      <c r="K61" s="18">
        <v>19.049532710280378</v>
      </c>
      <c r="L61" s="18">
        <v>6.8376041387028881</v>
      </c>
      <c r="M61" s="18">
        <v>7.4635393090100903</v>
      </c>
      <c r="N61" s="18">
        <v>1583.5630706642501</v>
      </c>
    </row>
    <row r="62" spans="2:14" s="18" customFormat="1" x14ac:dyDescent="0.25">
      <c r="B62" s="18" t="str">
        <f>VLOOKUP(F62,[1]NUTS_Europa!$A$2:$C$81,2,FALSE)</f>
        <v>DEA1</v>
      </c>
      <c r="C62" s="18">
        <f>VLOOKUP(F62,[1]NUTS_Europa!$A$2:$C$81,3,FALSE)</f>
        <v>245</v>
      </c>
      <c r="D62" s="18" t="str">
        <f>VLOOKUP(G62,[1]NUTS_Europa!$A$2:$C$81,2,FALSE)</f>
        <v>ES11</v>
      </c>
      <c r="E62" s="18">
        <f>VLOOKUP(G62,[1]NUTS_Europa!$A$2:$C$81,3,FALSE)</f>
        <v>285</v>
      </c>
      <c r="F62" s="18">
        <v>49</v>
      </c>
      <c r="G62" s="18">
        <v>51</v>
      </c>
      <c r="H62" s="18">
        <v>58049.991722398066</v>
      </c>
      <c r="I62" s="18">
        <v>7006512.4976879396</v>
      </c>
      <c r="J62" s="18">
        <v>176841.96369999999</v>
      </c>
      <c r="K62" s="18">
        <v>47.006542056074771</v>
      </c>
      <c r="L62" s="18">
        <v>11.872164449064002</v>
      </c>
      <c r="M62" s="18">
        <v>8.6798246702749215E-2</v>
      </c>
      <c r="N62" s="18">
        <v>15.609481283570693</v>
      </c>
    </row>
    <row r="63" spans="2:14" s="18" customFormat="1" x14ac:dyDescent="0.25">
      <c r="B63" s="18" t="str">
        <f>VLOOKUP(F63,[1]NUTS_Europa!$A$2:$C$81,2,FALSE)</f>
        <v>DEA1</v>
      </c>
      <c r="C63" s="18">
        <f>VLOOKUP(F63,[1]NUTS_Europa!$A$2:$C$81,3,FALSE)</f>
        <v>245</v>
      </c>
      <c r="D63" s="18" t="str">
        <f>VLOOKUP(G63,[1]NUTS_Europa!$A$2:$C$81,2,FALSE)</f>
        <v>ES13</v>
      </c>
      <c r="E63" s="18">
        <f>VLOOKUP(G63,[1]NUTS_Europa!$A$2:$C$81,3,FALSE)</f>
        <v>285</v>
      </c>
      <c r="F63" s="18">
        <v>49</v>
      </c>
      <c r="G63" s="18">
        <v>53</v>
      </c>
      <c r="H63" s="18">
        <v>64792.92861883108</v>
      </c>
      <c r="I63" s="18">
        <v>7006512.4976879396</v>
      </c>
      <c r="J63" s="18">
        <v>199058.85829999999</v>
      </c>
      <c r="K63" s="18">
        <v>47.006542056074771</v>
      </c>
      <c r="L63" s="18">
        <v>11.872164449064002</v>
      </c>
      <c r="M63" s="18">
        <v>8.6798246702749215E-2</v>
      </c>
      <c r="N63" s="18">
        <v>15.609481283570693</v>
      </c>
    </row>
    <row r="64" spans="2:14" s="18" customFormat="1" x14ac:dyDescent="0.25">
      <c r="B64" s="18" t="str">
        <f>VLOOKUP(F64,[1]NUTS_Europa!$A$2:$C$81,2,FALSE)</f>
        <v>DEF0</v>
      </c>
      <c r="C64" s="18">
        <f>VLOOKUP(F64,[1]NUTS_Europa!$A$2:$C$81,3,FALSE)</f>
        <v>245</v>
      </c>
      <c r="D64" s="18" t="str">
        <f>VLOOKUP(G64,[1]NUTS_Europa!$A$2:$C$81,2,FALSE)</f>
        <v>ES61</v>
      </c>
      <c r="E64" s="18">
        <f>VLOOKUP(G64,[1]NUTS_Europa!$A$2:$C$81,3,FALSE)</f>
        <v>297</v>
      </c>
      <c r="F64" s="18">
        <v>50</v>
      </c>
      <c r="G64" s="18">
        <v>57</v>
      </c>
      <c r="H64" s="18">
        <v>3537381.0971558555</v>
      </c>
      <c r="I64" s="18">
        <v>6182523.5066125784</v>
      </c>
      <c r="J64" s="18">
        <v>137713.6226</v>
      </c>
      <c r="K64" s="18">
        <v>73.020093457943929</v>
      </c>
      <c r="L64" s="18">
        <v>10.176424237190382</v>
      </c>
      <c r="M64" s="18">
        <v>5.4852917775457355</v>
      </c>
      <c r="N64" s="18">
        <v>986.45494107443074</v>
      </c>
    </row>
    <row r="65" spans="2:14" s="18" customFormat="1" x14ac:dyDescent="0.25">
      <c r="B65" s="18" t="str">
        <f>VLOOKUP(F65,[1]NUTS_Europa!$A$2:$C$81,2,FALSE)</f>
        <v>DEF0</v>
      </c>
      <c r="C65" s="18">
        <f>VLOOKUP(F65,[1]NUTS_Europa!$A$2:$C$81,3,FALSE)</f>
        <v>245</v>
      </c>
      <c r="D65" s="18" t="str">
        <f>VLOOKUP(G65,[1]NUTS_Europa!$A$2:$C$81,2,FALSE)</f>
        <v>FRD2</v>
      </c>
      <c r="E65" s="18">
        <f>VLOOKUP(G65,[1]NUTS_Europa!$A$2:$C$81,3,FALSE)</f>
        <v>271</v>
      </c>
      <c r="F65" s="18">
        <v>50</v>
      </c>
      <c r="G65" s="18">
        <v>60</v>
      </c>
      <c r="H65" s="18">
        <v>1166512.4818145121</v>
      </c>
      <c r="I65" s="18">
        <v>7717181.1402079035</v>
      </c>
      <c r="J65" s="18">
        <v>176841.96369999999</v>
      </c>
      <c r="K65" s="18">
        <v>130.70093457943926</v>
      </c>
      <c r="L65" s="18">
        <v>12.388950974266272</v>
      </c>
      <c r="M65" s="18">
        <v>1.9991978549668397</v>
      </c>
      <c r="N65" s="18">
        <v>311.57674480919997</v>
      </c>
    </row>
    <row r="66" spans="2:14" s="18" customFormat="1" x14ac:dyDescent="0.25">
      <c r="B66" s="18" t="str">
        <f>VLOOKUP(F66,NUTS_Europa!$A$2:$C$81,2,FALSE)</f>
        <v>ES21</v>
      </c>
      <c r="C66" s="18">
        <f>VLOOKUP(F66,NUTS_Europa!$A$2:$C$81,3,FALSE)</f>
        <v>1063</v>
      </c>
      <c r="D66" s="18" t="str">
        <f>VLOOKUP(G66,NUTS_Europa!$A$2:$C$81,2,FALSE)</f>
        <v>FRH0</v>
      </c>
      <c r="E66" s="18">
        <f>VLOOKUP(G66,NUTS_Europa!$A$2:$C$81,3,FALSE)</f>
        <v>282</v>
      </c>
      <c r="F66" s="18">
        <v>54</v>
      </c>
      <c r="G66" s="18">
        <v>63</v>
      </c>
      <c r="H66" s="18">
        <v>767542.97974093969</v>
      </c>
      <c r="I66" s="18">
        <v>4572865.6459212191</v>
      </c>
      <c r="J66" s="18">
        <v>141734.02660000001</v>
      </c>
      <c r="K66" s="18">
        <v>68.691588785046733</v>
      </c>
      <c r="L66" s="18">
        <v>11.743601551428036</v>
      </c>
      <c r="M66" s="18">
        <v>4.0706514457274698</v>
      </c>
      <c r="N66" s="18">
        <v>732.05116425480003</v>
      </c>
    </row>
    <row r="67" spans="2:14" s="18" customFormat="1" x14ac:dyDescent="0.25">
      <c r="B67" s="18" t="str">
        <f>VLOOKUP(F67,NUTS_Europa!$A$2:$C$81,2,FALSE)</f>
        <v>ES21</v>
      </c>
      <c r="C67" s="18">
        <f>VLOOKUP(F67,NUTS_Europa!$A$2:$C$81,3,FALSE)</f>
        <v>1063</v>
      </c>
      <c r="D67" s="18" t="str">
        <f>VLOOKUP(G67,NUTS_Europa!$A$2:$C$81,2,FALSE)</f>
        <v>FRI3</v>
      </c>
      <c r="E67" s="18">
        <f>VLOOKUP(G67,NUTS_Europa!$A$2:$C$81,3,FALSE)</f>
        <v>282</v>
      </c>
      <c r="F67" s="18">
        <v>54</v>
      </c>
      <c r="G67" s="18">
        <v>65</v>
      </c>
      <c r="H67" s="18">
        <v>903069.80793292343</v>
      </c>
      <c r="I67" s="18">
        <v>4572865.6459212191</v>
      </c>
      <c r="J67" s="18">
        <v>117923.68180000001</v>
      </c>
      <c r="K67" s="18">
        <v>68.691588785046733</v>
      </c>
      <c r="L67" s="18">
        <v>11.743601551428036</v>
      </c>
      <c r="M67" s="18">
        <v>4.0706514457274698</v>
      </c>
      <c r="N67" s="18">
        <v>732.05116425480003</v>
      </c>
    </row>
    <row r="68" spans="2:14" s="18" customFormat="1" x14ac:dyDescent="0.25">
      <c r="B68" s="18" t="str">
        <f>VLOOKUP(F68,NUTS_Europa!$A$2:$C$81,2,FALSE)</f>
        <v>ES51</v>
      </c>
      <c r="C68" s="18">
        <f>VLOOKUP(F68,NUTS_Europa!$A$2:$C$81,3,FALSE)</f>
        <v>1064</v>
      </c>
      <c r="D68" s="18" t="str">
        <f>VLOOKUP(G68,NUTS_Europa!$A$2:$C$81,2,FALSE)</f>
        <v>ES62</v>
      </c>
      <c r="E68" s="18">
        <f>VLOOKUP(G68,NUTS_Europa!$A$2:$C$81,3,FALSE)</f>
        <v>462</v>
      </c>
      <c r="F68" s="18">
        <v>55</v>
      </c>
      <c r="G68" s="18">
        <v>58</v>
      </c>
      <c r="H68" s="18">
        <v>1151714.0197590196</v>
      </c>
      <c r="I68" s="18">
        <v>385429.81818799785</v>
      </c>
      <c r="J68" s="18">
        <v>114203.5226</v>
      </c>
      <c r="K68" s="18">
        <v>15.560747663551403</v>
      </c>
      <c r="L68" s="18">
        <v>11.641844111094086</v>
      </c>
      <c r="M68" s="18">
        <v>5.0179807831541501</v>
      </c>
      <c r="N68" s="18">
        <v>1066.5591250993616</v>
      </c>
    </row>
    <row r="69" spans="2:14" s="18" customFormat="1" x14ac:dyDescent="0.25">
      <c r="B69" s="18" t="str">
        <f>VLOOKUP(F69,NUTS_Europa!$A$2:$C$81,2,FALSE)</f>
        <v>ES51</v>
      </c>
      <c r="C69" s="18">
        <f>VLOOKUP(F69,NUTS_Europa!$A$2:$C$81,3,FALSE)</f>
        <v>1064</v>
      </c>
      <c r="D69" s="18" t="str">
        <f>VLOOKUP(G69,NUTS_Europa!$A$2:$C$81,2,FALSE)</f>
        <v>FRH0</v>
      </c>
      <c r="E69" s="18">
        <f>VLOOKUP(G69,NUTS_Europa!$A$2:$C$81,3,FALSE)</f>
        <v>282</v>
      </c>
      <c r="F69" s="18">
        <v>55</v>
      </c>
      <c r="G69" s="18">
        <v>63</v>
      </c>
      <c r="H69" s="18">
        <v>518164.82890351326</v>
      </c>
      <c r="I69" s="18">
        <v>599050.56083724997</v>
      </c>
      <c r="J69" s="18">
        <v>127001.217</v>
      </c>
      <c r="K69" s="18">
        <v>58.739205607476642</v>
      </c>
      <c r="L69" s="18">
        <v>12.306926340599498</v>
      </c>
      <c r="M69" s="18">
        <v>4.0706514457274698</v>
      </c>
      <c r="N69" s="18">
        <v>732.05116425480003</v>
      </c>
    </row>
    <row r="70" spans="2:14" s="18" customFormat="1" x14ac:dyDescent="0.25">
      <c r="B70" s="18" t="str">
        <f>VLOOKUP(F70,NUTS_Europa!$A$2:$C$81,2,FALSE)</f>
        <v>ES52</v>
      </c>
      <c r="C70" s="18">
        <f>VLOOKUP(F70,NUTS_Europa!$A$2:$C$81,3,FALSE)</f>
        <v>1063</v>
      </c>
      <c r="D70" s="18" t="str">
        <f>VLOOKUP(G70,NUTS_Europa!$A$2:$C$81,2,FALSE)</f>
        <v>ES62</v>
      </c>
      <c r="E70" s="18">
        <f>VLOOKUP(G70,NUTS_Europa!$A$2:$C$81,3,FALSE)</f>
        <v>462</v>
      </c>
      <c r="F70" s="18">
        <v>56</v>
      </c>
      <c r="G70" s="18">
        <v>58</v>
      </c>
      <c r="H70" s="18">
        <v>1170986.3489105206</v>
      </c>
      <c r="I70" s="18">
        <v>4336707.1203823797</v>
      </c>
      <c r="J70" s="18">
        <v>163171.4883</v>
      </c>
      <c r="K70" s="18">
        <v>21.495327102803738</v>
      </c>
      <c r="L70" s="18">
        <v>11.078519321922624</v>
      </c>
      <c r="M70" s="18">
        <v>5.0179807831541501</v>
      </c>
      <c r="N70" s="18">
        <v>1066.5591250993616</v>
      </c>
    </row>
    <row r="71" spans="2:14" s="18" customFormat="1" x14ac:dyDescent="0.25">
      <c r="B71" s="18" t="str">
        <f>VLOOKUP(F71,NUTS_Europa!$A$2:$C$81,2,FALSE)</f>
        <v>ES52</v>
      </c>
      <c r="C71" s="18">
        <f>VLOOKUP(F71,NUTS_Europa!$A$2:$C$81,3,FALSE)</f>
        <v>1063</v>
      </c>
      <c r="D71" s="18" t="str">
        <f>VLOOKUP(G71,NUTS_Europa!$A$2:$C$81,2,FALSE)</f>
        <v>FRI3</v>
      </c>
      <c r="E71" s="18">
        <f>VLOOKUP(G71,NUTS_Europa!$A$2:$C$81,3,FALSE)</f>
        <v>282</v>
      </c>
      <c r="F71" s="18">
        <v>56</v>
      </c>
      <c r="G71" s="18">
        <v>65</v>
      </c>
      <c r="H71" s="18">
        <v>668541.11233828473</v>
      </c>
      <c r="I71" s="18">
        <v>4572865.6459212191</v>
      </c>
      <c r="J71" s="18">
        <v>122072.6309</v>
      </c>
      <c r="K71" s="18">
        <v>68.691588785046733</v>
      </c>
      <c r="L71" s="18">
        <v>11.743601551428036</v>
      </c>
      <c r="M71" s="18">
        <v>4.0706514457274698</v>
      </c>
      <c r="N71" s="18">
        <v>732.05116425480003</v>
      </c>
    </row>
    <row r="72" spans="2:14" s="18" customFormat="1" x14ac:dyDescent="0.25">
      <c r="B72" s="18" t="str">
        <f>VLOOKUP(F72,NUTS_Europa!$A$2:$C$81,2,FALSE)</f>
        <v>FRD1</v>
      </c>
      <c r="C72" s="18">
        <f>VLOOKUP(F72,NUTS_Europa!$A$2:$C$81,3,FALSE)</f>
        <v>269</v>
      </c>
      <c r="D72" s="18" t="str">
        <f>VLOOKUP(G72,NUTS_Europa!$A$2:$C$81,2,FALSE)</f>
        <v>FRG0</v>
      </c>
      <c r="E72" s="18">
        <f>VLOOKUP(G72,NUTS_Europa!$A$2:$C$81,3,FALSE)</f>
        <v>283</v>
      </c>
      <c r="F72" s="18">
        <v>59</v>
      </c>
      <c r="G72" s="18">
        <v>62</v>
      </c>
      <c r="H72" s="18">
        <v>1010367.652380648</v>
      </c>
      <c r="I72" s="18">
        <v>478141.7866505218</v>
      </c>
      <c r="J72" s="18">
        <v>159445.52859999999</v>
      </c>
      <c r="K72" s="18">
        <v>21.635514018691591</v>
      </c>
      <c r="L72" s="18">
        <v>11.457116045646545</v>
      </c>
      <c r="M72" s="18">
        <v>11.675988331767019</v>
      </c>
      <c r="N72" s="18">
        <v>2032.1852811951153</v>
      </c>
    </row>
    <row r="73" spans="2:14" s="18" customFormat="1" x14ac:dyDescent="0.25">
      <c r="B73" s="18" t="str">
        <f>VLOOKUP(F73,NUTS_Europa!$A$2:$C$81,2,FALSE)</f>
        <v>FRD1</v>
      </c>
      <c r="C73" s="18">
        <f>VLOOKUP(F73,NUTS_Europa!$A$2:$C$81,3,FALSE)</f>
        <v>269</v>
      </c>
      <c r="D73" s="18" t="str">
        <f>VLOOKUP(G73,NUTS_Europa!$A$2:$C$81,2,FALSE)</f>
        <v>FRJ2</v>
      </c>
      <c r="E73" s="18">
        <f>VLOOKUP(G73,NUTS_Europa!$A$2:$C$81,3,FALSE)</f>
        <v>163</v>
      </c>
      <c r="F73" s="18">
        <v>59</v>
      </c>
      <c r="G73" s="18">
        <v>68</v>
      </c>
      <c r="H73" s="18">
        <v>3073374.6022510524</v>
      </c>
      <c r="I73" s="18">
        <v>553219.15465407004</v>
      </c>
      <c r="J73" s="18">
        <v>145277.79319999999</v>
      </c>
      <c r="K73" s="18">
        <v>28.410747663551405</v>
      </c>
      <c r="L73" s="18">
        <v>14.974727909019222</v>
      </c>
      <c r="M73" s="18">
        <v>21.650586613023322</v>
      </c>
      <c r="N73" s="18">
        <v>3374.2629741903866</v>
      </c>
    </row>
    <row r="74" spans="2:14" s="18" customFormat="1" x14ac:dyDescent="0.25">
      <c r="B74" s="18" t="str">
        <f>VLOOKUP(F74,NUTS_Europa!$A$2:$C$81,2,FALSE)</f>
        <v>FRJ1</v>
      </c>
      <c r="C74" s="18">
        <f>VLOOKUP(F74,NUTS_Europa!$A$2:$C$81,3,FALSE)</f>
        <v>1064</v>
      </c>
      <c r="D74" s="18" t="str">
        <f>VLOOKUP(G74,NUTS_Europa!$A$2:$C$81,2,FALSE)</f>
        <v>FRF2</v>
      </c>
      <c r="E74" s="18">
        <f>VLOOKUP(G74,NUTS_Europa!$A$2:$C$81,3,FALSE)</f>
        <v>235</v>
      </c>
      <c r="F74" s="18">
        <v>66</v>
      </c>
      <c r="G74" s="18">
        <v>67</v>
      </c>
      <c r="H74" s="18">
        <v>1513567.1970051921</v>
      </c>
      <c r="I74" s="18">
        <v>682721.38325036597</v>
      </c>
      <c r="J74" s="18">
        <v>176841.96369999999</v>
      </c>
      <c r="K74" s="18">
        <v>80.791588785046741</v>
      </c>
      <c r="L74" s="18">
        <v>10.320111187275307</v>
      </c>
      <c r="M74" s="18">
        <v>7.4635393090100903</v>
      </c>
      <c r="N74" s="18">
        <v>1583.5630706642501</v>
      </c>
    </row>
    <row r="75" spans="2:14" s="18" customFormat="1" x14ac:dyDescent="0.25">
      <c r="B75" s="18" t="str">
        <f>VLOOKUP(F75,NUTS_Europa!$A$2:$C$81,2,FALSE)</f>
        <v>FRJ1</v>
      </c>
      <c r="C75" s="18">
        <f>VLOOKUP(F75,NUTS_Europa!$A$2:$C$81,3,FALSE)</f>
        <v>1064</v>
      </c>
      <c r="D75" s="18" t="str">
        <f>VLOOKUP(G75,NUTS_Europa!$A$2:$C$81,2,FALSE)</f>
        <v>PT17</v>
      </c>
      <c r="E75" s="18">
        <f>VLOOKUP(G75,NUTS_Europa!$A$2:$C$81,3,FALSE)</f>
        <v>297</v>
      </c>
      <c r="F75" s="18">
        <v>66</v>
      </c>
      <c r="G75" s="18">
        <v>79</v>
      </c>
      <c r="H75" s="18">
        <v>918977.34504327388</v>
      </c>
      <c r="I75" s="18">
        <v>378025.0150180551</v>
      </c>
      <c r="J75" s="18">
        <v>192445.7181</v>
      </c>
      <c r="K75" s="18">
        <v>21.635514018691591</v>
      </c>
      <c r="L75" s="18">
        <v>10.542937893443938</v>
      </c>
      <c r="M75" s="18">
        <v>4.6411041087832849</v>
      </c>
      <c r="N75" s="18">
        <v>986.45494107443074</v>
      </c>
    </row>
    <row r="76" spans="2:14" s="18" customFormat="1" x14ac:dyDescent="0.25">
      <c r="B76" s="18" t="str">
        <f>VLOOKUP(F76,NUTS_Europa!$A$2:$C$81,2,FALSE)</f>
        <v>NL12</v>
      </c>
      <c r="C76" s="18">
        <f>VLOOKUP(F76,NUTS_Europa!$A$2:$C$81,3,FALSE)</f>
        <v>250</v>
      </c>
      <c r="D76" s="18" t="str">
        <f>VLOOKUP(G76,NUTS_Europa!$A$2:$C$81,2,FALSE)</f>
        <v>PT11</v>
      </c>
      <c r="E76" s="18">
        <f>VLOOKUP(G76,NUTS_Europa!$A$2:$C$81,3,FALSE)</f>
        <v>288</v>
      </c>
      <c r="F76" s="18">
        <v>71</v>
      </c>
      <c r="G76" s="18">
        <v>76</v>
      </c>
      <c r="H76" s="18">
        <v>769954.94675089035</v>
      </c>
      <c r="I76" s="18">
        <v>679420.86896107276</v>
      </c>
      <c r="J76" s="18">
        <v>142841.86170000001</v>
      </c>
      <c r="K76" s="18">
        <v>42.514953271028041</v>
      </c>
      <c r="L76" s="18">
        <v>9.8731245010901887</v>
      </c>
      <c r="M76" s="18">
        <v>5.8415730686304439</v>
      </c>
      <c r="N76" s="18">
        <v>1050.5272738246383</v>
      </c>
    </row>
    <row r="77" spans="2:14" s="18" customFormat="1" x14ac:dyDescent="0.25">
      <c r="B77" s="18" t="str">
        <f>VLOOKUP(F77,NUTS_Europa!$A$2:$C$81,2,FALSE)</f>
        <v>NL12</v>
      </c>
      <c r="C77" s="18">
        <f>VLOOKUP(F77,NUTS_Europa!$A$2:$C$81,3,FALSE)</f>
        <v>250</v>
      </c>
      <c r="D77" s="18" t="str">
        <f>VLOOKUP(G77,NUTS_Europa!$A$2:$C$81,2,FALSE)</f>
        <v>PT16</v>
      </c>
      <c r="E77" s="18">
        <f>VLOOKUP(G77,NUTS_Europa!$A$2:$C$81,3,FALSE)</f>
        <v>294</v>
      </c>
      <c r="F77" s="18">
        <v>71</v>
      </c>
      <c r="G77" s="18">
        <v>78</v>
      </c>
      <c r="H77" s="18">
        <v>2585807.2760283961</v>
      </c>
      <c r="I77" s="18">
        <v>690045.46128938941</v>
      </c>
      <c r="J77" s="18">
        <v>135416.16140000001</v>
      </c>
      <c r="K77" s="18">
        <v>52.229439252336455</v>
      </c>
      <c r="L77" s="18">
        <v>10.898060321569705</v>
      </c>
      <c r="M77" s="18">
        <v>17.804899552171737</v>
      </c>
      <c r="N77" s="18">
        <v>3201.9684368426078</v>
      </c>
    </row>
    <row r="78" spans="2:14" s="18" customFormat="1" x14ac:dyDescent="0.25">
      <c r="B78" s="18" t="str">
        <f>VLOOKUP(F78,NUTS_Europa!$A$2:$C$81,2,FALSE)</f>
        <v>NL32</v>
      </c>
      <c r="C78" s="18">
        <f>VLOOKUP(F78,NUTS_Europa!$A$2:$C$81,3,FALSE)</f>
        <v>253</v>
      </c>
      <c r="D78" s="18" t="str">
        <f>VLOOKUP(G78,NUTS_Europa!$A$2:$C$81,2,FALSE)</f>
        <v>NL34</v>
      </c>
      <c r="E78" s="18">
        <f>VLOOKUP(G78,NUTS_Europa!$A$2:$C$81,3,FALSE)</f>
        <v>218</v>
      </c>
      <c r="F78" s="18">
        <v>72</v>
      </c>
      <c r="G78" s="18">
        <v>74</v>
      </c>
      <c r="H78" s="18">
        <v>2689927.988548262</v>
      </c>
      <c r="I78" s="18">
        <v>507733.9882310385</v>
      </c>
      <c r="J78" s="18">
        <v>120125.8052</v>
      </c>
      <c r="K78" s="18">
        <v>8.364018691588786</v>
      </c>
      <c r="L78" s="18">
        <v>12.96095949805164</v>
      </c>
      <c r="M78" s="18">
        <v>27.785755390701389</v>
      </c>
      <c r="N78" s="18">
        <v>5283.3813549476936</v>
      </c>
    </row>
    <row r="79" spans="2:14" s="18" customFormat="1" x14ac:dyDescent="0.25">
      <c r="B79" s="18" t="str">
        <f>VLOOKUP(F79,NUTS_Europa!$A$2:$C$81,2,FALSE)</f>
        <v>NL32</v>
      </c>
      <c r="C79" s="18">
        <f>VLOOKUP(F79,NUTS_Europa!$A$2:$C$81,3,FALSE)</f>
        <v>253</v>
      </c>
      <c r="D79" s="18" t="str">
        <f>VLOOKUP(G79,NUTS_Europa!$A$2:$C$81,2,FALSE)</f>
        <v>NL41</v>
      </c>
      <c r="E79" s="18">
        <f>VLOOKUP(G79,NUTS_Europa!$A$2:$C$81,3,FALSE)</f>
        <v>218</v>
      </c>
      <c r="F79" s="18">
        <v>72</v>
      </c>
      <c r="G79" s="18">
        <v>75</v>
      </c>
      <c r="H79" s="18">
        <v>2308388.6040007141</v>
      </c>
      <c r="I79" s="18">
        <v>507733.9882310385</v>
      </c>
      <c r="J79" s="18">
        <v>159445.52859999999</v>
      </c>
      <c r="K79" s="18">
        <v>8.364018691588786</v>
      </c>
      <c r="L79" s="18">
        <v>12.96095949805164</v>
      </c>
      <c r="M79" s="18">
        <v>27.785755390701389</v>
      </c>
      <c r="N79" s="18">
        <v>5283.3813549476936</v>
      </c>
    </row>
    <row r="80" spans="2:14" s="18" customFormat="1" x14ac:dyDescent="0.25">
      <c r="B80" s="18" t="str">
        <f>VLOOKUP(F80,NUTS_Europa!$A$2:$C$81,2,FALSE)</f>
        <v>NL33</v>
      </c>
      <c r="C80" s="18">
        <f>VLOOKUP(F80,NUTS_Europa!$A$2:$C$81,3,FALSE)</f>
        <v>220</v>
      </c>
      <c r="D80" s="18" t="str">
        <f>VLOOKUP(G80,NUTS_Europa!$A$2:$C$81,2,FALSE)</f>
        <v>NL41</v>
      </c>
      <c r="E80" s="18">
        <f>VLOOKUP(G80,NUTS_Europa!$A$2:$C$81,3,FALSE)</f>
        <v>218</v>
      </c>
      <c r="F80" s="18">
        <v>73</v>
      </c>
      <c r="G80" s="18">
        <v>75</v>
      </c>
      <c r="H80" s="18">
        <v>2466927.5464733988</v>
      </c>
      <c r="I80" s="18">
        <v>446847.75247489038</v>
      </c>
      <c r="J80" s="18">
        <v>176841.96369999999</v>
      </c>
      <c r="K80" s="18">
        <v>5.8411214953271031</v>
      </c>
      <c r="L80" s="18">
        <v>12.598964925092258</v>
      </c>
      <c r="M80" s="18">
        <v>24.793270118172199</v>
      </c>
      <c r="N80" s="18">
        <v>5283.3813549476936</v>
      </c>
    </row>
    <row r="81" spans="2:29" s="18" customFormat="1" x14ac:dyDescent="0.25">
      <c r="B81" s="18" t="str">
        <f>VLOOKUP(F81,NUTS_Europa!$A$2:$C$81,2,FALSE)</f>
        <v>NL33</v>
      </c>
      <c r="C81" s="18">
        <f>VLOOKUP(F81,NUTS_Europa!$A$2:$C$81,3,FALSE)</f>
        <v>220</v>
      </c>
      <c r="D81" s="18" t="str">
        <f>VLOOKUP(G81,NUTS_Europa!$A$2:$C$81,2,FALSE)</f>
        <v>PT11</v>
      </c>
      <c r="E81" s="18">
        <f>VLOOKUP(G81,NUTS_Europa!$A$2:$C$81,3,FALSE)</f>
        <v>288</v>
      </c>
      <c r="F81" s="18">
        <v>73</v>
      </c>
      <c r="G81" s="18">
        <v>76</v>
      </c>
      <c r="H81" s="18">
        <v>690496.58678516641</v>
      </c>
      <c r="I81" s="18">
        <v>537007.16804051795</v>
      </c>
      <c r="J81" s="18">
        <v>163171.4883</v>
      </c>
      <c r="K81" s="18">
        <v>39.285514018691593</v>
      </c>
      <c r="L81" s="18">
        <v>11.332183634098492</v>
      </c>
      <c r="M81" s="18">
        <v>5.2465587805994423</v>
      </c>
      <c r="N81" s="18">
        <v>1050.5272738246383</v>
      </c>
    </row>
    <row r="82" spans="2:29" s="18" customFormat="1" x14ac:dyDescent="0.25">
      <c r="B82" s="18" t="str">
        <f>VLOOKUP(F82,NUTS_Europa!$A$2:$C$81,2,FALSE)</f>
        <v>PT15</v>
      </c>
      <c r="C82" s="18">
        <f>VLOOKUP(F82,NUTS_Europa!$A$2:$C$81,3,FALSE)</f>
        <v>61</v>
      </c>
      <c r="D82" s="18" t="str">
        <f>VLOOKUP(G82,NUTS_Europa!$A$2:$C$81,2,FALSE)</f>
        <v>PT16</v>
      </c>
      <c r="E82" s="18">
        <f>VLOOKUP(G82,NUTS_Europa!$A$2:$C$81,3,FALSE)</f>
        <v>294</v>
      </c>
      <c r="F82" s="18">
        <v>77</v>
      </c>
      <c r="G82" s="18">
        <v>78</v>
      </c>
      <c r="H82" s="18">
        <v>2688149.2201176579</v>
      </c>
      <c r="I82" s="18">
        <v>344134.2061622006</v>
      </c>
      <c r="J82" s="18">
        <v>127001.217</v>
      </c>
      <c r="K82" s="18">
        <v>14.378504672897197</v>
      </c>
      <c r="L82" s="18">
        <v>7.7198369933170667</v>
      </c>
      <c r="M82" s="18">
        <v>14.022570720442904</v>
      </c>
      <c r="N82" s="18">
        <v>3201.9684368426078</v>
      </c>
    </row>
    <row r="83" spans="2:29" s="18" customFormat="1" x14ac:dyDescent="0.25">
      <c r="B83" s="18" t="str">
        <f>VLOOKUP(F83,NUTS_Europa!$A$2:$C$81,2,FALSE)</f>
        <v>PT15</v>
      </c>
      <c r="C83" s="18">
        <f>VLOOKUP(F83,NUTS_Europa!$A$2:$C$81,3,FALSE)</f>
        <v>61</v>
      </c>
      <c r="D83" s="18" t="str">
        <f>VLOOKUP(G83,NUTS_Europa!$A$2:$C$81,2,FALSE)</f>
        <v>PT17</v>
      </c>
      <c r="E83" s="18">
        <f>VLOOKUP(G83,NUTS_Europa!$A$2:$C$81,3,FALSE)</f>
        <v>297</v>
      </c>
      <c r="F83" s="18">
        <v>77</v>
      </c>
      <c r="G83" s="18">
        <v>79</v>
      </c>
      <c r="H83" s="18">
        <v>841002.10920355236</v>
      </c>
      <c r="I83" s="18">
        <v>254370.77614360166</v>
      </c>
      <c r="J83" s="18">
        <v>113696.3812</v>
      </c>
      <c r="K83" s="18">
        <v>3.504672897196262</v>
      </c>
      <c r="L83" s="18">
        <v>6.709447578127679</v>
      </c>
      <c r="M83" s="18">
        <v>4.3200407644825525</v>
      </c>
      <c r="N83" s="18">
        <v>986.45494107443074</v>
      </c>
    </row>
    <row r="84" spans="2:29" s="18" customFormat="1" x14ac:dyDescent="0.25"/>
    <row r="85" spans="2:29" s="18" customFormat="1" x14ac:dyDescent="0.25">
      <c r="B85" s="18" t="s">
        <v>145</v>
      </c>
    </row>
    <row r="86" spans="2:29" s="18" customFormat="1" x14ac:dyDescent="0.25">
      <c r="B86" s="18" t="str">
        <f>B3</f>
        <v>nodo inicial</v>
      </c>
      <c r="C86" s="18" t="str">
        <f t="shared" ref="C86:I86" si="0">C3</f>
        <v>puerto O</v>
      </c>
      <c r="D86" s="18" t="str">
        <f t="shared" si="0"/>
        <v>nodo final</v>
      </c>
      <c r="E86" s="18" t="str">
        <f t="shared" si="0"/>
        <v>puerto D</v>
      </c>
      <c r="F86" s="18" t="str">
        <f t="shared" si="0"/>
        <v>Var1</v>
      </c>
      <c r="G86" s="18" t="str">
        <f t="shared" si="0"/>
        <v>Var2</v>
      </c>
      <c r="H86" s="18" t="str">
        <f t="shared" si="0"/>
        <v>Coste variable</v>
      </c>
      <c r="I86" s="18" t="str">
        <f t="shared" si="0"/>
        <v>Coste fijo</v>
      </c>
      <c r="J86" s="18" t="s">
        <v>149</v>
      </c>
      <c r="K86" s="18" t="str">
        <f>J3</f>
        <v>flow</v>
      </c>
      <c r="L86" s="18" t="str">
        <f>K3</f>
        <v>TiempoNav</v>
      </c>
      <c r="M86" s="18" t="str">
        <f>L3</f>
        <v>TiempoPort</v>
      </c>
      <c r="N86" s="18" t="str">
        <f>M3</f>
        <v>TiempoCD</v>
      </c>
      <c r="O86" s="18" t="str">
        <f>N3</f>
        <v>offer</v>
      </c>
      <c r="P86" s="18" t="s">
        <v>150</v>
      </c>
      <c r="Q86" s="18" t="s">
        <v>151</v>
      </c>
      <c r="R86" s="18" t="s">
        <v>152</v>
      </c>
      <c r="S86" s="18" t="s">
        <v>136</v>
      </c>
      <c r="T86" s="18" t="s">
        <v>132</v>
      </c>
      <c r="U86" s="18" t="s">
        <v>153</v>
      </c>
      <c r="V86" s="18" t="s">
        <v>154</v>
      </c>
      <c r="W86" s="18" t="s">
        <v>155</v>
      </c>
      <c r="X86" s="18" t="s">
        <v>131</v>
      </c>
      <c r="Y86" s="18" t="s">
        <v>135</v>
      </c>
    </row>
    <row r="87" spans="2:29" s="18" customFormat="1" x14ac:dyDescent="0.25">
      <c r="B87" s="18" t="str">
        <f>VLOOKUP(F87,NUTS_Europa!$A$2:$C$81,2,FALSE)</f>
        <v>ES21</v>
      </c>
      <c r="C87" s="18">
        <f>VLOOKUP(F87,NUTS_Europa!$A$2:$C$81,3,FALSE)</f>
        <v>1063</v>
      </c>
      <c r="D87" s="18" t="str">
        <f>VLOOKUP(G87,NUTS_Europa!$A$2:$C$81,2,FALSE)</f>
        <v>FRH0</v>
      </c>
      <c r="E87" s="18">
        <f>VLOOKUP(G87,NUTS_Europa!$A$2:$C$81,3,FALSE)</f>
        <v>282</v>
      </c>
      <c r="F87" s="18">
        <v>54</v>
      </c>
      <c r="G87" s="18">
        <v>63</v>
      </c>
      <c r="H87" s="18">
        <v>767542.97974093969</v>
      </c>
      <c r="I87" s="18">
        <v>4572865.6459212191</v>
      </c>
      <c r="J87" s="18">
        <f>I87/14</f>
        <v>326633.26042294421</v>
      </c>
      <c r="K87" s="18">
        <v>141734.02660000001</v>
      </c>
      <c r="L87" s="18">
        <v>68.691588785046733</v>
      </c>
      <c r="M87" s="18">
        <v>11.743601551428036</v>
      </c>
      <c r="N87" s="18">
        <v>4.0706514457274698</v>
      </c>
      <c r="O87" s="20">
        <v>732.05116425480003</v>
      </c>
      <c r="P87" s="18">
        <f>N87*(R87/O87)</f>
        <v>4.0706514457274698</v>
      </c>
      <c r="Q87" s="18">
        <f>P87+M87+L87</f>
        <v>84.505841782202239</v>
      </c>
      <c r="R87" s="20">
        <f>O87</f>
        <v>732.05116425480003</v>
      </c>
      <c r="S87" s="18">
        <f>H87*(R87/O87)</f>
        <v>767542.97974093969</v>
      </c>
      <c r="T87" s="18">
        <f>2*J87</f>
        <v>653266.52084588842</v>
      </c>
      <c r="U87" s="18">
        <f>T87+S87</f>
        <v>1420809.5005868282</v>
      </c>
      <c r="V87" s="18" t="str">
        <f>VLOOKUP(B87,NUTS_Europa!$B$2:$F$41,5,FALSE)</f>
        <v>País Vasco</v>
      </c>
      <c r="W87" s="18" t="str">
        <f>VLOOKUP(C87,Hoja2!$C$3:$D$28,2,FALSE)</f>
        <v>Barcelona</v>
      </c>
      <c r="X87" s="18" t="str">
        <f>VLOOKUP(D87,NUTS_Europa!$B$2:$F$41,5,FALSE)</f>
        <v>Bretagne</v>
      </c>
      <c r="Y87" s="18" t="str">
        <f>VLOOKUP(E87,Hoja2!$C$3:$D$28,2,FALSE)</f>
        <v>Saint Nazaire</v>
      </c>
      <c r="Z87" s="18">
        <f>Q87/24</f>
        <v>3.5210767409250932</v>
      </c>
      <c r="AA87" s="18">
        <f>SUM(Q87:Q90)</f>
        <v>229.43502494168598</v>
      </c>
      <c r="AB87" s="18">
        <f>AA87/24</f>
        <v>9.5597927059035825</v>
      </c>
      <c r="AC87" s="18">
        <f>AB87/7</f>
        <v>1.3656846722719405</v>
      </c>
    </row>
    <row r="88" spans="2:29" s="18" customFormat="1" x14ac:dyDescent="0.25">
      <c r="B88" s="18" t="str">
        <f>VLOOKUP(G88,NUTS_Europa!$A$2:$C$81,2,FALSE)</f>
        <v>FRH0</v>
      </c>
      <c r="C88" s="18">
        <f>VLOOKUP(G88,NUTS_Europa!$A$2:$C$81,3,FALSE)</f>
        <v>282</v>
      </c>
      <c r="D88" s="18" t="str">
        <f>VLOOKUP(F88,NUTS_Europa!$A$2:$C$81,2,FALSE)</f>
        <v>ES51</v>
      </c>
      <c r="E88" s="18">
        <f>VLOOKUP(F88,NUTS_Europa!$A$2:$C$81,3,FALSE)</f>
        <v>1064</v>
      </c>
      <c r="F88" s="18">
        <v>55</v>
      </c>
      <c r="G88" s="18">
        <v>63</v>
      </c>
      <c r="H88" s="18">
        <v>518164.82890351326</v>
      </c>
      <c r="I88" s="18">
        <v>599050.56083724997</v>
      </c>
      <c r="J88" s="18">
        <f t="shared" ref="J88:J145" si="1">I88/14</f>
        <v>42789.32577408928</v>
      </c>
      <c r="K88" s="18">
        <v>127001.217</v>
      </c>
      <c r="L88" s="18">
        <v>58.739205607476642</v>
      </c>
      <c r="M88" s="18">
        <v>12.306926340599498</v>
      </c>
      <c r="N88" s="18">
        <v>4.0706514457274698</v>
      </c>
      <c r="O88" s="20">
        <v>732.05116425480003</v>
      </c>
      <c r="P88" s="18">
        <f t="shared" ref="P88:P145" si="2">N88*(R88/O88)</f>
        <v>4.0706514457274698</v>
      </c>
      <c r="Q88" s="18">
        <f t="shared" ref="Q88:Q145" si="3">P88+M88+L88</f>
        <v>75.116783393803615</v>
      </c>
      <c r="R88" s="20">
        <f t="shared" ref="R88:R90" si="4">O88</f>
        <v>732.05116425480003</v>
      </c>
      <c r="S88" s="18">
        <f t="shared" ref="S88:S145" si="5">H88*(R88/O88)</f>
        <v>518164.82890351326</v>
      </c>
      <c r="T88" s="18">
        <f t="shared" ref="T88:T90" si="6">2*J88</f>
        <v>85578.651548178561</v>
      </c>
      <c r="U88" s="18">
        <f t="shared" ref="U88:U145" si="7">T88+S88</f>
        <v>603743.48045169178</v>
      </c>
      <c r="V88" s="18" t="str">
        <f>VLOOKUP(B88,NUTS_Europa!$B$2:$F$41,5,FALSE)</f>
        <v>Bretagne</v>
      </c>
      <c r="W88" s="18" t="str">
        <f>VLOOKUP(C88,Hoja2!$C$3:$D$28,2,FALSE)</f>
        <v>Saint Nazaire</v>
      </c>
      <c r="X88" s="18" t="str">
        <f>VLOOKUP(D88,NUTS_Europa!$B$2:$F$41,5,FALSE)</f>
        <v>Cataluña</v>
      </c>
      <c r="Y88" s="18" t="str">
        <f>VLOOKUP(E88,Hoja2!$C$3:$D$28,2,FALSE)</f>
        <v>Valencia</v>
      </c>
      <c r="Z88" s="18">
        <f t="shared" ref="Z88:Z145" si="8">Q88/24</f>
        <v>3.1298659747418172</v>
      </c>
    </row>
    <row r="89" spans="2:29" s="18" customFormat="1" x14ac:dyDescent="0.25">
      <c r="B89" s="18" t="str">
        <f>VLOOKUP(F89,NUTS_Europa!$A$2:$C$81,2,FALSE)</f>
        <v>ES51</v>
      </c>
      <c r="C89" s="18">
        <f>VLOOKUP(F89,NUTS_Europa!$A$2:$C$81,3,FALSE)</f>
        <v>1064</v>
      </c>
      <c r="D89" s="18" t="str">
        <f>VLOOKUP(G89,NUTS_Europa!$A$2:$C$81,2,FALSE)</f>
        <v>ES62</v>
      </c>
      <c r="E89" s="18">
        <f>VLOOKUP(G89,NUTS_Europa!$A$2:$C$81,3,FALSE)</f>
        <v>462</v>
      </c>
      <c r="F89" s="18">
        <v>55</v>
      </c>
      <c r="G89" s="18">
        <v>58</v>
      </c>
      <c r="H89" s="18">
        <v>1151714.0197590196</v>
      </c>
      <c r="I89" s="18">
        <v>385429.81818799785</v>
      </c>
      <c r="J89" s="18">
        <f t="shared" si="1"/>
        <v>27530.701299142704</v>
      </c>
      <c r="K89" s="18">
        <v>114203.5226</v>
      </c>
      <c r="L89" s="18">
        <v>15.560747663551403</v>
      </c>
      <c r="M89" s="18">
        <v>11.641844111094086</v>
      </c>
      <c r="N89" s="18">
        <v>5.0179807831541501</v>
      </c>
      <c r="O89" s="20">
        <v>1066.5591250993616</v>
      </c>
      <c r="P89" s="18">
        <f t="shared" si="2"/>
        <v>5.0179807831541501</v>
      </c>
      <c r="Q89" s="18">
        <f t="shared" si="3"/>
        <v>32.220572557799642</v>
      </c>
      <c r="R89" s="20">
        <f t="shared" si="4"/>
        <v>1066.5591250993616</v>
      </c>
      <c r="S89" s="18">
        <f t="shared" si="5"/>
        <v>1151714.0197590196</v>
      </c>
      <c r="T89" s="18">
        <f t="shared" si="6"/>
        <v>55061.402598285407</v>
      </c>
      <c r="U89" s="18">
        <f t="shared" si="7"/>
        <v>1206775.422357305</v>
      </c>
      <c r="V89" s="18" t="str">
        <f>VLOOKUP(B89,NUTS_Europa!$B$2:$F$41,5,FALSE)</f>
        <v>Cataluña</v>
      </c>
      <c r="W89" s="18" t="str">
        <f>VLOOKUP(C89,Hoja2!$C$3:$D$28,2,FALSE)</f>
        <v>Valencia</v>
      </c>
      <c r="X89" s="18" t="str">
        <f>VLOOKUP(D89,NUTS_Europa!$B$2:$F$41,5,FALSE)</f>
        <v>Región de Murcia</v>
      </c>
      <c r="Y89" s="18" t="str">
        <f>VLOOKUP(E89,Hoja2!$C$3:$D$28,2,FALSE)</f>
        <v>Málaga</v>
      </c>
      <c r="Z89" s="18">
        <f t="shared" si="8"/>
        <v>1.3425238565749851</v>
      </c>
    </row>
    <row r="90" spans="2:29" s="18" customFormat="1" x14ac:dyDescent="0.25">
      <c r="B90" s="18" t="str">
        <f>VLOOKUP(G90,NUTS_Europa!$A$2:$C$81,2,FALSE)</f>
        <v>ES62</v>
      </c>
      <c r="C90" s="18">
        <f>VLOOKUP(G90,NUTS_Europa!$A$2:$C$81,3,FALSE)</f>
        <v>462</v>
      </c>
      <c r="D90" s="18" t="str">
        <f>VLOOKUP(F90,NUTS_Europa!$A$2:$C$81,2,FALSE)</f>
        <v>ES52</v>
      </c>
      <c r="E90" s="18">
        <f>VLOOKUP(F90,NUTS_Europa!$A$2:$C$81,3,FALSE)</f>
        <v>1063</v>
      </c>
      <c r="F90" s="18">
        <v>56</v>
      </c>
      <c r="G90" s="18">
        <v>58</v>
      </c>
      <c r="H90" s="18">
        <v>1170986.3489105206</v>
      </c>
      <c r="I90" s="18">
        <v>4336707.1203823797</v>
      </c>
      <c r="J90" s="18">
        <f t="shared" si="1"/>
        <v>309764.79431302712</v>
      </c>
      <c r="K90" s="18">
        <v>163171.4883</v>
      </c>
      <c r="L90" s="18">
        <v>21.495327102803738</v>
      </c>
      <c r="M90" s="18">
        <v>11.078519321922624</v>
      </c>
      <c r="N90" s="18">
        <v>5.0179807831541501</v>
      </c>
      <c r="O90" s="20">
        <v>1066.5591250993616</v>
      </c>
      <c r="P90" s="18">
        <f t="shared" si="2"/>
        <v>5.0179807831541501</v>
      </c>
      <c r="Q90" s="18">
        <f t="shared" si="3"/>
        <v>37.591827207880513</v>
      </c>
      <c r="R90" s="20">
        <f t="shared" si="4"/>
        <v>1066.5591250993616</v>
      </c>
      <c r="S90" s="18">
        <f t="shared" si="5"/>
        <v>1170986.3489105206</v>
      </c>
      <c r="T90" s="18">
        <f t="shared" si="6"/>
        <v>619529.58862605423</v>
      </c>
      <c r="U90" s="18">
        <f t="shared" si="7"/>
        <v>1790515.9375365749</v>
      </c>
      <c r="V90" s="18" t="str">
        <f>VLOOKUP(B90,NUTS_Europa!$B$2:$F$41,5,FALSE)</f>
        <v>Región de Murcia</v>
      </c>
      <c r="W90" s="18" t="str">
        <f>VLOOKUP(C90,Hoja2!$C$3:$D$28,2,FALSE)</f>
        <v>Málaga</v>
      </c>
      <c r="X90" s="18" t="str">
        <f>VLOOKUP(D90,NUTS_Europa!$B$2:$F$41,5,FALSE)</f>
        <v xml:space="preserve">Comunitat Valenciana </v>
      </c>
      <c r="Y90" s="18" t="str">
        <f>VLOOKUP(E90,Hoja2!$C$3:$D$28,2,FALSE)</f>
        <v>Barcelona</v>
      </c>
      <c r="Z90" s="18">
        <f t="shared" si="8"/>
        <v>1.566326133661688</v>
      </c>
    </row>
    <row r="91" spans="2:29" s="18" customFormat="1" x14ac:dyDescent="0.25">
      <c r="B91" s="18" t="str">
        <f>VLOOKUP(F91,NUTS_Europa!$A$2:$C$81,2,FALSE)</f>
        <v>ES52</v>
      </c>
      <c r="C91" s="18">
        <f>VLOOKUP(F91,NUTS_Europa!$A$2:$C$81,3,FALSE)</f>
        <v>1063</v>
      </c>
      <c r="D91" s="18" t="str">
        <f>VLOOKUP(G91,NUTS_Europa!$A$2:$C$81,2,FALSE)</f>
        <v>FRI3</v>
      </c>
      <c r="E91" s="18">
        <f>VLOOKUP(G91,NUTS_Europa!$A$2:$C$81,3,FALSE)</f>
        <v>282</v>
      </c>
      <c r="F91" s="18">
        <v>56</v>
      </c>
      <c r="G91" s="18">
        <v>65</v>
      </c>
      <c r="H91" s="18">
        <v>668541.11233828473</v>
      </c>
      <c r="I91" s="18">
        <v>4572865.6459212191</v>
      </c>
      <c r="J91" s="18">
        <f t="shared" si="1"/>
        <v>326633.26042294421</v>
      </c>
      <c r="K91" s="18">
        <v>122072.6309</v>
      </c>
      <c r="L91" s="18">
        <v>68.691588785046733</v>
      </c>
      <c r="M91" s="18">
        <v>11.743601551428036</v>
      </c>
      <c r="N91" s="18">
        <v>4.0706514457274698</v>
      </c>
      <c r="O91" s="20">
        <v>732.05116425480003</v>
      </c>
      <c r="P91" s="18">
        <f t="shared" si="2"/>
        <v>0</v>
      </c>
      <c r="Q91" s="18">
        <f t="shared" si="3"/>
        <v>80.435190336474761</v>
      </c>
      <c r="S91" s="18">
        <f t="shared" si="5"/>
        <v>0</v>
      </c>
      <c r="U91" s="18">
        <f t="shared" si="7"/>
        <v>0</v>
      </c>
      <c r="V91" s="18" t="str">
        <f>VLOOKUP(B91,NUTS_Europa!$B$2:$F$41,5,FALSE)</f>
        <v xml:space="preserve">Comunitat Valenciana </v>
      </c>
      <c r="W91" s="18" t="str">
        <f>VLOOKUP(C91,Hoja2!$C$3:$D$28,2,FALSE)</f>
        <v>Barcelona</v>
      </c>
      <c r="X91" s="18" t="str">
        <f>VLOOKUP(D91,NUTS_Europa!$B$2:$F$41,5,FALSE)</f>
        <v>Poitou-Charentes</v>
      </c>
      <c r="Y91" s="18" t="str">
        <f>VLOOKUP(E91,Hoja2!$C$3:$D$28,2,FALSE)</f>
        <v>Saint Nazaire</v>
      </c>
      <c r="Z91" s="18">
        <f t="shared" si="8"/>
        <v>3.3514662640197819</v>
      </c>
    </row>
    <row r="92" spans="2:29" s="18" customFormat="1" x14ac:dyDescent="0.25">
      <c r="B92" s="18" t="str">
        <f>VLOOKUP(G92,NUTS_Europa!$A$2:$C$81,2,FALSE)</f>
        <v>FRI3</v>
      </c>
      <c r="C92" s="18">
        <f>VLOOKUP(G92,NUTS_Europa!$A$2:$C$81,3,FALSE)</f>
        <v>282</v>
      </c>
      <c r="D92" s="18" t="str">
        <f>VLOOKUP(F92,NUTS_Europa!$A$2:$C$81,2,FALSE)</f>
        <v>ES21</v>
      </c>
      <c r="E92" s="18">
        <f>VLOOKUP(F92,NUTS_Europa!$A$2:$C$81,3,FALSE)</f>
        <v>1063</v>
      </c>
      <c r="F92" s="18">
        <v>54</v>
      </c>
      <c r="G92" s="18">
        <v>65</v>
      </c>
      <c r="H92" s="18">
        <v>903069.80793292343</v>
      </c>
      <c r="I92" s="18">
        <v>4572865.6459212191</v>
      </c>
      <c r="J92" s="18">
        <f t="shared" si="1"/>
        <v>326633.26042294421</v>
      </c>
      <c r="K92" s="18">
        <v>117923.68180000001</v>
      </c>
      <c r="L92" s="18">
        <v>68.691588785046733</v>
      </c>
      <c r="M92" s="18">
        <v>11.743601551428036</v>
      </c>
      <c r="N92" s="18">
        <v>4.0706514457274698</v>
      </c>
      <c r="O92" s="20">
        <v>732.05116425480003</v>
      </c>
      <c r="P92" s="18">
        <f t="shared" si="2"/>
        <v>0</v>
      </c>
      <c r="Q92" s="18">
        <f t="shared" si="3"/>
        <v>80.435190336474761</v>
      </c>
      <c r="S92" s="18">
        <f t="shared" si="5"/>
        <v>0</v>
      </c>
      <c r="U92" s="18">
        <f t="shared" si="7"/>
        <v>0</v>
      </c>
      <c r="V92" s="18" t="str">
        <f>VLOOKUP(B92,NUTS_Europa!$B$2:$F$41,5,FALSE)</f>
        <v>Poitou-Charentes</v>
      </c>
      <c r="W92" s="18" t="str">
        <f>VLOOKUP(C92,Hoja2!$C$3:$D$28,2,FALSE)</f>
        <v>Saint Nazaire</v>
      </c>
      <c r="X92" s="18" t="str">
        <f>VLOOKUP(D92,NUTS_Europa!$B$2:$F$41,5,FALSE)</f>
        <v>País Vasco</v>
      </c>
      <c r="Y92" s="18" t="str">
        <f>VLOOKUP(E92,Hoja2!$C$3:$D$28,2,FALSE)</f>
        <v>Barcelona</v>
      </c>
      <c r="Z92" s="18">
        <f t="shared" si="8"/>
        <v>3.3514662640197819</v>
      </c>
    </row>
    <row r="93" spans="2:29" s="18" customFormat="1" x14ac:dyDescent="0.25">
      <c r="O93" s="20"/>
    </row>
    <row r="94" spans="2:29" s="18" customFormat="1" x14ac:dyDescent="0.25">
      <c r="B94" s="18" t="s">
        <v>146</v>
      </c>
      <c r="O94" s="20"/>
    </row>
    <row r="95" spans="2:29" s="18" customFormat="1" x14ac:dyDescent="0.25">
      <c r="B95" s="18" t="str">
        <f>B86</f>
        <v>nodo inicial</v>
      </c>
      <c r="C95" s="18" t="str">
        <f t="shared" ref="C95:I95" si="9">C86</f>
        <v>puerto O</v>
      </c>
      <c r="D95" s="18" t="str">
        <f t="shared" si="9"/>
        <v>nodo final</v>
      </c>
      <c r="E95" s="18" t="str">
        <f t="shared" si="9"/>
        <v>puerto D</v>
      </c>
      <c r="F95" s="18" t="str">
        <f t="shared" si="9"/>
        <v>Var1</v>
      </c>
      <c r="G95" s="18" t="str">
        <f t="shared" si="9"/>
        <v>Var2</v>
      </c>
      <c r="H95" s="18" t="str">
        <f t="shared" si="9"/>
        <v>Coste variable</v>
      </c>
      <c r="I95" s="18" t="str">
        <f t="shared" si="9"/>
        <v>Coste fijo</v>
      </c>
      <c r="J95" s="18" t="str">
        <f t="shared" ref="J95:O95" si="10">J86</f>
        <v>Coste fijo/buque</v>
      </c>
      <c r="K95" s="18" t="str">
        <f t="shared" si="10"/>
        <v>flow</v>
      </c>
      <c r="L95" s="18" t="str">
        <f t="shared" si="10"/>
        <v>TiempoNav</v>
      </c>
      <c r="M95" s="18" t="str">
        <f t="shared" si="10"/>
        <v>TiempoPort</v>
      </c>
      <c r="N95" s="18" t="str">
        <f t="shared" si="10"/>
        <v>TiempoCD</v>
      </c>
      <c r="O95" s="20" t="str">
        <f t="shared" si="10"/>
        <v>offer</v>
      </c>
    </row>
    <row r="96" spans="2:29" s="18" customFormat="1" x14ac:dyDescent="0.25">
      <c r="B96" s="18" t="str">
        <f>VLOOKUP(F96,NUTS_Europa!$A$2:$C$81,2,FALSE)</f>
        <v>BE23</v>
      </c>
      <c r="C96" s="18">
        <f>VLOOKUP(F96,NUTS_Europa!$A$2:$C$81,3,FALSE)</f>
        <v>253</v>
      </c>
      <c r="D96" s="18" t="str">
        <f>VLOOKUP(G96,NUTS_Europa!$A$2:$C$81,2,FALSE)</f>
        <v>BE25</v>
      </c>
      <c r="E96" s="18">
        <f>VLOOKUP(G96,NUTS_Europa!$A$2:$C$81,3,FALSE)</f>
        <v>235</v>
      </c>
      <c r="F96" s="18">
        <v>2</v>
      </c>
      <c r="G96" s="18">
        <v>3</v>
      </c>
      <c r="H96" s="18">
        <v>368817.14163510187</v>
      </c>
      <c r="I96" s="18">
        <v>346552.27474281006</v>
      </c>
      <c r="J96" s="18">
        <f t="shared" si="1"/>
        <v>24753.733910200717</v>
      </c>
      <c r="K96" s="18">
        <v>135416.16140000001</v>
      </c>
      <c r="L96" s="18">
        <v>5.8785046728971961</v>
      </c>
      <c r="M96" s="18">
        <v>11.485897906179375</v>
      </c>
      <c r="N96" s="18">
        <v>8.8187197245557964</v>
      </c>
      <c r="O96" s="20">
        <v>1583.5630706642501</v>
      </c>
      <c r="P96" s="18">
        <f t="shared" si="2"/>
        <v>0</v>
      </c>
      <c r="Q96" s="18">
        <f t="shared" si="3"/>
        <v>17.364402579076572</v>
      </c>
      <c r="S96" s="18">
        <f t="shared" si="5"/>
        <v>0</v>
      </c>
      <c r="U96" s="18">
        <f t="shared" si="7"/>
        <v>0</v>
      </c>
      <c r="V96" s="18" t="str">
        <f>VLOOKUP(B96,NUTS_Europa!$B$2:$F$41,5,FALSE)</f>
        <v>Prov. Oost-Vlaanderen</v>
      </c>
      <c r="W96" s="18" t="str">
        <f>VLOOKUP(C96,Hoja2!$C$3:$D$28,2,FALSE)</f>
        <v>Amberes</v>
      </c>
      <c r="X96" s="18" t="str">
        <f>VLOOKUP(D96,NUTS_Europa!$B$2:$F$41,5,FALSE)</f>
        <v>Prov. West-Vlaanderen</v>
      </c>
      <c r="Y96" s="18" t="str">
        <f>VLOOKUP(E96,Hoja2!$C$3:$D$28,2,FALSE)</f>
        <v>Dunkerque</v>
      </c>
      <c r="Z96" s="18">
        <f t="shared" si="8"/>
        <v>0.72351677412819049</v>
      </c>
    </row>
    <row r="97" spans="2:26" s="18" customFormat="1" x14ac:dyDescent="0.25">
      <c r="B97" s="18" t="str">
        <f>VLOOKUP(G97,NUTS_Europa!$A$2:$C$81,2,FALSE)</f>
        <v>BE25</v>
      </c>
      <c r="C97" s="18">
        <f>VLOOKUP(G97,NUTS_Europa!$A$2:$C$81,3,FALSE)</f>
        <v>235</v>
      </c>
      <c r="D97" s="18" t="str">
        <f>VLOOKUP(F97,NUTS_Europa!$A$2:$C$81,2,FALSE)</f>
        <v>BE21</v>
      </c>
      <c r="E97" s="18">
        <f>VLOOKUP(F97,NUTS_Europa!$A$2:$C$81,3,FALSE)</f>
        <v>253</v>
      </c>
      <c r="F97" s="18">
        <v>1</v>
      </c>
      <c r="G97" s="18">
        <v>3</v>
      </c>
      <c r="H97" s="19">
        <v>298123.71903450839</v>
      </c>
      <c r="I97" s="19">
        <v>346552.27474281006</v>
      </c>
      <c r="J97" s="18">
        <f t="shared" si="1"/>
        <v>24753.733910200717</v>
      </c>
      <c r="K97" s="18">
        <v>135416.16140000001</v>
      </c>
      <c r="L97" s="18">
        <v>5.8785046728971961</v>
      </c>
      <c r="M97" s="18">
        <v>11.485897906179375</v>
      </c>
      <c r="N97" s="18">
        <v>8.8187197245557964</v>
      </c>
      <c r="O97" s="20">
        <v>1583.5630706642501</v>
      </c>
      <c r="P97" s="18">
        <f t="shared" si="2"/>
        <v>0</v>
      </c>
      <c r="Q97" s="18">
        <f t="shared" si="3"/>
        <v>17.364402579076572</v>
      </c>
      <c r="S97" s="18">
        <f t="shared" si="5"/>
        <v>0</v>
      </c>
      <c r="U97" s="18">
        <f t="shared" si="7"/>
        <v>0</v>
      </c>
      <c r="V97" s="18" t="str">
        <f>VLOOKUP(B97,NUTS_Europa!$B$2:$F$41,5,FALSE)</f>
        <v>Prov. West-Vlaanderen</v>
      </c>
      <c r="W97" s="18" t="str">
        <f>VLOOKUP(C97,Hoja2!$C$3:$D$28,2,FALSE)</f>
        <v>Dunkerque</v>
      </c>
      <c r="X97" s="18" t="str">
        <f>VLOOKUP(D97,NUTS_Europa!$B$2:$F$41,5,FALSE)</f>
        <v>Prov. Antwerpen</v>
      </c>
      <c r="Y97" s="18" t="str">
        <f>VLOOKUP(E97,Hoja2!$C$3:$D$28,2,FALSE)</f>
        <v>Amberes</v>
      </c>
      <c r="Z97" s="18">
        <f t="shared" si="8"/>
        <v>0.72351677412819049</v>
      </c>
    </row>
    <row r="98" spans="2:26" s="18" customFormat="1" x14ac:dyDescent="0.25">
      <c r="B98" s="18" t="str">
        <f>VLOOKUP(F98,NUTS_Europa!$A$2:$C$81,2,FALSE)</f>
        <v>BE21</v>
      </c>
      <c r="C98" s="18">
        <f>VLOOKUP(F98,NUTS_Europa!$A$2:$C$81,3,FALSE)</f>
        <v>253</v>
      </c>
      <c r="D98" s="18" t="str">
        <f>VLOOKUP(G98,NUTS_Europa!$A$2:$C$81,2,FALSE)</f>
        <v>ES52</v>
      </c>
      <c r="E98" s="18">
        <f>VLOOKUP(G98,NUTS_Europa!$A$2:$C$81,3,FALSE)</f>
        <v>1064</v>
      </c>
      <c r="F98" s="18">
        <v>1</v>
      </c>
      <c r="G98" s="18">
        <v>16</v>
      </c>
      <c r="H98" s="18">
        <v>1946176.8700781043</v>
      </c>
      <c r="I98" s="18">
        <v>753083.83880940732</v>
      </c>
      <c r="J98" s="18">
        <f t="shared" si="1"/>
        <v>53791.702772100522</v>
      </c>
      <c r="K98" s="18">
        <v>163171.4883</v>
      </c>
      <c r="L98" s="18">
        <v>81.9158878504673</v>
      </c>
      <c r="M98" s="18">
        <v>13.639110817682472</v>
      </c>
      <c r="N98" s="18">
        <v>69.351722482185338</v>
      </c>
      <c r="O98" s="20">
        <v>12471.96176411675</v>
      </c>
      <c r="P98" s="18">
        <f t="shared" si="2"/>
        <v>0</v>
      </c>
      <c r="Q98" s="18">
        <f t="shared" si="3"/>
        <v>95.554998668149778</v>
      </c>
      <c r="S98" s="18">
        <f t="shared" si="5"/>
        <v>0</v>
      </c>
      <c r="U98" s="18">
        <f t="shared" si="7"/>
        <v>0</v>
      </c>
      <c r="V98" s="18" t="str">
        <f>VLOOKUP(B98,NUTS_Europa!$B$2:$F$41,5,FALSE)</f>
        <v>Prov. Antwerpen</v>
      </c>
      <c r="W98" s="18" t="str">
        <f>VLOOKUP(C98,Hoja2!$C$3:$D$28,2,FALSE)</f>
        <v>Amberes</v>
      </c>
      <c r="X98" s="18" t="str">
        <f>VLOOKUP(D98,NUTS_Europa!$B$2:$F$41,5,FALSE)</f>
        <v xml:space="preserve">Comunitat Valenciana </v>
      </c>
      <c r="Y98" s="18" t="str">
        <f>VLOOKUP(E98,Hoja2!$C$3:$D$28,2,FALSE)</f>
        <v>Valencia</v>
      </c>
      <c r="Z98" s="18">
        <f t="shared" si="8"/>
        <v>3.981458277839574</v>
      </c>
    </row>
    <row r="99" spans="2:26" s="18" customFormat="1" x14ac:dyDescent="0.25">
      <c r="B99" s="18" t="str">
        <f>VLOOKUP(G99,NUTS_Europa!$A$2:$C$81,2,FALSE)</f>
        <v>ES52</v>
      </c>
      <c r="C99" s="18">
        <f>VLOOKUP(G99,NUTS_Europa!$A$2:$C$81,3,FALSE)</f>
        <v>1064</v>
      </c>
      <c r="D99" s="18" t="str">
        <f>VLOOKUP(F99,NUTS_Europa!$A$2:$C$81,2,FALSE)</f>
        <v>DE60</v>
      </c>
      <c r="E99" s="18">
        <f>VLOOKUP(F99,NUTS_Europa!$A$2:$C$81,3,FALSE)</f>
        <v>1069</v>
      </c>
      <c r="F99" s="18">
        <v>5</v>
      </c>
      <c r="G99" s="18">
        <v>16</v>
      </c>
      <c r="H99" s="18">
        <v>1578369.1212054912</v>
      </c>
      <c r="I99" s="18">
        <v>781135.73412624991</v>
      </c>
      <c r="J99" s="18">
        <f t="shared" si="1"/>
        <v>55795.409580446423</v>
      </c>
      <c r="K99" s="18">
        <v>141512.31529999999</v>
      </c>
      <c r="L99" s="18">
        <v>93.503271028037389</v>
      </c>
      <c r="M99" s="18">
        <v>8.990817050205985</v>
      </c>
      <c r="N99" s="18">
        <v>58.678476408648031</v>
      </c>
      <c r="O99" s="20">
        <v>12471.96176411675</v>
      </c>
      <c r="P99" s="18">
        <f t="shared" si="2"/>
        <v>0</v>
      </c>
      <c r="Q99" s="18">
        <f t="shared" si="3"/>
        <v>102.49408807824338</v>
      </c>
      <c r="S99" s="18">
        <f t="shared" si="5"/>
        <v>0</v>
      </c>
      <c r="U99" s="18">
        <f t="shared" si="7"/>
        <v>0</v>
      </c>
      <c r="V99" s="18" t="str">
        <f>VLOOKUP(B99,NUTS_Europa!$B$2:$F$41,5,FALSE)</f>
        <v xml:space="preserve">Comunitat Valenciana </v>
      </c>
      <c r="W99" s="18" t="str">
        <f>VLOOKUP(C99,Hoja2!$C$3:$D$28,2,FALSE)</f>
        <v>Valencia</v>
      </c>
      <c r="X99" s="18" t="str">
        <f>VLOOKUP(D99,NUTS_Europa!$B$2:$F$41,5,FALSE)</f>
        <v>Hamburg</v>
      </c>
      <c r="Y99" s="18" t="str">
        <f>VLOOKUP(E99,Hoja2!$C$3:$D$28,2,FALSE)</f>
        <v>Hamburgo</v>
      </c>
      <c r="Z99" s="18">
        <f t="shared" si="8"/>
        <v>4.2705870032601405</v>
      </c>
    </row>
    <row r="100" spans="2:26" s="18" customFormat="1" x14ac:dyDescent="0.25">
      <c r="B100" s="18" t="str">
        <f>VLOOKUP(F100,NUTS_Europa!$A$2:$C$81,2,FALSE)</f>
        <v>DE60</v>
      </c>
      <c r="C100" s="18">
        <f>VLOOKUP(F100,NUTS_Europa!$A$2:$C$81,3,FALSE)</f>
        <v>1069</v>
      </c>
      <c r="D100" s="18" t="str">
        <f>VLOOKUP(G100,NUTS_Europa!$A$2:$C$81,2,FALSE)</f>
        <v>PT18</v>
      </c>
      <c r="E100" s="18">
        <f>VLOOKUP(G100,NUTS_Europa!$A$2:$C$81,3,FALSE)</f>
        <v>61</v>
      </c>
      <c r="F100" s="18">
        <v>5</v>
      </c>
      <c r="G100" s="18">
        <v>80</v>
      </c>
      <c r="H100" s="18">
        <v>12667566.834515017</v>
      </c>
      <c r="I100" s="18">
        <v>670947.67811447359</v>
      </c>
      <c r="J100" s="18">
        <f t="shared" si="1"/>
        <v>47924.834151033829</v>
      </c>
      <c r="K100" s="18">
        <v>118487.9544</v>
      </c>
      <c r="L100" s="18">
        <v>78.167289719626169</v>
      </c>
      <c r="M100" s="18">
        <v>5.1573267348897254</v>
      </c>
      <c r="N100" s="18">
        <v>88.792090673149914</v>
      </c>
      <c r="O100" s="20">
        <v>20275.131960091338</v>
      </c>
      <c r="P100" s="18">
        <f t="shared" si="2"/>
        <v>0</v>
      </c>
      <c r="Q100" s="18">
        <f t="shared" si="3"/>
        <v>83.32461645451589</v>
      </c>
      <c r="S100" s="18">
        <f t="shared" si="5"/>
        <v>0</v>
      </c>
      <c r="U100" s="18">
        <f t="shared" si="7"/>
        <v>0</v>
      </c>
      <c r="V100" s="18" t="str">
        <f>VLOOKUP(B100,NUTS_Europa!$B$2:$F$41,5,FALSE)</f>
        <v>Hamburg</v>
      </c>
      <c r="W100" s="18" t="str">
        <f>VLOOKUP(C100,Hoja2!$C$3:$D$28,2,FALSE)</f>
        <v>Hamburgo</v>
      </c>
      <c r="X100" s="18" t="str">
        <f>VLOOKUP(D100,NUTS_Europa!$B$2:$F$41,5,FALSE)</f>
        <v>Alentejo</v>
      </c>
      <c r="Y100" s="18" t="str">
        <f>VLOOKUP(E100,Hoja2!$C$3:$D$28,2,FALSE)</f>
        <v>Algeciras</v>
      </c>
      <c r="Z100" s="18">
        <f t="shared" si="8"/>
        <v>3.471859018938162</v>
      </c>
    </row>
    <row r="101" spans="2:26" s="18" customFormat="1" x14ac:dyDescent="0.25">
      <c r="B101" s="18" t="str">
        <f>VLOOKUP(G101,NUTS_Europa!$A$2:$C$81,2,FALSE)</f>
        <v>PT18</v>
      </c>
      <c r="C101" s="18">
        <f>VLOOKUP(G101,NUTS_Europa!$A$2:$C$81,3,FALSE)</f>
        <v>61</v>
      </c>
      <c r="D101" s="18" t="str">
        <f>VLOOKUP(F101,NUTS_Europa!$A$2:$C$81,2,FALSE)</f>
        <v>BE25</v>
      </c>
      <c r="E101" s="18">
        <f>VLOOKUP(F101,NUTS_Europa!$A$2:$C$81,3,FALSE)</f>
        <v>220</v>
      </c>
      <c r="F101" s="18">
        <v>43</v>
      </c>
      <c r="G101" s="18">
        <v>80</v>
      </c>
      <c r="H101" s="18">
        <v>13641093.27798981</v>
      </c>
      <c r="I101" s="18">
        <v>575832.36488248955</v>
      </c>
      <c r="J101" s="18">
        <f t="shared" si="1"/>
        <v>41130.883205892111</v>
      </c>
      <c r="K101" s="18">
        <v>117768.50930000001</v>
      </c>
      <c r="L101" s="18">
        <v>63.255607476635518</v>
      </c>
      <c r="M101" s="18">
        <v>9.4436259294068279</v>
      </c>
      <c r="N101" s="18">
        <v>94.659377280727583</v>
      </c>
      <c r="O101" s="20">
        <v>20275.131960091338</v>
      </c>
      <c r="P101" s="18">
        <f t="shared" si="2"/>
        <v>0</v>
      </c>
      <c r="Q101" s="18">
        <f t="shared" si="3"/>
        <v>72.699233406042339</v>
      </c>
      <c r="S101" s="18">
        <f t="shared" si="5"/>
        <v>0</v>
      </c>
      <c r="U101" s="18">
        <f t="shared" si="7"/>
        <v>0</v>
      </c>
      <c r="V101" s="18" t="str">
        <f>VLOOKUP(B101,NUTS_Europa!$B$2:$F$41,5,FALSE)</f>
        <v>Alentejo</v>
      </c>
      <c r="W101" s="18" t="str">
        <f>VLOOKUP(C101,Hoja2!$C$3:$D$28,2,FALSE)</f>
        <v>Algeciras</v>
      </c>
      <c r="X101" s="18" t="str">
        <f>VLOOKUP(D101,NUTS_Europa!$B$2:$F$41,5,FALSE)</f>
        <v>Prov. West-Vlaanderen</v>
      </c>
      <c r="Y101" s="18" t="str">
        <f>VLOOKUP(E101,Hoja2!$C$3:$D$28,2,FALSE)</f>
        <v>Zeebrugge</v>
      </c>
      <c r="Z101" s="18">
        <f t="shared" si="8"/>
        <v>3.029134725251764</v>
      </c>
    </row>
    <row r="102" spans="2:26" s="18" customFormat="1" x14ac:dyDescent="0.25">
      <c r="B102" s="18" t="str">
        <f>VLOOKUP(F102,NUTS_Europa!$A$2:$C$81,2,FALSE)</f>
        <v>BE25</v>
      </c>
      <c r="C102" s="18">
        <f>VLOOKUP(F102,NUTS_Europa!$A$2:$C$81,3,FALSE)</f>
        <v>220</v>
      </c>
      <c r="D102" s="18" t="str">
        <f>VLOOKUP(G102,NUTS_Europa!$A$2:$C$81,2,FALSE)</f>
        <v>NL11</v>
      </c>
      <c r="E102" s="18">
        <f>VLOOKUP(G102,NUTS_Europa!$A$2:$C$81,3,FALSE)</f>
        <v>218</v>
      </c>
      <c r="F102" s="18">
        <v>43</v>
      </c>
      <c r="G102" s="18">
        <v>70</v>
      </c>
      <c r="H102" s="18">
        <v>1682343.8302492595</v>
      </c>
      <c r="I102" s="18">
        <v>446847.75247489038</v>
      </c>
      <c r="J102" s="18">
        <f t="shared" si="1"/>
        <v>31917.696605349312</v>
      </c>
      <c r="K102" s="18">
        <v>156784.57750000001</v>
      </c>
      <c r="L102" s="18">
        <v>5.8411214953271031</v>
      </c>
      <c r="M102" s="18">
        <v>12.598964925092258</v>
      </c>
      <c r="N102" s="18">
        <v>24.793270118172199</v>
      </c>
      <c r="O102" s="20">
        <v>5283.3813549476936</v>
      </c>
      <c r="P102" s="18">
        <f t="shared" si="2"/>
        <v>0</v>
      </c>
      <c r="Q102" s="18">
        <f t="shared" si="3"/>
        <v>18.440086420419362</v>
      </c>
      <c r="S102" s="18">
        <f t="shared" si="5"/>
        <v>0</v>
      </c>
      <c r="U102" s="18">
        <f t="shared" si="7"/>
        <v>0</v>
      </c>
      <c r="V102" s="18" t="str">
        <f>VLOOKUP(B102,NUTS_Europa!$B$2:$F$41,5,FALSE)</f>
        <v>Prov. West-Vlaanderen</v>
      </c>
      <c r="W102" s="18" t="str">
        <f>VLOOKUP(C102,Hoja2!$C$3:$D$28,2,FALSE)</f>
        <v>Zeebrugge</v>
      </c>
      <c r="X102" s="18" t="str">
        <f>VLOOKUP(D102,NUTS_Europa!$B$2:$F$41,5,FALSE)</f>
        <v>Groningen</v>
      </c>
      <c r="Y102" s="18" t="str">
        <f>VLOOKUP(E102,Hoja2!$C$3:$D$28,2,FALSE)</f>
        <v>Amsterdam</v>
      </c>
      <c r="Z102" s="18">
        <f t="shared" si="8"/>
        <v>0.76833693418414006</v>
      </c>
    </row>
    <row r="103" spans="2:26" s="18" customFormat="1" x14ac:dyDescent="0.25">
      <c r="B103" s="18" t="str">
        <f>VLOOKUP(G103,NUTS_Europa!$A$2:$C$81,2,FALSE)</f>
        <v>NL11</v>
      </c>
      <c r="C103" s="18">
        <f>VLOOKUP(G103,NUTS_Europa!$A$2:$C$81,3,FALSE)</f>
        <v>218</v>
      </c>
      <c r="D103" s="18" t="str">
        <f>VLOOKUP(F103,NUTS_Europa!$A$2:$C$81,2,FALSE)</f>
        <v>BE23</v>
      </c>
      <c r="E103" s="18">
        <f>VLOOKUP(F103,NUTS_Europa!$A$2:$C$81,3,FALSE)</f>
        <v>220</v>
      </c>
      <c r="F103" s="18">
        <v>42</v>
      </c>
      <c r="G103" s="18">
        <v>70</v>
      </c>
      <c r="H103" s="18">
        <v>1882131.7261577938</v>
      </c>
      <c r="I103" s="18">
        <v>446847.75247489038</v>
      </c>
      <c r="J103" s="18">
        <f t="shared" si="1"/>
        <v>31917.696605349312</v>
      </c>
      <c r="K103" s="18">
        <v>117061.7148</v>
      </c>
      <c r="L103" s="18">
        <v>5.8411214953271031</v>
      </c>
      <c r="M103" s="18">
        <v>12.598964925092258</v>
      </c>
      <c r="N103" s="18">
        <v>24.793270118172199</v>
      </c>
      <c r="O103" s="20">
        <v>5283.3813549476936</v>
      </c>
      <c r="P103" s="18">
        <f t="shared" si="2"/>
        <v>0</v>
      </c>
      <c r="Q103" s="18">
        <f t="shared" si="3"/>
        <v>18.440086420419362</v>
      </c>
      <c r="S103" s="18">
        <f t="shared" si="5"/>
        <v>0</v>
      </c>
      <c r="U103" s="18">
        <f t="shared" si="7"/>
        <v>0</v>
      </c>
      <c r="V103" s="18" t="str">
        <f>VLOOKUP(B103,NUTS_Europa!$B$2:$F$41,5,FALSE)</f>
        <v>Groningen</v>
      </c>
      <c r="W103" s="18" t="str">
        <f>VLOOKUP(C103,Hoja2!$C$3:$D$28,2,FALSE)</f>
        <v>Amsterdam</v>
      </c>
      <c r="X103" s="18" t="str">
        <f>VLOOKUP(D103,NUTS_Europa!$B$2:$F$41,5,FALSE)</f>
        <v>Prov. Oost-Vlaanderen</v>
      </c>
      <c r="Y103" s="18" t="str">
        <f>VLOOKUP(E103,Hoja2!$C$3:$D$28,2,FALSE)</f>
        <v>Zeebrugge</v>
      </c>
      <c r="Z103" s="18">
        <f t="shared" si="8"/>
        <v>0.76833693418414006</v>
      </c>
    </row>
    <row r="104" spans="2:26" s="18" customFormat="1" x14ac:dyDescent="0.25">
      <c r="B104" s="18" t="str">
        <f>VLOOKUP(F104,NUTS_Europa!$A$2:$C$81,2,FALSE)</f>
        <v>BE23</v>
      </c>
      <c r="C104" s="18">
        <f>VLOOKUP(F104,NUTS_Europa!$A$2:$C$81,3,FALSE)</f>
        <v>220</v>
      </c>
      <c r="D104" s="18" t="str">
        <f>VLOOKUP(G104,NUTS_Europa!$A$2:$C$81,2,FALSE)</f>
        <v>NL34</v>
      </c>
      <c r="E104" s="18">
        <f>VLOOKUP(G104,NUTS_Europa!$A$2:$C$81,3,FALSE)</f>
        <v>218</v>
      </c>
      <c r="F104" s="18">
        <v>42</v>
      </c>
      <c r="G104" s="18">
        <v>74</v>
      </c>
      <c r="H104" s="18">
        <v>1896005.8855958863</v>
      </c>
      <c r="I104" s="18">
        <v>446847.75247489038</v>
      </c>
      <c r="J104" s="18">
        <f t="shared" si="1"/>
        <v>31917.696605349312</v>
      </c>
      <c r="K104" s="18">
        <v>144185.261</v>
      </c>
      <c r="L104" s="18">
        <v>5.8411214953271031</v>
      </c>
      <c r="M104" s="18">
        <v>12.598964925092258</v>
      </c>
      <c r="N104" s="18">
        <v>24.793270118172199</v>
      </c>
      <c r="O104" s="20">
        <v>5283.3813549476936</v>
      </c>
      <c r="P104" s="18">
        <f t="shared" si="2"/>
        <v>0</v>
      </c>
      <c r="Q104" s="18">
        <f t="shared" si="3"/>
        <v>18.440086420419362</v>
      </c>
      <c r="S104" s="18">
        <f t="shared" si="5"/>
        <v>0</v>
      </c>
      <c r="U104" s="18">
        <f t="shared" si="7"/>
        <v>0</v>
      </c>
      <c r="V104" s="18" t="str">
        <f>VLOOKUP(B104,NUTS_Europa!$B$2:$F$41,5,FALSE)</f>
        <v>Prov. Oost-Vlaanderen</v>
      </c>
      <c r="W104" s="18" t="str">
        <f>VLOOKUP(C104,Hoja2!$C$3:$D$28,2,FALSE)</f>
        <v>Zeebrugge</v>
      </c>
      <c r="X104" s="18" t="str">
        <f>VLOOKUP(D104,NUTS_Europa!$B$2:$F$41,5,FALSE)</f>
        <v>Zeeland</v>
      </c>
      <c r="Y104" s="18" t="str">
        <f>VLOOKUP(E104,Hoja2!$C$3:$D$28,2,FALSE)</f>
        <v>Amsterdam</v>
      </c>
      <c r="Z104" s="18">
        <f t="shared" si="8"/>
        <v>0.76833693418414006</v>
      </c>
    </row>
    <row r="105" spans="2:26" s="18" customFormat="1" x14ac:dyDescent="0.25">
      <c r="B105" s="18" t="str">
        <f>VLOOKUP(G105,NUTS_Europa!$A$2:$C$81,2,FALSE)</f>
        <v>NL34</v>
      </c>
      <c r="C105" s="18">
        <f>VLOOKUP(G105,NUTS_Europa!$A$2:$C$81,3,FALSE)</f>
        <v>218</v>
      </c>
      <c r="D105" s="18" t="str">
        <f>VLOOKUP(F105,NUTS_Europa!$A$2:$C$81,2,FALSE)</f>
        <v>NL32</v>
      </c>
      <c r="E105" s="18">
        <f>VLOOKUP(F105,NUTS_Europa!$A$2:$C$81,3,FALSE)</f>
        <v>253</v>
      </c>
      <c r="F105" s="18">
        <v>72</v>
      </c>
      <c r="G105" s="18">
        <v>74</v>
      </c>
      <c r="H105" s="18">
        <v>2689927.988548262</v>
      </c>
      <c r="I105" s="18">
        <v>507733.9882310385</v>
      </c>
      <c r="J105" s="18">
        <f t="shared" si="1"/>
        <v>36266.71344507418</v>
      </c>
      <c r="K105" s="18">
        <v>120125.8052</v>
      </c>
      <c r="L105" s="18">
        <v>8.364018691588786</v>
      </c>
      <c r="M105" s="18">
        <v>12.96095949805164</v>
      </c>
      <c r="N105" s="18">
        <v>27.785755390701389</v>
      </c>
      <c r="O105" s="20">
        <v>5283.3813549476936</v>
      </c>
      <c r="P105" s="18">
        <f t="shared" si="2"/>
        <v>0</v>
      </c>
      <c r="Q105" s="18">
        <f t="shared" si="3"/>
        <v>21.324978189640426</v>
      </c>
      <c r="S105" s="18">
        <f t="shared" si="5"/>
        <v>0</v>
      </c>
      <c r="U105" s="18">
        <f t="shared" si="7"/>
        <v>0</v>
      </c>
      <c r="V105" s="18" t="str">
        <f>VLOOKUP(B105,NUTS_Europa!$B$2:$F$41,5,FALSE)</f>
        <v>Zeeland</v>
      </c>
      <c r="W105" s="18" t="str">
        <f>VLOOKUP(C105,Hoja2!$C$3:$D$28,2,FALSE)</f>
        <v>Amsterdam</v>
      </c>
      <c r="X105" s="18" t="str">
        <f>VLOOKUP(D105,NUTS_Europa!$B$2:$F$41,5,FALSE)</f>
        <v>Noord-Holland</v>
      </c>
      <c r="Y105" s="18" t="str">
        <f>VLOOKUP(E105,Hoja2!$C$3:$D$28,2,FALSE)</f>
        <v>Amberes</v>
      </c>
      <c r="Z105" s="18">
        <f t="shared" si="8"/>
        <v>0.88854075790168441</v>
      </c>
    </row>
    <row r="106" spans="2:26" s="18" customFormat="1" x14ac:dyDescent="0.25">
      <c r="B106" s="18" t="str">
        <f>VLOOKUP(F106,NUTS_Europa!$A$2:$C$81,2,FALSE)</f>
        <v>NL32</v>
      </c>
      <c r="C106" s="18">
        <f>VLOOKUP(F106,NUTS_Europa!$A$2:$C$81,3,FALSE)</f>
        <v>253</v>
      </c>
      <c r="D106" s="18" t="str">
        <f>VLOOKUP(G106,NUTS_Europa!$A$2:$C$81,2,FALSE)</f>
        <v>NL41</v>
      </c>
      <c r="E106" s="18">
        <f>VLOOKUP(G106,NUTS_Europa!$A$2:$C$81,3,FALSE)</f>
        <v>218</v>
      </c>
      <c r="F106" s="18">
        <v>72</v>
      </c>
      <c r="G106" s="18">
        <v>75</v>
      </c>
      <c r="H106" s="18">
        <v>2308388.6040007141</v>
      </c>
      <c r="I106" s="18">
        <v>507733.9882310385</v>
      </c>
      <c r="J106" s="18">
        <f t="shared" si="1"/>
        <v>36266.71344507418</v>
      </c>
      <c r="K106" s="18">
        <v>159445.52859999999</v>
      </c>
      <c r="L106" s="18">
        <v>8.364018691588786</v>
      </c>
      <c r="M106" s="18">
        <v>12.96095949805164</v>
      </c>
      <c r="N106" s="18">
        <v>27.785755390701389</v>
      </c>
      <c r="O106" s="20">
        <v>5283.3813549476936</v>
      </c>
      <c r="P106" s="18">
        <f t="shared" si="2"/>
        <v>0</v>
      </c>
      <c r="Q106" s="18">
        <f t="shared" si="3"/>
        <v>21.324978189640426</v>
      </c>
      <c r="S106" s="18">
        <f t="shared" si="5"/>
        <v>0</v>
      </c>
      <c r="U106" s="18">
        <f t="shared" si="7"/>
        <v>0</v>
      </c>
      <c r="V106" s="18" t="str">
        <f>VLOOKUP(B106,NUTS_Europa!$B$2:$F$41,5,FALSE)</f>
        <v>Noord-Holland</v>
      </c>
      <c r="W106" s="18" t="str">
        <f>VLOOKUP(C106,Hoja2!$C$3:$D$28,2,FALSE)</f>
        <v>Amberes</v>
      </c>
      <c r="X106" s="18" t="str">
        <f>VLOOKUP(D106,NUTS_Europa!$B$2:$F$41,5,FALSE)</f>
        <v>Noord-Brabant</v>
      </c>
      <c r="Y106" s="18" t="str">
        <f>VLOOKUP(E106,Hoja2!$C$3:$D$28,2,FALSE)</f>
        <v>Amsterdam</v>
      </c>
      <c r="Z106" s="18">
        <f t="shared" si="8"/>
        <v>0.88854075790168441</v>
      </c>
    </row>
    <row r="107" spans="2:26" s="18" customFormat="1" x14ac:dyDescent="0.25">
      <c r="B107" s="18" t="str">
        <f>VLOOKUP(G107,NUTS_Europa!$A$2:$C$81,2,FALSE)</f>
        <v>NL41</v>
      </c>
      <c r="C107" s="18">
        <f>VLOOKUP(G107,NUTS_Europa!$A$2:$C$81,3,FALSE)</f>
        <v>218</v>
      </c>
      <c r="D107" s="18" t="str">
        <f>VLOOKUP(F107,NUTS_Europa!$A$2:$C$81,2,FALSE)</f>
        <v>NL33</v>
      </c>
      <c r="E107" s="18">
        <f>VLOOKUP(F107,NUTS_Europa!$A$2:$C$81,3,FALSE)</f>
        <v>220</v>
      </c>
      <c r="F107" s="18">
        <v>73</v>
      </c>
      <c r="G107" s="18">
        <v>75</v>
      </c>
      <c r="H107" s="18">
        <v>2466927.5464733988</v>
      </c>
      <c r="I107" s="18">
        <v>446847.75247489038</v>
      </c>
      <c r="J107" s="18">
        <f t="shared" si="1"/>
        <v>31917.696605349312</v>
      </c>
      <c r="K107" s="18">
        <v>176841.96369999999</v>
      </c>
      <c r="L107" s="18">
        <v>5.8411214953271031</v>
      </c>
      <c r="M107" s="18">
        <v>12.598964925092258</v>
      </c>
      <c r="N107" s="18">
        <v>24.793270118172199</v>
      </c>
      <c r="O107" s="20">
        <v>5283.3813549476936</v>
      </c>
      <c r="P107" s="18">
        <f t="shared" si="2"/>
        <v>0</v>
      </c>
      <c r="Q107" s="18">
        <f t="shared" si="3"/>
        <v>18.440086420419362</v>
      </c>
      <c r="S107" s="18">
        <f t="shared" si="5"/>
        <v>0</v>
      </c>
      <c r="U107" s="18">
        <f t="shared" si="7"/>
        <v>0</v>
      </c>
      <c r="V107" s="18" t="str">
        <f>VLOOKUP(B107,NUTS_Europa!$B$2:$F$41,5,FALSE)</f>
        <v>Noord-Brabant</v>
      </c>
      <c r="W107" s="18" t="str">
        <f>VLOOKUP(C107,Hoja2!$C$3:$D$28,2,FALSE)</f>
        <v>Amsterdam</v>
      </c>
      <c r="X107" s="18" t="str">
        <f>VLOOKUP(D107,NUTS_Europa!$B$2:$F$41,5,FALSE)</f>
        <v>Zuid-Holland</v>
      </c>
      <c r="Y107" s="18" t="str">
        <f>VLOOKUP(E107,Hoja2!$C$3:$D$28,2,FALSE)</f>
        <v>Zeebrugge</v>
      </c>
      <c r="Z107" s="18">
        <f t="shared" si="8"/>
        <v>0.76833693418414006</v>
      </c>
    </row>
    <row r="108" spans="2:26" s="18" customFormat="1" x14ac:dyDescent="0.25">
      <c r="B108" s="18" t="str">
        <f>VLOOKUP(F108,NUTS_Europa!$A$2:$C$81,2,FALSE)</f>
        <v>NL33</v>
      </c>
      <c r="C108" s="18">
        <f>VLOOKUP(F108,NUTS_Europa!$A$2:$C$81,3,FALSE)</f>
        <v>220</v>
      </c>
      <c r="D108" s="18" t="str">
        <f>VLOOKUP(G108,NUTS_Europa!$A$2:$C$81,2,FALSE)</f>
        <v>PT11</v>
      </c>
      <c r="E108" s="18">
        <f>VLOOKUP(G108,NUTS_Europa!$A$2:$C$81,3,FALSE)</f>
        <v>288</v>
      </c>
      <c r="F108" s="18">
        <v>73</v>
      </c>
      <c r="G108" s="18">
        <v>76</v>
      </c>
      <c r="H108" s="18">
        <v>690496.58678516641</v>
      </c>
      <c r="I108" s="18">
        <v>537007.16804051795</v>
      </c>
      <c r="J108" s="18">
        <f t="shared" si="1"/>
        <v>38357.654860036993</v>
      </c>
      <c r="K108" s="18">
        <v>163171.4883</v>
      </c>
      <c r="L108" s="18">
        <v>39.285514018691593</v>
      </c>
      <c r="M108" s="18">
        <v>11.332183634098492</v>
      </c>
      <c r="N108" s="18">
        <v>5.2465587805994423</v>
      </c>
      <c r="O108" s="20">
        <v>1050.5272738246383</v>
      </c>
      <c r="P108" s="18">
        <f t="shared" si="2"/>
        <v>0</v>
      </c>
      <c r="Q108" s="18">
        <f t="shared" si="3"/>
        <v>50.617697652790085</v>
      </c>
      <c r="S108" s="18">
        <f t="shared" si="5"/>
        <v>0</v>
      </c>
      <c r="U108" s="18">
        <f t="shared" si="7"/>
        <v>0</v>
      </c>
      <c r="V108" s="18" t="str">
        <f>VLOOKUP(B108,NUTS_Europa!$B$2:$F$41,5,FALSE)</f>
        <v>Zuid-Holland</v>
      </c>
      <c r="W108" s="18" t="str">
        <f>VLOOKUP(C108,Hoja2!$C$3:$D$28,2,FALSE)</f>
        <v>Zeebrugge</v>
      </c>
      <c r="X108" s="18" t="str">
        <f>VLOOKUP(D108,NUTS_Europa!$B$2:$F$41,5,FALSE)</f>
        <v>Norte</v>
      </c>
      <c r="Y108" s="18" t="str">
        <f>VLOOKUP(E108,Hoja2!$C$3:$D$28,2,FALSE)</f>
        <v>Vigo</v>
      </c>
      <c r="Z108" s="18">
        <f t="shared" si="8"/>
        <v>2.1090707355329203</v>
      </c>
    </row>
    <row r="109" spans="2:26" s="18" customFormat="1" x14ac:dyDescent="0.25">
      <c r="B109" s="18" t="str">
        <f>VLOOKUP(G109,NUTS_Europa!$A$2:$C$81,2,FALSE)</f>
        <v>PT11</v>
      </c>
      <c r="C109" s="18">
        <f>VLOOKUP(G109,NUTS_Europa!$A$2:$C$81,3,FALSE)</f>
        <v>288</v>
      </c>
      <c r="D109" s="18" t="str">
        <f>VLOOKUP(F109,NUTS_Europa!$A$2:$C$81,2,FALSE)</f>
        <v>NL12</v>
      </c>
      <c r="E109" s="18">
        <f>VLOOKUP(F109,NUTS_Europa!$A$2:$C$81,3,FALSE)</f>
        <v>250</v>
      </c>
      <c r="F109" s="18">
        <v>71</v>
      </c>
      <c r="G109" s="18">
        <v>76</v>
      </c>
      <c r="H109" s="18">
        <v>769954.94675089035</v>
      </c>
      <c r="I109" s="18">
        <v>679420.86896107276</v>
      </c>
      <c r="J109" s="18">
        <f t="shared" si="1"/>
        <v>48530.062068648054</v>
      </c>
      <c r="K109" s="18">
        <v>142841.86170000001</v>
      </c>
      <c r="L109" s="18">
        <v>42.514953271028041</v>
      </c>
      <c r="M109" s="18">
        <v>9.8731245010901887</v>
      </c>
      <c r="N109" s="18">
        <v>5.8415730686304439</v>
      </c>
      <c r="O109" s="20">
        <v>1050.5272738246383</v>
      </c>
      <c r="P109" s="18">
        <f t="shared" si="2"/>
        <v>0</v>
      </c>
      <c r="Q109" s="18">
        <f t="shared" si="3"/>
        <v>52.38807777211823</v>
      </c>
      <c r="S109" s="18">
        <f t="shared" si="5"/>
        <v>0</v>
      </c>
      <c r="U109" s="18">
        <f t="shared" si="7"/>
        <v>0</v>
      </c>
      <c r="V109" s="18" t="str">
        <f>VLOOKUP(B109,NUTS_Europa!$B$2:$F$41,5,FALSE)</f>
        <v>Norte</v>
      </c>
      <c r="W109" s="18" t="str">
        <f>VLOOKUP(C109,Hoja2!$C$3:$D$28,2,FALSE)</f>
        <v>Vigo</v>
      </c>
      <c r="X109" s="18" t="str">
        <f>VLOOKUP(D109,NUTS_Europa!$B$2:$F$41,5,FALSE)</f>
        <v>Friesland (NL)</v>
      </c>
      <c r="Y109" s="18" t="str">
        <f>VLOOKUP(E109,Hoja2!$C$3:$D$28,2,FALSE)</f>
        <v>Rotterdam</v>
      </c>
      <c r="Z109" s="18">
        <f t="shared" si="8"/>
        <v>2.1828365738382596</v>
      </c>
    </row>
    <row r="110" spans="2:26" s="18" customFormat="1" x14ac:dyDescent="0.25">
      <c r="B110" s="18" t="str">
        <f>VLOOKUP(F110,NUTS_Europa!$A$2:$C$81,2,FALSE)</f>
        <v>NL12</v>
      </c>
      <c r="C110" s="18">
        <f>VLOOKUP(F110,NUTS_Europa!$A$2:$C$81,3,FALSE)</f>
        <v>250</v>
      </c>
      <c r="D110" s="18" t="str">
        <f>VLOOKUP(G110,NUTS_Europa!$A$2:$C$81,2,FALSE)</f>
        <v>PT16</v>
      </c>
      <c r="E110" s="18">
        <f>VLOOKUP(G110,NUTS_Europa!$A$2:$C$81,3,FALSE)</f>
        <v>294</v>
      </c>
      <c r="F110" s="18">
        <v>71</v>
      </c>
      <c r="G110" s="18">
        <v>78</v>
      </c>
      <c r="H110" s="18">
        <v>2585807.2760283961</v>
      </c>
      <c r="I110" s="18">
        <v>690045.46128938941</v>
      </c>
      <c r="J110" s="18">
        <f t="shared" si="1"/>
        <v>49288.961520670673</v>
      </c>
      <c r="K110" s="18">
        <v>135416.16140000001</v>
      </c>
      <c r="L110" s="18">
        <v>52.229439252336455</v>
      </c>
      <c r="M110" s="18">
        <v>10.898060321569705</v>
      </c>
      <c r="N110" s="18">
        <v>17.804899552171737</v>
      </c>
      <c r="O110" s="20">
        <v>3201.9684368426078</v>
      </c>
      <c r="P110" s="18">
        <f t="shared" si="2"/>
        <v>0</v>
      </c>
      <c r="Q110" s="18">
        <f t="shared" si="3"/>
        <v>63.127499573906164</v>
      </c>
      <c r="S110" s="18">
        <f t="shared" si="5"/>
        <v>0</v>
      </c>
      <c r="U110" s="18">
        <f t="shared" si="7"/>
        <v>0</v>
      </c>
      <c r="V110" s="18" t="str">
        <f>VLOOKUP(B110,NUTS_Europa!$B$2:$F$41,5,FALSE)</f>
        <v>Friesland (NL)</v>
      </c>
      <c r="W110" s="18" t="str">
        <f>VLOOKUP(C110,Hoja2!$C$3:$D$28,2,FALSE)</f>
        <v>Rotterdam</v>
      </c>
      <c r="X110" s="18" t="str">
        <f>VLOOKUP(D110,NUTS_Europa!$B$2:$F$41,5,FALSE)</f>
        <v>Centro (PT)</v>
      </c>
      <c r="Y110" s="18" t="str">
        <f>VLOOKUP(E110,Hoja2!$C$3:$D$28,2,FALSE)</f>
        <v>Lisboa</v>
      </c>
      <c r="Z110" s="18">
        <f t="shared" si="8"/>
        <v>2.6303124822460902</v>
      </c>
    </row>
    <row r="111" spans="2:26" s="18" customFormat="1" x14ac:dyDescent="0.25">
      <c r="B111" s="18" t="str">
        <f>VLOOKUP(G111,NUTS_Europa!$A$2:$C$81,2,FALSE)</f>
        <v>PT16</v>
      </c>
      <c r="C111" s="18">
        <f>VLOOKUP(G111,NUTS_Europa!$A$2:$C$81,3,FALSE)</f>
        <v>294</v>
      </c>
      <c r="D111" s="18" t="str">
        <f>VLOOKUP(F111,NUTS_Europa!$A$2:$C$81,2,FALSE)</f>
        <v>PT15</v>
      </c>
      <c r="E111" s="18">
        <f>VLOOKUP(F111,NUTS_Europa!$A$2:$C$81,3,FALSE)</f>
        <v>61</v>
      </c>
      <c r="F111" s="18">
        <v>77</v>
      </c>
      <c r="G111" s="18">
        <v>78</v>
      </c>
      <c r="H111" s="18">
        <v>2688149.2201176579</v>
      </c>
      <c r="I111" s="18">
        <v>344134.2061622006</v>
      </c>
      <c r="J111" s="18">
        <f t="shared" si="1"/>
        <v>24581.014725871471</v>
      </c>
      <c r="K111" s="18">
        <v>127001.217</v>
      </c>
      <c r="L111" s="18">
        <v>14.378504672897197</v>
      </c>
      <c r="M111" s="18">
        <v>7.7198369933170667</v>
      </c>
      <c r="N111" s="18">
        <v>14.022570720442904</v>
      </c>
      <c r="O111" s="20">
        <v>3201.9684368426078</v>
      </c>
      <c r="P111" s="18">
        <f t="shared" si="2"/>
        <v>0</v>
      </c>
      <c r="Q111" s="18">
        <f t="shared" si="3"/>
        <v>22.098341666214264</v>
      </c>
      <c r="S111" s="18">
        <f t="shared" si="5"/>
        <v>0</v>
      </c>
      <c r="U111" s="18">
        <f t="shared" si="7"/>
        <v>0</v>
      </c>
      <c r="V111" s="18" t="str">
        <f>VLOOKUP(B111,NUTS_Europa!$B$2:$F$41,5,FALSE)</f>
        <v>Centro (PT)</v>
      </c>
      <c r="W111" s="18" t="str">
        <f>VLOOKUP(C111,Hoja2!$C$3:$D$28,2,FALSE)</f>
        <v>Lisboa</v>
      </c>
      <c r="X111" s="18" t="str">
        <f>VLOOKUP(D111,NUTS_Europa!$B$2:$F$41,5,FALSE)</f>
        <v>Algarve</v>
      </c>
      <c r="Y111" s="18" t="str">
        <f>VLOOKUP(E111,Hoja2!$C$3:$D$28,2,FALSE)</f>
        <v>Algeciras</v>
      </c>
      <c r="Z111" s="18">
        <f t="shared" si="8"/>
        <v>0.92076423609226099</v>
      </c>
    </row>
    <row r="112" spans="2:26" s="18" customFormat="1" x14ac:dyDescent="0.25">
      <c r="B112" s="18" t="str">
        <f>VLOOKUP(F112,NUTS_Europa!$A$2:$C$81,2,FALSE)</f>
        <v>PT15</v>
      </c>
      <c r="C112" s="18">
        <f>VLOOKUP(F112,NUTS_Europa!$A$2:$C$81,3,FALSE)</f>
        <v>61</v>
      </c>
      <c r="D112" s="18" t="str">
        <f>VLOOKUP(G112,NUTS_Europa!$A$2:$C$81,2,FALSE)</f>
        <v>PT17</v>
      </c>
      <c r="E112" s="18">
        <f>VLOOKUP(G112,NUTS_Europa!$A$2:$C$81,3,FALSE)</f>
        <v>297</v>
      </c>
      <c r="F112" s="18">
        <v>77</v>
      </c>
      <c r="G112" s="18">
        <v>79</v>
      </c>
      <c r="H112" s="18">
        <v>841002.10920355236</v>
      </c>
      <c r="I112" s="18">
        <v>254370.77614360166</v>
      </c>
      <c r="J112" s="18">
        <f t="shared" si="1"/>
        <v>18169.341153114405</v>
      </c>
      <c r="K112" s="18">
        <v>113696.3812</v>
      </c>
      <c r="L112" s="18">
        <v>3.504672897196262</v>
      </c>
      <c r="M112" s="18">
        <v>6.709447578127679</v>
      </c>
      <c r="N112" s="18">
        <v>4.3200407644825525</v>
      </c>
      <c r="O112" s="20">
        <v>986.45494107443074</v>
      </c>
      <c r="P112" s="18">
        <f t="shared" si="2"/>
        <v>0</v>
      </c>
      <c r="Q112" s="18">
        <f t="shared" si="3"/>
        <v>10.214120475323941</v>
      </c>
      <c r="S112" s="18">
        <f t="shared" si="5"/>
        <v>0</v>
      </c>
      <c r="U112" s="18">
        <f t="shared" si="7"/>
        <v>0</v>
      </c>
      <c r="V112" s="18" t="str">
        <f>VLOOKUP(B112,NUTS_Europa!$B$2:$F$41,5,FALSE)</f>
        <v>Algarve</v>
      </c>
      <c r="W112" s="18" t="str">
        <f>VLOOKUP(C112,Hoja2!$C$3:$D$28,2,FALSE)</f>
        <v>Algeciras</v>
      </c>
      <c r="X112" s="18" t="str">
        <f>VLOOKUP(D112,NUTS_Europa!$B$2:$F$41,5,FALSE)</f>
        <v>Área Metropolitana de Lisboa</v>
      </c>
      <c r="Y112" s="18" t="str">
        <f>VLOOKUP(E112,Hoja2!$C$3:$D$28,2,FALSE)</f>
        <v>Cádiz</v>
      </c>
      <c r="Z112" s="18">
        <f t="shared" si="8"/>
        <v>0.42558835313849758</v>
      </c>
    </row>
    <row r="113" spans="2:26" s="18" customFormat="1" x14ac:dyDescent="0.25">
      <c r="B113" s="18" t="str">
        <f>VLOOKUP(G113,NUTS_Europa!$A$2:$C$81,2,FALSE)</f>
        <v>PT17</v>
      </c>
      <c r="C113" s="18">
        <f>VLOOKUP(G113,NUTS_Europa!$A$2:$C$81,3,FALSE)</f>
        <v>297</v>
      </c>
      <c r="D113" s="18" t="str">
        <f>VLOOKUP(F113,NUTS_Europa!$A$2:$C$81,2,FALSE)</f>
        <v>FRJ1</v>
      </c>
      <c r="E113" s="18">
        <f>VLOOKUP(F113,NUTS_Europa!$A$2:$C$81,3,FALSE)</f>
        <v>1064</v>
      </c>
      <c r="F113" s="18">
        <v>66</v>
      </c>
      <c r="G113" s="18">
        <v>79</v>
      </c>
      <c r="H113" s="18">
        <v>918977.34504327388</v>
      </c>
      <c r="I113" s="18">
        <v>378025.0150180551</v>
      </c>
      <c r="J113" s="18">
        <f t="shared" si="1"/>
        <v>27001.786787003937</v>
      </c>
      <c r="K113" s="18">
        <v>192445.7181</v>
      </c>
      <c r="L113" s="18">
        <v>21.635514018691591</v>
      </c>
      <c r="M113" s="18">
        <v>10.542937893443938</v>
      </c>
      <c r="N113" s="18">
        <v>4.6411041087832849</v>
      </c>
      <c r="O113" s="20">
        <v>986.45494107443074</v>
      </c>
      <c r="P113" s="18">
        <f t="shared" si="2"/>
        <v>0</v>
      </c>
      <c r="Q113" s="18">
        <f t="shared" si="3"/>
        <v>32.178451912135529</v>
      </c>
      <c r="S113" s="18">
        <f t="shared" si="5"/>
        <v>0</v>
      </c>
      <c r="U113" s="18">
        <f t="shared" si="7"/>
        <v>0</v>
      </c>
      <c r="V113" s="18" t="str">
        <f>VLOOKUP(B113,NUTS_Europa!$B$2:$F$41,5,FALSE)</f>
        <v>Área Metropolitana de Lisboa</v>
      </c>
      <c r="W113" s="18" t="str">
        <f>VLOOKUP(C113,Hoja2!$C$3:$D$28,2,FALSE)</f>
        <v>Cádiz</v>
      </c>
      <c r="X113" s="18" t="str">
        <f>VLOOKUP(D113,NUTS_Europa!$B$2:$F$41,5,FALSE)</f>
        <v>Languedoc-Roussillon</v>
      </c>
      <c r="Y113" s="18" t="str">
        <f>VLOOKUP(E113,Hoja2!$C$3:$D$28,2,FALSE)</f>
        <v>Valencia</v>
      </c>
      <c r="Z113" s="18">
        <f t="shared" si="8"/>
        <v>1.3407688296723137</v>
      </c>
    </row>
    <row r="114" spans="2:26" s="18" customFormat="1" x14ac:dyDescent="0.25">
      <c r="B114" s="18" t="str">
        <f>VLOOKUP(F114,NUTS_Europa!$A$2:$C$81,2,FALSE)</f>
        <v>FRJ1</v>
      </c>
      <c r="C114" s="18">
        <f>VLOOKUP(F114,NUTS_Europa!$A$2:$C$81,3,FALSE)</f>
        <v>1064</v>
      </c>
      <c r="D114" s="18" t="str">
        <f>VLOOKUP(G114,NUTS_Europa!$A$2:$C$81,2,FALSE)</f>
        <v>FRF2</v>
      </c>
      <c r="E114" s="18">
        <f>VLOOKUP(G114,NUTS_Europa!$A$2:$C$81,3,FALSE)</f>
        <v>235</v>
      </c>
      <c r="F114" s="18">
        <v>66</v>
      </c>
      <c r="G114" s="18">
        <v>67</v>
      </c>
      <c r="H114" s="18">
        <v>1513567.1970051921</v>
      </c>
      <c r="I114" s="18">
        <v>682721.38325036597</v>
      </c>
      <c r="J114" s="18">
        <f t="shared" si="1"/>
        <v>48765.813089311858</v>
      </c>
      <c r="K114" s="18">
        <v>176841.96369999999</v>
      </c>
      <c r="L114" s="18">
        <v>80.791588785046741</v>
      </c>
      <c r="M114" s="18">
        <v>10.320111187275307</v>
      </c>
      <c r="N114" s="18">
        <v>7.4635393090100903</v>
      </c>
      <c r="O114" s="20">
        <v>1583.5630706642501</v>
      </c>
      <c r="P114" s="18">
        <f t="shared" si="2"/>
        <v>0</v>
      </c>
      <c r="Q114" s="18">
        <f t="shared" si="3"/>
        <v>91.111699972322043</v>
      </c>
      <c r="S114" s="18">
        <f t="shared" si="5"/>
        <v>0</v>
      </c>
      <c r="U114" s="18">
        <f t="shared" si="7"/>
        <v>0</v>
      </c>
      <c r="V114" s="18" t="str">
        <f>VLOOKUP(B114,NUTS_Europa!$B$2:$F$41,5,FALSE)</f>
        <v>Languedoc-Roussillon</v>
      </c>
      <c r="W114" s="18" t="str">
        <f>VLOOKUP(C114,Hoja2!$C$3:$D$28,2,FALSE)</f>
        <v>Valencia</v>
      </c>
      <c r="X114" s="18" t="str">
        <f>VLOOKUP(D114,NUTS_Europa!$B$2:$F$41,5,FALSE)</f>
        <v>Champagne-Ardenne</v>
      </c>
      <c r="Y114" s="18" t="str">
        <f>VLOOKUP(E114,Hoja2!$C$3:$D$28,2,FALSE)</f>
        <v>Dunkerque</v>
      </c>
      <c r="Z114" s="18">
        <f t="shared" si="8"/>
        <v>3.796320832180085</v>
      </c>
    </row>
    <row r="115" spans="2:26" s="18" customFormat="1" x14ac:dyDescent="0.25">
      <c r="B115" s="18" t="str">
        <f>VLOOKUP(G115,NUTS_Europa!$A$2:$C$81,2,FALSE)</f>
        <v>FRF2</v>
      </c>
      <c r="C115" s="18">
        <f>VLOOKUP(G115,NUTS_Europa!$A$2:$C$81,3,FALSE)</f>
        <v>235</v>
      </c>
      <c r="D115" s="18" t="str">
        <f>VLOOKUP(F115,NUTS_Europa!$A$2:$C$81,2,FALSE)</f>
        <v>BE21</v>
      </c>
      <c r="E115" s="18">
        <f>VLOOKUP(F115,NUTS_Europa!$A$2:$C$81,3,FALSE)</f>
        <v>250</v>
      </c>
      <c r="F115" s="18">
        <v>41</v>
      </c>
      <c r="G115" s="18">
        <v>67</v>
      </c>
      <c r="H115" s="18">
        <v>1086760.3501675532</v>
      </c>
      <c r="I115" s="18">
        <v>430466.91701393545</v>
      </c>
      <c r="J115" s="18">
        <f t="shared" si="1"/>
        <v>30747.636929566819</v>
      </c>
      <c r="K115" s="18">
        <v>156784.57750000001</v>
      </c>
      <c r="L115" s="18">
        <v>6.5887850467289724</v>
      </c>
      <c r="M115" s="18">
        <v>9.6648442002116859</v>
      </c>
      <c r="N115" s="18">
        <v>8.8187197245557964</v>
      </c>
      <c r="O115" s="20">
        <v>1583.5630706642501</v>
      </c>
      <c r="P115" s="18">
        <f t="shared" si="2"/>
        <v>0</v>
      </c>
      <c r="Q115" s="18">
        <f t="shared" si="3"/>
        <v>16.253629246940658</v>
      </c>
      <c r="S115" s="18">
        <f t="shared" si="5"/>
        <v>0</v>
      </c>
      <c r="U115" s="18">
        <f t="shared" si="7"/>
        <v>0</v>
      </c>
      <c r="V115" s="18" t="str">
        <f>VLOOKUP(B115,NUTS_Europa!$B$2:$F$41,5,FALSE)</f>
        <v>Champagne-Ardenne</v>
      </c>
      <c r="W115" s="18" t="str">
        <f>VLOOKUP(C115,Hoja2!$C$3:$D$28,2,FALSE)</f>
        <v>Dunkerque</v>
      </c>
      <c r="X115" s="18" t="str">
        <f>VLOOKUP(D115,NUTS_Europa!$B$2:$F$41,5,FALSE)</f>
        <v>Prov. Antwerpen</v>
      </c>
      <c r="Y115" s="18" t="str">
        <f>VLOOKUP(E115,Hoja2!$C$3:$D$28,2,FALSE)</f>
        <v>Rotterdam</v>
      </c>
      <c r="Z115" s="18">
        <f t="shared" si="8"/>
        <v>0.6772345519558608</v>
      </c>
    </row>
    <row r="116" spans="2:26" s="18" customFormat="1" x14ac:dyDescent="0.25">
      <c r="B116" s="18" t="str">
        <f>VLOOKUP(F116,NUTS_Europa!$A$2:$C$81,2,FALSE)</f>
        <v>BE21</v>
      </c>
      <c r="C116" s="18">
        <f>VLOOKUP(F116,NUTS_Europa!$A$2:$C$81,3,FALSE)</f>
        <v>250</v>
      </c>
      <c r="D116" s="18" t="str">
        <f>VLOOKUP(G116,NUTS_Europa!$A$2:$C$81,2,FALSE)</f>
        <v>FRE1</v>
      </c>
      <c r="E116" s="18">
        <f>VLOOKUP(G116,NUTS_Europa!$A$2:$C$81,3,FALSE)</f>
        <v>235</v>
      </c>
      <c r="F116" s="18">
        <v>41</v>
      </c>
      <c r="G116" s="18">
        <v>61</v>
      </c>
      <c r="H116" s="18">
        <v>570282.52152086457</v>
      </c>
      <c r="I116" s="18">
        <v>430466.91701393545</v>
      </c>
      <c r="J116" s="18">
        <f t="shared" si="1"/>
        <v>30747.636929566819</v>
      </c>
      <c r="K116" s="18">
        <v>142392.87169999999</v>
      </c>
      <c r="L116" s="18">
        <v>6.5887850467289724</v>
      </c>
      <c r="M116" s="18">
        <v>9.6648442002116859</v>
      </c>
      <c r="N116" s="18">
        <v>8.8187197245557964</v>
      </c>
      <c r="O116" s="20">
        <v>1583.5630706642501</v>
      </c>
      <c r="P116" s="18">
        <f t="shared" si="2"/>
        <v>0</v>
      </c>
      <c r="Q116" s="18">
        <f t="shared" si="3"/>
        <v>16.253629246940658</v>
      </c>
      <c r="S116" s="18">
        <f t="shared" si="5"/>
        <v>0</v>
      </c>
      <c r="U116" s="18">
        <f t="shared" si="7"/>
        <v>0</v>
      </c>
      <c r="V116" s="18" t="str">
        <f>VLOOKUP(B116,NUTS_Europa!$B$2:$F$41,5,FALSE)</f>
        <v>Prov. Antwerpen</v>
      </c>
      <c r="W116" s="18" t="str">
        <f>VLOOKUP(C116,Hoja2!$C$3:$D$28,2,FALSE)</f>
        <v>Rotterdam</v>
      </c>
      <c r="X116" s="18" t="str">
        <f>VLOOKUP(D116,NUTS_Europa!$B$2:$F$41,5,FALSE)</f>
        <v>Nord-Pas de Calais</v>
      </c>
      <c r="Y116" s="18" t="str">
        <f>VLOOKUP(E116,Hoja2!$C$3:$D$28,2,FALSE)</f>
        <v>Dunkerque</v>
      </c>
      <c r="Z116" s="18">
        <f t="shared" si="8"/>
        <v>0.6772345519558608</v>
      </c>
    </row>
    <row r="117" spans="2:26" s="18" customFormat="1" x14ac:dyDescent="0.25">
      <c r="B117" s="18" t="str">
        <f>VLOOKUP(G117,NUTS_Europa!$A$2:$C$81,2,FALSE)</f>
        <v>FRE1</v>
      </c>
      <c r="C117" s="18">
        <f>VLOOKUP(G117,NUTS_Europa!$A$2:$C$81,3,FALSE)</f>
        <v>235</v>
      </c>
      <c r="D117" s="18" t="str">
        <f>VLOOKUP(F117,NUTS_Europa!$A$2:$C$81,2,FALSE)</f>
        <v>DE94</v>
      </c>
      <c r="E117" s="18">
        <f>VLOOKUP(F117,NUTS_Europa!$A$2:$C$81,3,FALSE)</f>
        <v>1069</v>
      </c>
      <c r="F117" s="18">
        <v>48</v>
      </c>
      <c r="G117" s="18">
        <v>61</v>
      </c>
      <c r="H117" s="18">
        <v>594610.87162990612</v>
      </c>
      <c r="I117" s="18">
        <v>382088.75699231663</v>
      </c>
      <c r="J117" s="18">
        <f t="shared" si="1"/>
        <v>27292.05407087976</v>
      </c>
      <c r="K117" s="18">
        <v>507158.32770000002</v>
      </c>
      <c r="L117" s="18">
        <v>19.049532710280378</v>
      </c>
      <c r="M117" s="18">
        <v>6.8376041387028881</v>
      </c>
      <c r="N117" s="18">
        <v>7.4635393090100903</v>
      </c>
      <c r="O117" s="20">
        <v>1583.5630706642501</v>
      </c>
      <c r="P117" s="18">
        <f t="shared" si="2"/>
        <v>0</v>
      </c>
      <c r="Q117" s="18">
        <f t="shared" si="3"/>
        <v>25.887136848983268</v>
      </c>
      <c r="S117" s="18">
        <f t="shared" si="5"/>
        <v>0</v>
      </c>
      <c r="U117" s="18">
        <f t="shared" si="7"/>
        <v>0</v>
      </c>
      <c r="V117" s="18" t="str">
        <f>VLOOKUP(B117,NUTS_Europa!$B$2:$F$41,5,FALSE)</f>
        <v>Nord-Pas de Calais</v>
      </c>
      <c r="W117" s="18" t="str">
        <f>VLOOKUP(C117,Hoja2!$C$3:$D$28,2,FALSE)</f>
        <v>Dunkerque</v>
      </c>
      <c r="X117" s="18" t="str">
        <f>VLOOKUP(D117,NUTS_Europa!$B$2:$F$41,5,FALSE)</f>
        <v>Weser-Ems</v>
      </c>
      <c r="Y117" s="18" t="str">
        <f>VLOOKUP(E117,Hoja2!$C$3:$D$28,2,FALSE)</f>
        <v>Hamburgo</v>
      </c>
      <c r="Z117" s="18">
        <f t="shared" si="8"/>
        <v>1.0786307020409696</v>
      </c>
    </row>
    <row r="118" spans="2:26" s="18" customFormat="1" x14ac:dyDescent="0.25">
      <c r="B118" s="18" t="str">
        <f>VLOOKUP(F118,NUTS_Europa!$A$2:$C$81,2,FALSE)</f>
        <v>DE94</v>
      </c>
      <c r="C118" s="18">
        <f>VLOOKUP(F118,NUTS_Europa!$A$2:$C$81,3,FALSE)</f>
        <v>1069</v>
      </c>
      <c r="D118" s="18" t="str">
        <f>VLOOKUP(G118,NUTS_Europa!$A$2:$C$81,2,FALSE)</f>
        <v>ES12</v>
      </c>
      <c r="E118" s="18">
        <f>VLOOKUP(G118,NUTS_Europa!$A$2:$C$81,3,FALSE)</f>
        <v>163</v>
      </c>
      <c r="F118" s="18">
        <v>48</v>
      </c>
      <c r="G118" s="18">
        <v>52</v>
      </c>
      <c r="H118" s="18">
        <v>2072165.4024201438</v>
      </c>
      <c r="I118" s="18">
        <v>579106.57860547258</v>
      </c>
      <c r="J118" s="18">
        <f t="shared" si="1"/>
        <v>41364.755614676615</v>
      </c>
      <c r="K118" s="18">
        <v>123614.25509999999</v>
      </c>
      <c r="L118" s="18">
        <v>48.97429906542056</v>
      </c>
      <c r="M118" s="18">
        <v>11.330335883085423</v>
      </c>
      <c r="N118" s="18">
        <v>18.76296237864047</v>
      </c>
      <c r="O118" s="20">
        <v>3374.2629741903866</v>
      </c>
      <c r="P118" s="18">
        <f t="shared" si="2"/>
        <v>0</v>
      </c>
      <c r="Q118" s="18">
        <f t="shared" si="3"/>
        <v>60.304634948505985</v>
      </c>
      <c r="S118" s="18">
        <f t="shared" si="5"/>
        <v>0</v>
      </c>
      <c r="U118" s="18">
        <f t="shared" si="7"/>
        <v>0</v>
      </c>
      <c r="V118" s="18" t="str">
        <f>VLOOKUP(B118,NUTS_Europa!$B$2:$F$41,5,FALSE)</f>
        <v>Weser-Ems</v>
      </c>
      <c r="W118" s="18" t="str">
        <f>VLOOKUP(C118,Hoja2!$C$3:$D$28,2,FALSE)</f>
        <v>Hamburgo</v>
      </c>
      <c r="X118" s="18" t="str">
        <f>VLOOKUP(D118,NUTS_Europa!$B$2:$F$41,5,FALSE)</f>
        <v>Principado de Asturias</v>
      </c>
      <c r="Y118" s="18" t="str">
        <f>VLOOKUP(E118,Hoja2!$C$3:$D$28,2,FALSE)</f>
        <v>Bilbao</v>
      </c>
      <c r="Z118" s="18">
        <f t="shared" si="8"/>
        <v>2.512693122854416</v>
      </c>
    </row>
    <row r="119" spans="2:26" s="18" customFormat="1" x14ac:dyDescent="0.25">
      <c r="B119" s="18" t="str">
        <f>VLOOKUP(G119,NUTS_Europa!$A$2:$C$81,2,FALSE)</f>
        <v>ES12</v>
      </c>
      <c r="C119" s="18">
        <f>VLOOKUP(G119,NUTS_Europa!$A$2:$C$81,3,FALSE)</f>
        <v>163</v>
      </c>
      <c r="D119" s="18" t="str">
        <f>VLOOKUP(F119,NUTS_Europa!$A$2:$C$81,2,FALSE)</f>
        <v>DE50</v>
      </c>
      <c r="E119" s="18">
        <f>VLOOKUP(F119,NUTS_Europa!$A$2:$C$81,3,FALSE)</f>
        <v>1069</v>
      </c>
      <c r="F119" s="18">
        <v>44</v>
      </c>
      <c r="G119" s="18">
        <v>52</v>
      </c>
      <c r="H119" s="18">
        <v>1859505.8527347688</v>
      </c>
      <c r="I119" s="18">
        <v>579106.57860547258</v>
      </c>
      <c r="J119" s="18">
        <f t="shared" si="1"/>
        <v>41364.755614676615</v>
      </c>
      <c r="K119" s="18">
        <v>120125.8052</v>
      </c>
      <c r="L119" s="18">
        <v>48.97429906542056</v>
      </c>
      <c r="M119" s="18">
        <v>11.330335883085423</v>
      </c>
      <c r="N119" s="18">
        <v>18.76296237864047</v>
      </c>
      <c r="O119" s="20">
        <v>3374.2629741903866</v>
      </c>
      <c r="P119" s="18">
        <f t="shared" si="2"/>
        <v>0</v>
      </c>
      <c r="Q119" s="18">
        <f t="shared" si="3"/>
        <v>60.304634948505985</v>
      </c>
      <c r="S119" s="18">
        <f t="shared" si="5"/>
        <v>0</v>
      </c>
      <c r="U119" s="18">
        <f t="shared" si="7"/>
        <v>0</v>
      </c>
      <c r="V119" s="18" t="str">
        <f>VLOOKUP(B119,NUTS_Europa!$B$2:$F$41,5,FALSE)</f>
        <v>Principado de Asturias</v>
      </c>
      <c r="W119" s="18" t="str">
        <f>VLOOKUP(C119,Hoja2!$C$3:$D$28,2,FALSE)</f>
        <v>Bilbao</v>
      </c>
      <c r="X119" s="18" t="str">
        <f>VLOOKUP(D119,NUTS_Europa!$B$2:$F$41,5,FALSE)</f>
        <v>Bremen</v>
      </c>
      <c r="Y119" s="18" t="str">
        <f>VLOOKUP(E119,Hoja2!$C$3:$D$28,2,FALSE)</f>
        <v>Hamburgo</v>
      </c>
      <c r="Z119" s="18">
        <f t="shared" si="8"/>
        <v>2.512693122854416</v>
      </c>
    </row>
    <row r="120" spans="2:26" s="18" customFormat="1" x14ac:dyDescent="0.25">
      <c r="B120" s="18" t="str">
        <f>VLOOKUP(F120,NUTS_Europa!$A$2:$C$81,2,FALSE)</f>
        <v>DE50</v>
      </c>
      <c r="C120" s="18">
        <f>VLOOKUP(F120,NUTS_Europa!$A$2:$C$81,3,FALSE)</f>
        <v>1069</v>
      </c>
      <c r="D120" s="18" t="str">
        <f>VLOOKUP(G120,NUTS_Europa!$A$2:$C$81,2,FALSE)</f>
        <v>FRJ2</v>
      </c>
      <c r="E120" s="18">
        <f>VLOOKUP(G120,NUTS_Europa!$A$2:$C$81,3,FALSE)</f>
        <v>163</v>
      </c>
      <c r="F120" s="18">
        <v>44</v>
      </c>
      <c r="G120" s="18">
        <v>68</v>
      </c>
      <c r="H120" s="18">
        <v>2980398.8958680988</v>
      </c>
      <c r="I120" s="18">
        <v>579106.57860547258</v>
      </c>
      <c r="J120" s="18">
        <f t="shared" si="1"/>
        <v>41364.755614676615</v>
      </c>
      <c r="K120" s="18">
        <v>122072.6309</v>
      </c>
      <c r="L120" s="18">
        <v>48.97429906542056</v>
      </c>
      <c r="M120" s="18">
        <v>11.330335883085423</v>
      </c>
      <c r="N120" s="18">
        <v>18.76296237864047</v>
      </c>
      <c r="O120" s="20">
        <v>3374.2629741903866</v>
      </c>
      <c r="P120" s="18">
        <f t="shared" si="2"/>
        <v>0</v>
      </c>
      <c r="Q120" s="18">
        <f t="shared" si="3"/>
        <v>60.304634948505985</v>
      </c>
      <c r="S120" s="18">
        <f t="shared" si="5"/>
        <v>0</v>
      </c>
      <c r="U120" s="18">
        <f t="shared" si="7"/>
        <v>0</v>
      </c>
      <c r="V120" s="18" t="str">
        <f>VLOOKUP(B120,NUTS_Europa!$B$2:$F$41,5,FALSE)</f>
        <v>Bremen</v>
      </c>
      <c r="W120" s="18" t="str">
        <f>VLOOKUP(C120,Hoja2!$C$3:$D$28,2,FALSE)</f>
        <v>Hamburgo</v>
      </c>
      <c r="X120" s="18" t="str">
        <f>VLOOKUP(D120,NUTS_Europa!$B$2:$F$41,5,FALSE)</f>
        <v>Midi-Pyrénées</v>
      </c>
      <c r="Y120" s="18" t="str">
        <f>VLOOKUP(E120,Hoja2!$C$3:$D$28,2,FALSE)</f>
        <v>Bilbao</v>
      </c>
      <c r="Z120" s="18">
        <f t="shared" si="8"/>
        <v>2.512693122854416</v>
      </c>
    </row>
    <row r="121" spans="2:26" s="18" customFormat="1" x14ac:dyDescent="0.25">
      <c r="B121" s="18" t="str">
        <f>VLOOKUP(G121,NUTS_Europa!$A$2:$C$81,2,FALSE)</f>
        <v>FRJ2</v>
      </c>
      <c r="C121" s="18">
        <f>VLOOKUP(G121,NUTS_Europa!$A$2:$C$81,3,FALSE)</f>
        <v>163</v>
      </c>
      <c r="D121" s="18" t="str">
        <f>VLOOKUP(F121,NUTS_Europa!$A$2:$C$81,2,FALSE)</f>
        <v>FRD1</v>
      </c>
      <c r="E121" s="18">
        <f>VLOOKUP(F121,NUTS_Europa!$A$2:$C$81,3,FALSE)</f>
        <v>269</v>
      </c>
      <c r="F121" s="18">
        <v>59</v>
      </c>
      <c r="G121" s="18">
        <v>68</v>
      </c>
      <c r="H121" s="18">
        <v>3073374.6022510524</v>
      </c>
      <c r="I121" s="18">
        <v>553219.15465407004</v>
      </c>
      <c r="J121" s="18">
        <f t="shared" si="1"/>
        <v>39515.653903862149</v>
      </c>
      <c r="K121" s="18">
        <v>145277.79319999999</v>
      </c>
      <c r="L121" s="18">
        <v>28.410747663551405</v>
      </c>
      <c r="M121" s="18">
        <v>14.974727909019222</v>
      </c>
      <c r="N121" s="18">
        <v>21.650586613023322</v>
      </c>
      <c r="O121" s="20">
        <v>3374.2629741903866</v>
      </c>
      <c r="P121" s="18">
        <f t="shared" si="2"/>
        <v>0</v>
      </c>
      <c r="Q121" s="18">
        <f t="shared" si="3"/>
        <v>43.385475572570627</v>
      </c>
      <c r="S121" s="18">
        <f t="shared" si="5"/>
        <v>0</v>
      </c>
      <c r="U121" s="18">
        <f t="shared" si="7"/>
        <v>0</v>
      </c>
      <c r="V121" s="18" t="str">
        <f>VLOOKUP(B121,NUTS_Europa!$B$2:$F$41,5,FALSE)</f>
        <v>Midi-Pyrénées</v>
      </c>
      <c r="W121" s="18" t="str">
        <f>VLOOKUP(C121,Hoja2!$C$3:$D$28,2,FALSE)</f>
        <v>Bilbao</v>
      </c>
      <c r="X121" s="18" t="str">
        <f>VLOOKUP(D121,NUTS_Europa!$B$2:$F$41,5,FALSE)</f>
        <v xml:space="preserve">Basse-Normandie </v>
      </c>
      <c r="Y121" s="18" t="str">
        <f>VLOOKUP(E121,Hoja2!$C$3:$D$28,2,FALSE)</f>
        <v>Le Havre</v>
      </c>
      <c r="Z121" s="18">
        <f t="shared" si="8"/>
        <v>1.8077281488571095</v>
      </c>
    </row>
    <row r="122" spans="2:26" s="18" customFormat="1" x14ac:dyDescent="0.25">
      <c r="B122" s="18" t="str">
        <f>VLOOKUP(F122,NUTS_Europa!$A$2:$C$81,2,FALSE)</f>
        <v>FRD1</v>
      </c>
      <c r="C122" s="18">
        <f>VLOOKUP(F122,NUTS_Europa!$A$2:$C$81,3,FALSE)</f>
        <v>269</v>
      </c>
      <c r="D122" s="18" t="str">
        <f>VLOOKUP(G122,NUTS_Europa!$A$2:$C$81,2,FALSE)</f>
        <v>FRG0</v>
      </c>
      <c r="E122" s="18">
        <f>VLOOKUP(G122,NUTS_Europa!$A$2:$C$81,3,FALSE)</f>
        <v>283</v>
      </c>
      <c r="F122" s="18">
        <v>59</v>
      </c>
      <c r="G122" s="18">
        <v>62</v>
      </c>
      <c r="H122" s="18">
        <v>1010367.652380648</v>
      </c>
      <c r="I122" s="18">
        <v>478141.7866505218</v>
      </c>
      <c r="J122" s="18">
        <f t="shared" si="1"/>
        <v>34152.984760751555</v>
      </c>
      <c r="K122" s="18">
        <v>159445.52859999999</v>
      </c>
      <c r="L122" s="18">
        <v>21.635514018691591</v>
      </c>
      <c r="M122" s="18">
        <v>11.457116045646545</v>
      </c>
      <c r="N122" s="18">
        <v>11.675988331767019</v>
      </c>
      <c r="O122" s="20">
        <v>2032.1852811951153</v>
      </c>
      <c r="P122" s="18">
        <f t="shared" si="2"/>
        <v>0</v>
      </c>
      <c r="Q122" s="18">
        <f t="shared" si="3"/>
        <v>33.092630064338138</v>
      </c>
      <c r="S122" s="18">
        <f t="shared" si="5"/>
        <v>0</v>
      </c>
      <c r="U122" s="18">
        <f t="shared" si="7"/>
        <v>0</v>
      </c>
      <c r="V122" s="18" t="str">
        <f>VLOOKUP(B122,NUTS_Europa!$B$2:$F$41,5,FALSE)</f>
        <v xml:space="preserve">Basse-Normandie </v>
      </c>
      <c r="W122" s="18" t="str">
        <f>VLOOKUP(C122,Hoja2!$C$3:$D$28,2,FALSE)</f>
        <v>Le Havre</v>
      </c>
      <c r="X122" s="18" t="str">
        <f>VLOOKUP(D122,NUTS_Europa!$B$2:$F$41,5,FALSE)</f>
        <v>Pays de la Loire</v>
      </c>
      <c r="Y122" s="18" t="str">
        <f>VLOOKUP(E122,Hoja2!$C$3:$D$28,2,FALSE)</f>
        <v>La Rochelle</v>
      </c>
      <c r="Z122" s="18">
        <f t="shared" si="8"/>
        <v>1.3788595860140891</v>
      </c>
    </row>
    <row r="123" spans="2:26" s="18" customFormat="1" x14ac:dyDescent="0.25">
      <c r="B123" s="18" t="s">
        <v>93</v>
      </c>
      <c r="C123" s="18">
        <v>283</v>
      </c>
      <c r="D123" s="18" t="s">
        <v>107</v>
      </c>
      <c r="E123" s="18">
        <v>269</v>
      </c>
      <c r="F123" s="18">
        <v>29</v>
      </c>
      <c r="G123" s="18">
        <v>62</v>
      </c>
      <c r="H123" s="18">
        <v>1223828.3943173829</v>
      </c>
      <c r="I123" s="18">
        <v>478141.7866505218</v>
      </c>
      <c r="J123" s="18">
        <f t="shared" si="1"/>
        <v>34152.984760751555</v>
      </c>
      <c r="K123" s="18">
        <v>118487.9544</v>
      </c>
      <c r="L123" s="18">
        <v>21.635514018691591</v>
      </c>
      <c r="M123" s="18">
        <v>11.457116045646545</v>
      </c>
      <c r="N123" s="18">
        <v>11.675988331767019</v>
      </c>
      <c r="O123" s="20">
        <v>2032.1852811951153</v>
      </c>
      <c r="P123" s="18">
        <f t="shared" si="2"/>
        <v>0</v>
      </c>
      <c r="Q123" s="18">
        <f t="shared" si="3"/>
        <v>33.092630064338138</v>
      </c>
      <c r="S123" s="18">
        <f t="shared" si="5"/>
        <v>0</v>
      </c>
      <c r="U123" s="18">
        <f t="shared" si="7"/>
        <v>0</v>
      </c>
      <c r="V123" s="18" t="str">
        <f>VLOOKUP(B123,NUTS_Europa!$B$2:$F$41,5,FALSE)</f>
        <v>Pays de la Loire</v>
      </c>
      <c r="W123" s="18" t="str">
        <f>VLOOKUP(C123,Hoja2!$C$3:$D$28,2,FALSE)</f>
        <v>La Rochelle</v>
      </c>
      <c r="X123" s="18" t="str">
        <f>VLOOKUP(D123,NUTS_Europa!$B$2:$F$41,5,FALSE)</f>
        <v>Limousin</v>
      </c>
      <c r="Y123" s="18" t="str">
        <f>VLOOKUP(E123,Hoja2!$C$3:$D$28,2,FALSE)</f>
        <v>Le Havre</v>
      </c>
      <c r="Z123" s="18">
        <f t="shared" si="8"/>
        <v>1.3788595860140891</v>
      </c>
    </row>
    <row r="124" spans="2:26" s="18" customFormat="1" x14ac:dyDescent="0.25">
      <c r="B124" s="18" t="s">
        <v>107</v>
      </c>
      <c r="C124" s="18">
        <v>269</v>
      </c>
      <c r="D124" s="18" t="s">
        <v>121</v>
      </c>
      <c r="E124" s="18">
        <v>111</v>
      </c>
      <c r="F124" s="18">
        <v>29</v>
      </c>
      <c r="G124" s="18">
        <v>36</v>
      </c>
      <c r="H124" s="18">
        <v>1614430.6890623546</v>
      </c>
      <c r="I124" s="18">
        <v>576919.08267979336</v>
      </c>
      <c r="J124" s="18">
        <f t="shared" si="1"/>
        <v>41208.505905699523</v>
      </c>
      <c r="K124" s="18">
        <v>114346.8514</v>
      </c>
      <c r="L124" s="18">
        <v>37.24158878504673</v>
      </c>
      <c r="M124" s="18">
        <v>12.20594539657861</v>
      </c>
      <c r="N124" s="18">
        <v>17.804899552171737</v>
      </c>
      <c r="O124" s="20">
        <v>3201.9684368426078</v>
      </c>
      <c r="P124" s="18">
        <f t="shared" si="2"/>
        <v>0</v>
      </c>
      <c r="Q124" s="18">
        <f t="shared" si="3"/>
        <v>49.447534181625343</v>
      </c>
      <c r="S124" s="18">
        <f t="shared" si="5"/>
        <v>0</v>
      </c>
      <c r="U124" s="18">
        <f t="shared" si="7"/>
        <v>0</v>
      </c>
      <c r="V124" s="18" t="str">
        <f>VLOOKUP(B124,NUTS_Europa!$B$2:$F$41,5,FALSE)</f>
        <v>Limousin</v>
      </c>
      <c r="W124" s="18" t="str">
        <f>VLOOKUP(C124,Hoja2!$C$3:$D$28,2,FALSE)</f>
        <v>Le Havre</v>
      </c>
      <c r="X124" s="18" t="str">
        <f>VLOOKUP(D124,NUTS_Europa!$B$2:$F$41,5,FALSE)</f>
        <v>Norte</v>
      </c>
      <c r="Y124" s="18" t="str">
        <f>VLOOKUP(E124,Hoja2!$C$3:$D$28,2,FALSE)</f>
        <v>Oporto</v>
      </c>
      <c r="Z124" s="18">
        <f t="shared" si="8"/>
        <v>2.0603139242343893</v>
      </c>
    </row>
    <row r="125" spans="2:26" s="18" customFormat="1" x14ac:dyDescent="0.25">
      <c r="B125" s="18" t="s">
        <v>121</v>
      </c>
      <c r="C125" s="18">
        <v>111</v>
      </c>
      <c r="D125" s="18" t="s">
        <v>117</v>
      </c>
      <c r="E125" s="18">
        <v>250</v>
      </c>
      <c r="F125" s="18">
        <v>34</v>
      </c>
      <c r="G125" s="18">
        <v>36</v>
      </c>
      <c r="H125" s="18">
        <v>1399780.4970281119</v>
      </c>
      <c r="I125" s="18">
        <v>660606.26355354465</v>
      </c>
      <c r="J125" s="18">
        <f t="shared" si="1"/>
        <v>47186.161682396043</v>
      </c>
      <c r="K125" s="18">
        <v>176841.96369999999</v>
      </c>
      <c r="L125" s="18">
        <v>45.038317757009352</v>
      </c>
      <c r="M125" s="18">
        <v>11.388793432153609</v>
      </c>
      <c r="N125" s="18">
        <v>17.804899552171737</v>
      </c>
      <c r="O125" s="20">
        <v>3201.9684368426078</v>
      </c>
      <c r="P125" s="18">
        <f t="shared" si="2"/>
        <v>0</v>
      </c>
      <c r="Q125" s="18">
        <f t="shared" si="3"/>
        <v>56.427111189162957</v>
      </c>
      <c r="S125" s="18">
        <f t="shared" si="5"/>
        <v>0</v>
      </c>
      <c r="U125" s="18">
        <f t="shared" si="7"/>
        <v>0</v>
      </c>
      <c r="V125" s="18" t="str">
        <f>VLOOKUP(B125,NUTS_Europa!$B$2:$F$41,5,FALSE)</f>
        <v>Norte</v>
      </c>
      <c r="W125" s="18" t="str">
        <f>VLOOKUP(C125,Hoja2!$C$3:$D$28,2,FALSE)</f>
        <v>Oporto</v>
      </c>
      <c r="X125" s="18" t="str">
        <f>VLOOKUP(D125,NUTS_Europa!$B$2:$F$41,5,FALSE)</f>
        <v>Zeeland</v>
      </c>
      <c r="Y125" s="18" t="str">
        <f>VLOOKUP(E125,Hoja2!$C$3:$D$28,2,FALSE)</f>
        <v>Rotterdam</v>
      </c>
      <c r="Z125" s="18">
        <f t="shared" si="8"/>
        <v>2.3511296328817899</v>
      </c>
    </row>
    <row r="126" spans="2:26" s="18" customFormat="1" x14ac:dyDescent="0.25">
      <c r="B126" s="18" t="s">
        <v>117</v>
      </c>
      <c r="C126" s="18">
        <v>250</v>
      </c>
      <c r="D126" s="18" t="s">
        <v>125</v>
      </c>
      <c r="E126" s="18">
        <v>111</v>
      </c>
      <c r="F126" s="18">
        <v>34</v>
      </c>
      <c r="G126" s="18">
        <v>38</v>
      </c>
      <c r="H126" s="18">
        <v>1294675.8830887536</v>
      </c>
      <c r="I126" s="18">
        <v>660606.26355354465</v>
      </c>
      <c r="J126" s="18">
        <f t="shared" si="1"/>
        <v>47186.161682396043</v>
      </c>
      <c r="K126" s="18">
        <v>199058.85829999999</v>
      </c>
      <c r="L126" s="18">
        <v>45.038317757009352</v>
      </c>
      <c r="M126" s="18">
        <v>11.388793432153609</v>
      </c>
      <c r="N126" s="18">
        <v>17.804899552171737</v>
      </c>
      <c r="O126" s="20">
        <v>3201.9684368426078</v>
      </c>
      <c r="P126" s="18">
        <f t="shared" si="2"/>
        <v>0</v>
      </c>
      <c r="Q126" s="18">
        <f t="shared" si="3"/>
        <v>56.427111189162957</v>
      </c>
      <c r="S126" s="18">
        <f t="shared" si="5"/>
        <v>0</v>
      </c>
      <c r="U126" s="18">
        <f t="shared" si="7"/>
        <v>0</v>
      </c>
      <c r="V126" s="18" t="str">
        <f>VLOOKUP(B126,NUTS_Europa!$B$2:$F$41,5,FALSE)</f>
        <v>Zeeland</v>
      </c>
      <c r="W126" s="18" t="str">
        <f>VLOOKUP(C126,Hoja2!$C$3:$D$28,2,FALSE)</f>
        <v>Rotterdam</v>
      </c>
      <c r="X126" s="18" t="str">
        <f>VLOOKUP(D126,NUTS_Europa!$B$2:$F$41,5,FALSE)</f>
        <v>Centro (PT)</v>
      </c>
      <c r="Y126" s="18" t="str">
        <f>VLOOKUP(E126,Hoja2!$C$3:$D$28,2,FALSE)</f>
        <v>Oporto</v>
      </c>
      <c r="Z126" s="18">
        <f t="shared" si="8"/>
        <v>2.3511296328817899</v>
      </c>
    </row>
    <row r="127" spans="2:26" s="18" customFormat="1" x14ac:dyDescent="0.25">
      <c r="B127" s="18" t="str">
        <f>VLOOKUP(G127,NUTS_Europa!$A$2:$C$81,2,FALSE)</f>
        <v>PT16</v>
      </c>
      <c r="C127" s="18">
        <f>VLOOKUP(G127,NUTS_Europa!$A$2:$C$81,3,FALSE)</f>
        <v>111</v>
      </c>
      <c r="D127" s="18" t="str">
        <f>VLOOKUP(F127,NUTS_Europa!$A$2:$C$81,2,FALSE)</f>
        <v>FRF2</v>
      </c>
      <c r="E127" s="18">
        <f>VLOOKUP(F127,NUTS_Europa!$A$2:$C$81,3,FALSE)</f>
        <v>269</v>
      </c>
      <c r="F127" s="18">
        <v>27</v>
      </c>
      <c r="G127" s="18">
        <v>38</v>
      </c>
      <c r="H127" s="18">
        <v>1492509.3368926987</v>
      </c>
      <c r="I127" s="18">
        <v>576919.08267979336</v>
      </c>
      <c r="J127" s="18">
        <f t="shared" si="1"/>
        <v>41208.505905699523</v>
      </c>
      <c r="K127" s="18">
        <v>120437.3524</v>
      </c>
      <c r="L127" s="18">
        <v>37.24158878504673</v>
      </c>
      <c r="M127" s="18">
        <v>12.20594539657861</v>
      </c>
      <c r="N127" s="18">
        <v>17.804899552171737</v>
      </c>
      <c r="O127" s="20">
        <v>3201.9684368426078</v>
      </c>
      <c r="P127" s="18">
        <f t="shared" si="2"/>
        <v>0</v>
      </c>
      <c r="Q127" s="18">
        <f t="shared" si="3"/>
        <v>49.447534181625343</v>
      </c>
      <c r="S127" s="18">
        <f t="shared" si="5"/>
        <v>0</v>
      </c>
      <c r="U127" s="18">
        <f t="shared" si="7"/>
        <v>0</v>
      </c>
      <c r="V127" s="18" t="str">
        <f>VLOOKUP(B127,NUTS_Europa!$B$2:$F$41,5,FALSE)</f>
        <v>Centro (PT)</v>
      </c>
      <c r="W127" s="18" t="str">
        <f>VLOOKUP(C127,Hoja2!$C$3:$D$28,2,FALSE)</f>
        <v>Oporto</v>
      </c>
      <c r="X127" s="18" t="str">
        <f>VLOOKUP(D127,NUTS_Europa!$B$2:$F$41,5,FALSE)</f>
        <v>Champagne-Ardenne</v>
      </c>
      <c r="Y127" s="18" t="str">
        <f>VLOOKUP(E127,Hoja2!$C$3:$D$28,2,FALSE)</f>
        <v>Le Havre</v>
      </c>
      <c r="Z127" s="18">
        <f t="shared" si="8"/>
        <v>2.0603139242343893</v>
      </c>
    </row>
    <row r="128" spans="2:26" s="18" customFormat="1" x14ac:dyDescent="0.25">
      <c r="B128" s="18" t="str">
        <f>VLOOKUP(F128,NUTS_Europa!$A$2:$C$81,2,FALSE)</f>
        <v>FRF2</v>
      </c>
      <c r="C128" s="18">
        <f>VLOOKUP(F128,NUTS_Europa!$A$2:$C$81,3,FALSE)</f>
        <v>269</v>
      </c>
      <c r="D128" s="18" t="str">
        <f>VLOOKUP(G128,NUTS_Europa!$A$2:$C$81,2,FALSE)</f>
        <v>FRJ2</v>
      </c>
      <c r="E128" s="18">
        <f>VLOOKUP(G128,NUTS_Europa!$A$2:$C$81,3,FALSE)</f>
        <v>283</v>
      </c>
      <c r="F128" s="18">
        <v>27</v>
      </c>
      <c r="G128" s="18">
        <v>28</v>
      </c>
      <c r="H128" s="18">
        <v>1688105.5080297815</v>
      </c>
      <c r="I128" s="18">
        <v>478141.7866505218</v>
      </c>
      <c r="J128" s="18">
        <f t="shared" si="1"/>
        <v>34152.984760751555</v>
      </c>
      <c r="K128" s="18">
        <v>176841.96369999999</v>
      </c>
      <c r="L128" s="18">
        <v>21.635514018691591</v>
      </c>
      <c r="M128" s="18">
        <v>11.457116045646545</v>
      </c>
      <c r="N128" s="18">
        <v>11.675988331767019</v>
      </c>
      <c r="O128" s="20">
        <v>2032.1852811951153</v>
      </c>
      <c r="P128" s="18">
        <f t="shared" si="2"/>
        <v>0</v>
      </c>
      <c r="Q128" s="18">
        <f t="shared" si="3"/>
        <v>33.092630064338138</v>
      </c>
      <c r="S128" s="18">
        <f t="shared" si="5"/>
        <v>0</v>
      </c>
      <c r="U128" s="18">
        <f t="shared" si="7"/>
        <v>0</v>
      </c>
      <c r="V128" s="18" t="str">
        <f>VLOOKUP(B128,NUTS_Europa!$B$2:$F$41,5,FALSE)</f>
        <v>Champagne-Ardenne</v>
      </c>
      <c r="W128" s="18" t="str">
        <f>VLOOKUP(C128,Hoja2!$C$3:$D$28,2,FALSE)</f>
        <v>Le Havre</v>
      </c>
      <c r="X128" s="18" t="str">
        <f>VLOOKUP(D128,NUTS_Europa!$B$2:$F$41,5,FALSE)</f>
        <v>Midi-Pyrénées</v>
      </c>
      <c r="Y128" s="18" t="str">
        <f>VLOOKUP(E128,Hoja2!$C$3:$D$28,2,FALSE)</f>
        <v>La Rochelle</v>
      </c>
      <c r="Z128" s="18">
        <f t="shared" si="8"/>
        <v>1.3788595860140891</v>
      </c>
    </row>
    <row r="129" spans="2:29" s="18" customFormat="1" x14ac:dyDescent="0.25">
      <c r="B129" s="18" t="str">
        <f>VLOOKUP(G129,NUTS_Europa!$A$2:$C$81,2,FALSE)</f>
        <v>FRJ2</v>
      </c>
      <c r="C129" s="18">
        <f>VLOOKUP(G129,NUTS_Europa!$A$2:$C$81,3,FALSE)</f>
        <v>283</v>
      </c>
      <c r="D129" s="18" t="str">
        <f>VLOOKUP(F129,NUTS_Europa!$A$2:$C$81,2,FALSE)</f>
        <v>FRJ1</v>
      </c>
      <c r="E129" s="18">
        <f>VLOOKUP(F129,NUTS_Europa!$A$2:$C$81,3,FALSE)</f>
        <v>1063</v>
      </c>
      <c r="F129" s="18">
        <v>26</v>
      </c>
      <c r="G129" s="18">
        <v>28</v>
      </c>
      <c r="H129" s="18">
        <v>2073912.8069085418</v>
      </c>
      <c r="I129" s="18">
        <v>4567380.499221243</v>
      </c>
      <c r="J129" s="18">
        <f t="shared" si="1"/>
        <v>326241.46423008881</v>
      </c>
      <c r="K129" s="18">
        <v>142841.86170000001</v>
      </c>
      <c r="L129" s="18">
        <v>72.137242990654215</v>
      </c>
      <c r="M129" s="18">
        <v>10.731906279113705</v>
      </c>
      <c r="N129" s="18">
        <v>9.936886337755082</v>
      </c>
      <c r="O129" s="20">
        <v>2032.1852811951153</v>
      </c>
      <c r="P129" s="18">
        <f t="shared" si="2"/>
        <v>0</v>
      </c>
      <c r="Q129" s="18">
        <f t="shared" si="3"/>
        <v>82.869149269767917</v>
      </c>
      <c r="S129" s="18">
        <f t="shared" si="5"/>
        <v>0</v>
      </c>
      <c r="U129" s="18">
        <f t="shared" si="7"/>
        <v>0</v>
      </c>
      <c r="V129" s="18" t="str">
        <f>VLOOKUP(B129,NUTS_Europa!$B$2:$F$41,5,FALSE)</f>
        <v>Midi-Pyrénées</v>
      </c>
      <c r="W129" s="18" t="str">
        <f>VLOOKUP(C129,Hoja2!$C$3:$D$28,2,FALSE)</f>
        <v>La Rochelle</v>
      </c>
      <c r="X129" s="18" t="str">
        <f>VLOOKUP(D129,NUTS_Europa!$B$2:$F$41,5,FALSE)</f>
        <v>Languedoc-Roussillon</v>
      </c>
      <c r="Y129" s="18" t="str">
        <f>VLOOKUP(E129,Hoja2!$C$3:$D$28,2,FALSE)</f>
        <v>Barcelona</v>
      </c>
      <c r="Z129" s="18">
        <f t="shared" si="8"/>
        <v>3.4528812195736633</v>
      </c>
    </row>
    <row r="130" spans="2:29" s="18" customFormat="1" x14ac:dyDescent="0.25">
      <c r="B130" s="18" t="str">
        <f>VLOOKUP(F130,NUTS_Europa!$A$2:$C$81,2,FALSE)</f>
        <v>FRJ1</v>
      </c>
      <c r="C130" s="18">
        <f>VLOOKUP(F130,NUTS_Europa!$A$2:$C$81,3,FALSE)</f>
        <v>1063</v>
      </c>
      <c r="D130" s="18" t="str">
        <f>VLOOKUP(G130,NUTS_Europa!$A$2:$C$81,2,FALSE)</f>
        <v>PT17</v>
      </c>
      <c r="E130" s="18">
        <f>VLOOKUP(G130,NUTS_Europa!$A$2:$C$81,3,FALSE)</f>
        <v>294</v>
      </c>
      <c r="F130" s="18">
        <v>26</v>
      </c>
      <c r="G130" s="18">
        <v>39</v>
      </c>
      <c r="H130" s="18">
        <v>1689922.0124069306</v>
      </c>
      <c r="I130" s="18">
        <v>4418027.4525729781</v>
      </c>
      <c r="J130" s="18">
        <f t="shared" si="1"/>
        <v>315573.38946949842</v>
      </c>
      <c r="K130" s="18">
        <v>137713.6226</v>
      </c>
      <c r="L130" s="18">
        <v>38.037383177570099</v>
      </c>
      <c r="M130" s="18">
        <v>10.990002519461864</v>
      </c>
      <c r="N130" s="18">
        <v>15.064721407587678</v>
      </c>
      <c r="O130" s="20">
        <v>3201.9684368426078</v>
      </c>
      <c r="P130" s="18">
        <f t="shared" si="2"/>
        <v>0</v>
      </c>
      <c r="Q130" s="18">
        <f t="shared" si="3"/>
        <v>49.02738569703196</v>
      </c>
      <c r="S130" s="18">
        <f t="shared" si="5"/>
        <v>0</v>
      </c>
      <c r="U130" s="18">
        <f t="shared" si="7"/>
        <v>0</v>
      </c>
      <c r="V130" s="18" t="str">
        <f>VLOOKUP(B130,NUTS_Europa!$B$2:$F$41,5,FALSE)</f>
        <v>Languedoc-Roussillon</v>
      </c>
      <c r="W130" s="18" t="str">
        <f>VLOOKUP(C130,Hoja2!$C$3:$D$28,2,FALSE)</f>
        <v>Barcelona</v>
      </c>
      <c r="X130" s="18" t="str">
        <f>VLOOKUP(D130,NUTS_Europa!$B$2:$F$41,5,FALSE)</f>
        <v>Área Metropolitana de Lisboa</v>
      </c>
      <c r="Y130" s="18" t="str">
        <f>VLOOKUP(E130,Hoja2!$C$3:$D$28,2,FALSE)</f>
        <v>Lisboa</v>
      </c>
      <c r="Z130" s="18">
        <f t="shared" si="8"/>
        <v>2.0428077373763318</v>
      </c>
    </row>
    <row r="131" spans="2:29" s="18" customFormat="1" x14ac:dyDescent="0.25">
      <c r="B131" s="18" t="str">
        <f>VLOOKUP(G131,NUTS_Europa!$A$2:$C$81,2,FALSE)</f>
        <v>PT17</v>
      </c>
      <c r="C131" s="18">
        <f>VLOOKUP(G131,NUTS_Europa!$A$2:$C$81,3,FALSE)</f>
        <v>294</v>
      </c>
      <c r="D131" s="18" t="str">
        <f>VLOOKUP(F131,NUTS_Europa!$A$2:$C$81,2,FALSE)</f>
        <v>ES51</v>
      </c>
      <c r="E131" s="18">
        <f>VLOOKUP(F131,NUTS_Europa!$A$2:$C$81,3,FALSE)</f>
        <v>1063</v>
      </c>
      <c r="F131" s="18">
        <v>15</v>
      </c>
      <c r="G131" s="18">
        <v>39</v>
      </c>
      <c r="H131" s="18">
        <v>668725.58337212226</v>
      </c>
      <c r="I131" s="18">
        <v>4418027.4525729781</v>
      </c>
      <c r="J131" s="18">
        <f t="shared" si="1"/>
        <v>315573.38946949842</v>
      </c>
      <c r="K131" s="18">
        <v>119215.969</v>
      </c>
      <c r="L131" s="18">
        <v>38.037383177570099</v>
      </c>
      <c r="M131" s="18">
        <v>10.990002519461864</v>
      </c>
      <c r="N131" s="18">
        <v>15.064721407587678</v>
      </c>
      <c r="O131" s="20">
        <v>3201.9684368426078</v>
      </c>
      <c r="P131" s="18">
        <f t="shared" si="2"/>
        <v>0</v>
      </c>
      <c r="Q131" s="18">
        <f t="shared" si="3"/>
        <v>49.02738569703196</v>
      </c>
      <c r="S131" s="18">
        <f t="shared" si="5"/>
        <v>0</v>
      </c>
      <c r="U131" s="18">
        <f t="shared" si="7"/>
        <v>0</v>
      </c>
      <c r="V131" s="18" t="str">
        <f>VLOOKUP(B131,NUTS_Europa!$B$2:$F$41,5,FALSE)</f>
        <v>Área Metropolitana de Lisboa</v>
      </c>
      <c r="W131" s="18" t="str">
        <f>VLOOKUP(C131,Hoja2!$C$3:$D$28,2,FALSE)</f>
        <v>Lisboa</v>
      </c>
      <c r="X131" s="18" t="str">
        <f>VLOOKUP(D131,NUTS_Europa!$B$2:$F$41,5,FALSE)</f>
        <v>Cataluña</v>
      </c>
      <c r="Y131" s="18" t="str">
        <f>VLOOKUP(E131,Hoja2!$C$3:$D$28,2,FALSE)</f>
        <v>Barcelona</v>
      </c>
      <c r="Z131" s="18">
        <f t="shared" si="8"/>
        <v>2.0428077373763318</v>
      </c>
    </row>
    <row r="132" spans="2:29" s="18" customFormat="1" x14ac:dyDescent="0.25">
      <c r="B132" s="18" t="str">
        <f>VLOOKUP(F132,NUTS_Europa!$A$2:$C$81,2,FALSE)</f>
        <v>ES51</v>
      </c>
      <c r="C132" s="18">
        <f>VLOOKUP(F132,NUTS_Europa!$A$2:$C$81,3,FALSE)</f>
        <v>1063</v>
      </c>
      <c r="D132" s="18" t="str">
        <f>VLOOKUP(G132,NUTS_Europa!$A$2:$C$81,2,FALSE)</f>
        <v>FRI1</v>
      </c>
      <c r="E132" s="18">
        <f>VLOOKUP(G132,NUTS_Europa!$A$2:$C$81,3,FALSE)</f>
        <v>283</v>
      </c>
      <c r="F132" s="18">
        <v>15</v>
      </c>
      <c r="G132" s="18">
        <v>24</v>
      </c>
      <c r="H132" s="18">
        <v>892140.77436129318</v>
      </c>
      <c r="I132" s="18">
        <v>4567380.499221243</v>
      </c>
      <c r="J132" s="18">
        <f t="shared" si="1"/>
        <v>326241.46423008881</v>
      </c>
      <c r="K132" s="18">
        <v>141734.02660000001</v>
      </c>
      <c r="L132" s="18">
        <v>72.137242990654215</v>
      </c>
      <c r="M132" s="18">
        <v>10.731906279113705</v>
      </c>
      <c r="N132" s="18">
        <v>9.936886337755082</v>
      </c>
      <c r="O132" s="20">
        <v>2032.1852811951153</v>
      </c>
      <c r="P132" s="18">
        <f t="shared" si="2"/>
        <v>0</v>
      </c>
      <c r="Q132" s="18">
        <f t="shared" si="3"/>
        <v>82.869149269767917</v>
      </c>
      <c r="S132" s="18">
        <f t="shared" si="5"/>
        <v>0</v>
      </c>
      <c r="U132" s="18">
        <f t="shared" si="7"/>
        <v>0</v>
      </c>
      <c r="V132" s="18" t="str">
        <f>VLOOKUP(B132,NUTS_Europa!$B$2:$F$41,5,FALSE)</f>
        <v>Cataluña</v>
      </c>
      <c r="W132" s="18" t="str">
        <f>VLOOKUP(C132,Hoja2!$C$3:$D$28,2,FALSE)</f>
        <v>Barcelona</v>
      </c>
      <c r="X132" s="18" t="str">
        <f>VLOOKUP(D132,NUTS_Europa!$B$2:$F$41,5,FALSE)</f>
        <v>Aquitaine</v>
      </c>
      <c r="Y132" s="18" t="str">
        <f>VLOOKUP(E132,Hoja2!$C$3:$D$28,2,FALSE)</f>
        <v>La Rochelle</v>
      </c>
      <c r="Z132" s="18">
        <f t="shared" si="8"/>
        <v>3.4528812195736633</v>
      </c>
    </row>
    <row r="133" spans="2:29" s="18" customFormat="1" x14ac:dyDescent="0.25">
      <c r="B133" s="18" t="s">
        <v>97</v>
      </c>
      <c r="C133" s="18">
        <v>283</v>
      </c>
      <c r="D133" s="18" t="s">
        <v>83</v>
      </c>
      <c r="E133" s="18">
        <v>61</v>
      </c>
      <c r="F133" s="18">
        <v>17</v>
      </c>
      <c r="G133" s="18">
        <v>24</v>
      </c>
      <c r="H133" s="18">
        <v>1331169.0477611881</v>
      </c>
      <c r="I133" s="18">
        <v>491321.56230852602</v>
      </c>
      <c r="J133" s="18">
        <f t="shared" si="1"/>
        <v>35094.39730775186</v>
      </c>
      <c r="K133" s="18">
        <v>163029.68049999999</v>
      </c>
      <c r="L133" s="18">
        <v>47.940186915887857</v>
      </c>
      <c r="M133" s="18">
        <v>7.4617407529689066</v>
      </c>
      <c r="N133" s="18">
        <v>9.2754671735826371</v>
      </c>
      <c r="O133" s="20">
        <v>2032.1852811951153</v>
      </c>
      <c r="P133" s="18">
        <f t="shared" si="2"/>
        <v>7.2024373640309305</v>
      </c>
      <c r="Q133" s="18">
        <f t="shared" si="3"/>
        <v>62.604365032887692</v>
      </c>
      <c r="R133" s="18">
        <v>1578</v>
      </c>
      <c r="S133" s="18">
        <f t="shared" si="5"/>
        <v>1033658.09053189</v>
      </c>
      <c r="T133" s="18">
        <f>2*J133</f>
        <v>70188.794615503721</v>
      </c>
      <c r="U133" s="18">
        <f t="shared" si="7"/>
        <v>1103846.8851473937</v>
      </c>
      <c r="V133" s="18" t="str">
        <f>VLOOKUP(B133,NUTS_Europa!$B$2:$F$41,5,FALSE)</f>
        <v>Aquitaine</v>
      </c>
      <c r="W133" s="18" t="str">
        <f>VLOOKUP(C133,Hoja2!$C$3:$D$28,2,FALSE)</f>
        <v>La Rochelle</v>
      </c>
      <c r="X133" s="18" t="str">
        <f>VLOOKUP(D133,NUTS_Europa!$B$2:$F$41,5,FALSE)</f>
        <v>Andalucía</v>
      </c>
      <c r="Y133" s="18" t="str">
        <f>VLOOKUP(E133,Hoja2!$C$3:$D$28,2,FALSE)</f>
        <v>Algeciras</v>
      </c>
      <c r="Z133" s="18">
        <f t="shared" si="8"/>
        <v>2.6085152097036537</v>
      </c>
      <c r="AA133" s="18">
        <f>SUM(Q133:Q136)</f>
        <v>284.573844364688</v>
      </c>
      <c r="AB133" s="18">
        <f>AA133/24</f>
        <v>11.857243515195334</v>
      </c>
      <c r="AC133" s="18">
        <f>AB133/7</f>
        <v>1.6938919307421905</v>
      </c>
    </row>
    <row r="134" spans="2:29" s="18" customFormat="1" x14ac:dyDescent="0.25">
      <c r="B134" s="18" t="s">
        <v>83</v>
      </c>
      <c r="C134" s="18">
        <v>61</v>
      </c>
      <c r="D134" s="18" t="s">
        <v>93</v>
      </c>
      <c r="E134" s="18">
        <v>282</v>
      </c>
      <c r="F134" s="18">
        <v>17</v>
      </c>
      <c r="G134" s="18">
        <v>22</v>
      </c>
      <c r="H134" s="18">
        <v>480327.32310627366</v>
      </c>
      <c r="I134" s="18">
        <v>516330.21459749166</v>
      </c>
      <c r="J134" s="18">
        <f t="shared" si="1"/>
        <v>36880.729614106545</v>
      </c>
      <c r="K134" s="18">
        <v>115262.5922</v>
      </c>
      <c r="L134" s="18">
        <v>49.15121495327103</v>
      </c>
      <c r="M134" s="18">
        <v>8.4734360252832381</v>
      </c>
      <c r="N134" s="18">
        <v>3.8323893769715514</v>
      </c>
      <c r="O134" s="20">
        <v>732.05116425480003</v>
      </c>
      <c r="P134" s="18">
        <f t="shared" si="2"/>
        <v>3.8323893769715514</v>
      </c>
      <c r="Q134" s="18">
        <f t="shared" si="3"/>
        <v>61.45704035552582</v>
      </c>
      <c r="R134" s="20">
        <f>O134</f>
        <v>732.05116425480003</v>
      </c>
      <c r="S134" s="18">
        <f t="shared" si="5"/>
        <v>480327.32310627366</v>
      </c>
      <c r="T134" s="18">
        <f>2*J134</f>
        <v>73761.459228213091</v>
      </c>
      <c r="U134" s="18">
        <f t="shared" si="7"/>
        <v>554088.78233448672</v>
      </c>
      <c r="V134" s="18" t="str">
        <f>VLOOKUP(B134,NUTS_Europa!$B$2:$F$41,5,FALSE)</f>
        <v>Andalucía</v>
      </c>
      <c r="W134" s="18" t="str">
        <f>VLOOKUP(C134,Hoja2!$C$3:$D$28,2,FALSE)</f>
        <v>Algeciras</v>
      </c>
      <c r="X134" s="18" t="str">
        <f>VLOOKUP(D134,NUTS_Europa!$B$2:$F$41,5,FALSE)</f>
        <v>Pays de la Loire</v>
      </c>
      <c r="Y134" s="18" t="str">
        <f>VLOOKUP(E134,Hoja2!$C$3:$D$28,2,FALSE)</f>
        <v>Saint Nazaire</v>
      </c>
      <c r="Z134" s="18">
        <f t="shared" si="8"/>
        <v>2.560710014813576</v>
      </c>
    </row>
    <row r="135" spans="2:29" s="18" customFormat="1" x14ac:dyDescent="0.25">
      <c r="B135" s="18" t="s">
        <v>93</v>
      </c>
      <c r="C135" s="18">
        <v>282</v>
      </c>
      <c r="D135" s="18" t="s">
        <v>85</v>
      </c>
      <c r="E135" s="18">
        <v>1064</v>
      </c>
      <c r="F135" s="18">
        <v>18</v>
      </c>
      <c r="G135" s="18">
        <v>22</v>
      </c>
      <c r="H135" s="18">
        <v>460493.83818352013</v>
      </c>
      <c r="I135" s="18">
        <v>599050.56083724997</v>
      </c>
      <c r="J135" s="18">
        <f t="shared" si="1"/>
        <v>42789.32577408928</v>
      </c>
      <c r="K135" s="18">
        <v>135416.16140000001</v>
      </c>
      <c r="L135" s="18">
        <v>58.739205607476642</v>
      </c>
      <c r="M135" s="18">
        <v>12.306926340599498</v>
      </c>
      <c r="N135" s="18">
        <v>4.0706514457274698</v>
      </c>
      <c r="O135" s="20">
        <v>732.05116425480003</v>
      </c>
      <c r="P135" s="18">
        <f t="shared" si="2"/>
        <v>4.0706514457274698</v>
      </c>
      <c r="Q135" s="18">
        <f t="shared" si="3"/>
        <v>75.116783393803615</v>
      </c>
      <c r="R135" s="20">
        <f>O135</f>
        <v>732.05116425480003</v>
      </c>
      <c r="S135" s="18">
        <f t="shared" si="5"/>
        <v>460493.83818352013</v>
      </c>
      <c r="T135" s="18">
        <f t="shared" ref="T135:T145" si="11">2*J135</f>
        <v>85578.651548178561</v>
      </c>
      <c r="U135" s="18">
        <f t="shared" si="7"/>
        <v>546072.48973169865</v>
      </c>
      <c r="V135" s="18" t="str">
        <f>VLOOKUP(B135,NUTS_Europa!$B$2:$F$41,5,FALSE)</f>
        <v>Pays de la Loire</v>
      </c>
      <c r="W135" s="18" t="str">
        <f>VLOOKUP(C135,Hoja2!$C$3:$D$28,2,FALSE)</f>
        <v>Saint Nazaire</v>
      </c>
      <c r="X135" s="18" t="str">
        <f>VLOOKUP(D135,NUTS_Europa!$B$2:$F$41,5,FALSE)</f>
        <v>Región de Murcia</v>
      </c>
      <c r="Y135" s="18" t="str">
        <f>VLOOKUP(E135,Hoja2!$C$3:$D$28,2,FALSE)</f>
        <v>Valencia</v>
      </c>
      <c r="Z135" s="18">
        <f t="shared" si="8"/>
        <v>3.1298659747418172</v>
      </c>
    </row>
    <row r="136" spans="2:29" s="18" customFormat="1" x14ac:dyDescent="0.25">
      <c r="B136" s="18" t="s">
        <v>85</v>
      </c>
      <c r="C136" s="18">
        <v>1064</v>
      </c>
      <c r="D136" s="18" t="s">
        <v>95</v>
      </c>
      <c r="E136" s="18">
        <v>283</v>
      </c>
      <c r="F136" s="18">
        <v>18</v>
      </c>
      <c r="G136" s="18">
        <v>23</v>
      </c>
      <c r="H136" s="18">
        <v>1446533.9592506194</v>
      </c>
      <c r="I136" s="18">
        <v>616850.7428230606</v>
      </c>
      <c r="J136" s="18">
        <f t="shared" si="1"/>
        <v>44060.767344504326</v>
      </c>
      <c r="K136" s="18">
        <v>154854.3009</v>
      </c>
      <c r="L136" s="18">
        <v>66.384392523364482</v>
      </c>
      <c r="M136" s="18">
        <v>11.295231068285165</v>
      </c>
      <c r="N136" s="18">
        <v>9.936886337755082</v>
      </c>
      <c r="O136" s="20">
        <v>2032.1852811951153</v>
      </c>
      <c r="P136" s="18">
        <f t="shared" si="2"/>
        <v>7.7160319908212163</v>
      </c>
      <c r="Q136" s="18">
        <f t="shared" si="3"/>
        <v>85.395655582470866</v>
      </c>
      <c r="R136" s="18">
        <v>1578</v>
      </c>
      <c r="S136" s="18">
        <f t="shared" si="5"/>
        <v>1123239.4057864039</v>
      </c>
      <c r="T136" s="18">
        <f t="shared" si="11"/>
        <v>88121.534689008651</v>
      </c>
      <c r="U136" s="18">
        <f t="shared" si="7"/>
        <v>1211360.9404754126</v>
      </c>
      <c r="V136" s="18" t="str">
        <f>VLOOKUP(B136,NUTS_Europa!$B$2:$F$41,5,FALSE)</f>
        <v>Región de Murcia</v>
      </c>
      <c r="W136" s="18" t="str">
        <f>VLOOKUP(C136,Hoja2!$C$3:$D$28,2,FALSE)</f>
        <v>Valencia</v>
      </c>
      <c r="X136" s="18" t="str">
        <f>VLOOKUP(D136,NUTS_Europa!$B$2:$F$41,5,FALSE)</f>
        <v>Bretagne</v>
      </c>
      <c r="Y136" s="18" t="str">
        <f>VLOOKUP(E136,Hoja2!$C$3:$D$28,2,FALSE)</f>
        <v>La Rochelle</v>
      </c>
      <c r="Z136" s="18">
        <f t="shared" si="8"/>
        <v>3.5581523159362862</v>
      </c>
    </row>
    <row r="137" spans="2:29" s="18" customFormat="1" x14ac:dyDescent="0.25">
      <c r="B137" s="18" t="s">
        <v>95</v>
      </c>
      <c r="C137" s="18">
        <v>283</v>
      </c>
      <c r="D137" s="18" t="s">
        <v>91</v>
      </c>
      <c r="E137" s="18">
        <v>220</v>
      </c>
      <c r="F137" s="18">
        <v>21</v>
      </c>
      <c r="G137" s="18">
        <v>23</v>
      </c>
      <c r="H137" s="18">
        <v>1097759.5092080561</v>
      </c>
      <c r="I137" s="18">
        <v>413799.06970234751</v>
      </c>
      <c r="K137" s="18">
        <v>156784.57750000001</v>
      </c>
      <c r="L137" s="18">
        <v>28.130373831775703</v>
      </c>
      <c r="M137" s="18">
        <v>12.099023214229849</v>
      </c>
      <c r="N137" s="18">
        <v>10.524967022405718</v>
      </c>
      <c r="O137" s="20">
        <v>2032.1852811951153</v>
      </c>
    </row>
    <row r="138" spans="2:29" s="18" customFormat="1" x14ac:dyDescent="0.25">
      <c r="B138" s="18" t="s">
        <v>91</v>
      </c>
      <c r="C138" s="18">
        <v>220</v>
      </c>
      <c r="D138" s="18" t="s">
        <v>99</v>
      </c>
      <c r="E138" s="18">
        <v>283</v>
      </c>
      <c r="F138" s="18">
        <v>21</v>
      </c>
      <c r="G138" s="18">
        <v>25</v>
      </c>
      <c r="H138" s="18">
        <v>605465.67311646137</v>
      </c>
      <c r="I138" s="18">
        <v>413799.06970234751</v>
      </c>
      <c r="K138" s="18">
        <v>117061.7148</v>
      </c>
      <c r="L138" s="18">
        <v>28.130373831775703</v>
      </c>
      <c r="M138" s="18">
        <v>12.099023214229849</v>
      </c>
      <c r="N138" s="18">
        <v>10.524967022405718</v>
      </c>
      <c r="O138" s="20">
        <v>2032.1852811951153</v>
      </c>
    </row>
    <row r="139" spans="2:29" s="18" customFormat="1" x14ac:dyDescent="0.25">
      <c r="B139" s="18" t="str">
        <f>VLOOKUP(G139,NUTS_Europa!$A$2:$C$81,2,FALSE)</f>
        <v>FRI3</v>
      </c>
      <c r="C139" s="18">
        <f>VLOOKUP(G139,NUTS_Europa!$A$2:$C$81,3,FALSE)</f>
        <v>283</v>
      </c>
      <c r="D139" s="18" t="str">
        <f>VLOOKUP(F139,NUTS_Europa!$A$2:$C$81,2,FALSE)</f>
        <v>DEA1</v>
      </c>
      <c r="E139" s="18">
        <f>VLOOKUP(F139,NUTS_Europa!$A$2:$C$81,3,FALSE)</f>
        <v>253</v>
      </c>
      <c r="F139" s="18">
        <v>9</v>
      </c>
      <c r="G139" s="18">
        <v>25</v>
      </c>
      <c r="H139" s="18">
        <v>952618.27610610623</v>
      </c>
      <c r="I139" s="18">
        <v>482773.55595292168</v>
      </c>
      <c r="K139" s="18">
        <v>127001.217</v>
      </c>
      <c r="L139" s="18">
        <v>32.271028037383182</v>
      </c>
      <c r="M139" s="18">
        <v>12.461017787189233</v>
      </c>
      <c r="N139" s="18">
        <v>11.675988331767019</v>
      </c>
      <c r="O139" s="20">
        <v>2032.1852811951153</v>
      </c>
    </row>
    <row r="140" spans="2:29" s="18" customFormat="1" x14ac:dyDescent="0.25">
      <c r="B140" s="18" t="str">
        <f>VLOOKUP(F140,NUTS_Europa!$A$2:$C$81,2,FALSE)</f>
        <v>DEA1</v>
      </c>
      <c r="C140" s="18">
        <f>VLOOKUP(F140,NUTS_Europa!$A$2:$C$81,3,FALSE)</f>
        <v>253</v>
      </c>
      <c r="D140" s="18" t="str">
        <f>VLOOKUP(G140,NUTS_Europa!$A$2:$C$81,2,FALSE)</f>
        <v>ES11</v>
      </c>
      <c r="E140" s="18">
        <f>VLOOKUP(G140,NUTS_Europa!$A$2:$C$81,3,FALSE)</f>
        <v>288</v>
      </c>
      <c r="F140" s="18">
        <v>9</v>
      </c>
      <c r="G140" s="18">
        <v>11</v>
      </c>
      <c r="H140" s="18">
        <v>589052.64446306613</v>
      </c>
      <c r="I140" s="18">
        <v>597441.60628780723</v>
      </c>
      <c r="J140" s="18">
        <f t="shared" si="1"/>
        <v>42674.400449129091</v>
      </c>
      <c r="K140" s="18">
        <v>142392.87169999999</v>
      </c>
      <c r="L140" s="18">
        <v>41.455607476635514</v>
      </c>
      <c r="M140" s="18">
        <v>11.694178207057877</v>
      </c>
      <c r="N140" s="18">
        <v>5.8415730686304439</v>
      </c>
      <c r="O140" s="20">
        <v>1050.5272738246383</v>
      </c>
      <c r="P140" s="18">
        <f t="shared" si="2"/>
        <v>5.8415730686304439</v>
      </c>
      <c r="Q140" s="18">
        <f t="shared" si="3"/>
        <v>58.991358752323833</v>
      </c>
      <c r="R140" s="20">
        <f>O140</f>
        <v>1050.5272738246383</v>
      </c>
      <c r="S140" s="18">
        <f t="shared" si="5"/>
        <v>589052.64446306613</v>
      </c>
      <c r="T140" s="18">
        <f t="shared" si="11"/>
        <v>85348.800898258181</v>
      </c>
      <c r="U140" s="18">
        <f t="shared" si="7"/>
        <v>674401.44536132435</v>
      </c>
      <c r="V140" s="18" t="str">
        <f>VLOOKUP(B140,NUTS_Europa!$B$2:$F$41,5,FALSE)</f>
        <v>Düsseldorf</v>
      </c>
      <c r="W140" s="18" t="str">
        <f>VLOOKUP(C140,Hoja2!$C$3:$D$28,2,FALSE)</f>
        <v>Amberes</v>
      </c>
      <c r="X140" s="18" t="str">
        <f>VLOOKUP(D140,NUTS_Europa!$B$2:$F$41,5,FALSE)</f>
        <v>Galicia</v>
      </c>
      <c r="Y140" s="18" t="str">
        <f>VLOOKUP(E140,Hoja2!$C$3:$D$28,2,FALSE)</f>
        <v>Vigo</v>
      </c>
      <c r="Z140" s="18">
        <f t="shared" si="8"/>
        <v>2.4579732813468262</v>
      </c>
      <c r="AA140" s="18">
        <f>Q140+Q141+Q144+Q145</f>
        <v>256.56744094646467</v>
      </c>
      <c r="AB140" s="18">
        <f>AA140/24</f>
        <v>10.690310039436028</v>
      </c>
      <c r="AC140" s="18">
        <f>AB140/7</f>
        <v>1.5271871484908612</v>
      </c>
    </row>
    <row r="141" spans="2:29" s="18" customFormat="1" x14ac:dyDescent="0.25">
      <c r="B141" s="18" t="str">
        <f>VLOOKUP(G141,NUTS_Europa!$A$2:$C$81,2,FALSE)</f>
        <v>ES11</v>
      </c>
      <c r="C141" s="18">
        <f>VLOOKUP(G141,NUTS_Europa!$A$2:$C$81,3,FALSE)</f>
        <v>288</v>
      </c>
      <c r="D141" s="18" t="str">
        <f>VLOOKUP(F141,NUTS_Europa!$A$2:$C$81,2,FALSE)</f>
        <v>DE80</v>
      </c>
      <c r="E141" s="18">
        <f>VLOOKUP(F141,NUTS_Europa!$A$2:$C$81,3,FALSE)</f>
        <v>1069</v>
      </c>
      <c r="F141" s="18">
        <v>6</v>
      </c>
      <c r="G141" s="18">
        <v>11</v>
      </c>
      <c r="H141" s="18">
        <v>565702.00280946272</v>
      </c>
      <c r="I141" s="18">
        <v>617515.86463341839</v>
      </c>
      <c r="J141" s="18">
        <f t="shared" si="1"/>
        <v>44108.276045244173</v>
      </c>
      <c r="K141" s="18">
        <v>142841.86170000001</v>
      </c>
      <c r="L141" s="18">
        <v>54.147196261682247</v>
      </c>
      <c r="M141" s="18">
        <v>7.0458844395813891</v>
      </c>
      <c r="N141" s="18">
        <v>4.9425536270577144</v>
      </c>
      <c r="O141" s="20">
        <v>1050.5272738246383</v>
      </c>
      <c r="P141" s="18">
        <f t="shared" si="2"/>
        <v>4.9425536270577144</v>
      </c>
      <c r="Q141" s="18">
        <f t="shared" si="3"/>
        <v>66.135634328321345</v>
      </c>
      <c r="R141" s="20">
        <f>O141</f>
        <v>1050.5272738246383</v>
      </c>
      <c r="S141" s="18">
        <f t="shared" si="5"/>
        <v>565702.00280946272</v>
      </c>
      <c r="T141" s="18">
        <f t="shared" si="11"/>
        <v>88216.552090488345</v>
      </c>
      <c r="U141" s="18">
        <f t="shared" si="7"/>
        <v>653918.55489995109</v>
      </c>
      <c r="V141" s="18" t="str">
        <f>VLOOKUP(B141,NUTS_Europa!$B$2:$F$41,5,FALSE)</f>
        <v>Galicia</v>
      </c>
      <c r="W141" s="18" t="str">
        <f>VLOOKUP(C141,Hoja2!$C$3:$D$28,2,FALSE)</f>
        <v>Vigo</v>
      </c>
      <c r="X141" s="18" t="str">
        <f>VLOOKUP(D141,NUTS_Europa!$B$2:$F$41,5,FALSE)</f>
        <v>Mecklenburg-Vorpommern</v>
      </c>
      <c r="Y141" s="18" t="str">
        <f>VLOOKUP(E141,Hoja2!$C$3:$D$28,2,FALSE)</f>
        <v>Hamburgo</v>
      </c>
      <c r="Z141" s="18">
        <f t="shared" si="8"/>
        <v>2.7556514303467226</v>
      </c>
    </row>
    <row r="142" spans="2:29" s="18" customFormat="1" x14ac:dyDescent="0.25">
      <c r="B142" s="18" t="str">
        <f>VLOOKUP(F142,NUTS_Europa!$A$2:$C$81,2,FALSE)</f>
        <v>DE80</v>
      </c>
      <c r="C142" s="18">
        <f>VLOOKUP(F142,NUTS_Europa!$A$2:$C$81,3,FALSE)</f>
        <v>1069</v>
      </c>
      <c r="D142" s="18" t="str">
        <f>VLOOKUP(G142,NUTS_Europa!$A$2:$C$81,2,FALSE)</f>
        <v>ES13</v>
      </c>
      <c r="E142" s="18">
        <f>VLOOKUP(G142,NUTS_Europa!$A$2:$C$81,3,FALSE)</f>
        <v>163</v>
      </c>
      <c r="F142" s="18">
        <v>6</v>
      </c>
      <c r="G142" s="18">
        <v>13</v>
      </c>
      <c r="H142" s="18">
        <v>1801910.5580283133</v>
      </c>
      <c r="I142" s="18">
        <v>579106.57860547258</v>
      </c>
      <c r="J142" s="18">
        <f t="shared" si="1"/>
        <v>41364.755614676615</v>
      </c>
      <c r="K142" s="18">
        <v>135416.16140000001</v>
      </c>
      <c r="L142" s="18">
        <v>48.97429906542056</v>
      </c>
      <c r="M142" s="18">
        <v>11.330335883085423</v>
      </c>
      <c r="N142" s="18">
        <v>18.76296237864047</v>
      </c>
      <c r="O142" s="20">
        <v>3374.2629741903866</v>
      </c>
      <c r="P142" s="18">
        <f t="shared" si="2"/>
        <v>8.7746434880638571</v>
      </c>
      <c r="Q142" s="18">
        <f t="shared" si="3"/>
        <v>69.079278436569837</v>
      </c>
      <c r="R142" s="18">
        <v>1578</v>
      </c>
      <c r="S142" s="18">
        <f t="shared" si="5"/>
        <v>842677.31422175863</v>
      </c>
      <c r="T142" s="18">
        <f t="shared" si="11"/>
        <v>82729.511229353229</v>
      </c>
      <c r="U142" s="18">
        <f t="shared" si="7"/>
        <v>925406.82545111189</v>
      </c>
      <c r="V142" s="18" t="str">
        <f>VLOOKUP(B142,NUTS_Europa!$B$2:$F$41,5,FALSE)</f>
        <v>Mecklenburg-Vorpommern</v>
      </c>
      <c r="W142" s="18" t="str">
        <f>VLOOKUP(C142,Hoja2!$C$3:$D$28,2,FALSE)</f>
        <v>Hamburgo</v>
      </c>
      <c r="X142" s="18" t="str">
        <f>VLOOKUP(D142,NUTS_Europa!$B$2:$F$41,5,FALSE)</f>
        <v>Cantabria</v>
      </c>
      <c r="Y142" s="18" t="str">
        <f>VLOOKUP(E142,Hoja2!$C$3:$D$28,2,FALSE)</f>
        <v>Bilbao</v>
      </c>
      <c r="Z142" s="18">
        <f t="shared" si="8"/>
        <v>2.8783032681904097</v>
      </c>
    </row>
    <row r="143" spans="2:29" s="18" customFormat="1" x14ac:dyDescent="0.25">
      <c r="B143" s="18" t="str">
        <f>VLOOKUP(G143,NUTS_Europa!$A$2:$C$81,2,FALSE)</f>
        <v>ES13</v>
      </c>
      <c r="C143" s="18">
        <f>VLOOKUP(G143,NUTS_Europa!$A$2:$C$81,3,FALSE)</f>
        <v>163</v>
      </c>
      <c r="D143" s="18" t="str">
        <f>VLOOKUP(F143,NUTS_Europa!$A$2:$C$81,2,FALSE)</f>
        <v>DEF0</v>
      </c>
      <c r="E143" s="18">
        <f>VLOOKUP(F143,NUTS_Europa!$A$2:$C$81,3,FALSE)</f>
        <v>1069</v>
      </c>
      <c r="F143" s="18">
        <v>10</v>
      </c>
      <c r="G143" s="18">
        <v>13</v>
      </c>
      <c r="H143" s="18">
        <v>1181210.4973841249</v>
      </c>
      <c r="I143" s="18">
        <v>579106.57860547258</v>
      </c>
      <c r="J143" s="18">
        <f t="shared" si="1"/>
        <v>41364.755614676615</v>
      </c>
      <c r="K143" s="18">
        <v>163171.4883</v>
      </c>
      <c r="L143" s="18">
        <v>48.97429906542056</v>
      </c>
      <c r="M143" s="18">
        <v>11.330335883085423</v>
      </c>
      <c r="N143" s="18">
        <v>18.76296237864047</v>
      </c>
      <c r="O143" s="20">
        <v>3374.2629741903866</v>
      </c>
      <c r="P143" s="18">
        <f t="shared" si="2"/>
        <v>8.7746434880638571</v>
      </c>
      <c r="Q143" s="18">
        <f t="shared" si="3"/>
        <v>69.079278436569837</v>
      </c>
      <c r="R143" s="18">
        <v>1578</v>
      </c>
      <c r="S143" s="18">
        <f t="shared" si="5"/>
        <v>552402.16282175854</v>
      </c>
      <c r="T143" s="18">
        <f t="shared" si="11"/>
        <v>82729.511229353229</v>
      </c>
      <c r="U143" s="18">
        <f t="shared" si="7"/>
        <v>635131.6740511118</v>
      </c>
      <c r="V143" s="18" t="str">
        <f>VLOOKUP(B143,NUTS_Europa!$B$2:$F$41,5,FALSE)</f>
        <v>Cantabria</v>
      </c>
      <c r="W143" s="18" t="str">
        <f>VLOOKUP(C143,Hoja2!$C$3:$D$28,2,FALSE)</f>
        <v>Bilbao</v>
      </c>
      <c r="X143" s="18" t="str">
        <f>VLOOKUP(D143,NUTS_Europa!$B$2:$F$41,5,FALSE)</f>
        <v>Schleswig-Holstein</v>
      </c>
      <c r="Y143" s="18" t="str">
        <f>VLOOKUP(E143,Hoja2!$C$3:$D$28,2,FALSE)</f>
        <v>Hamburgo</v>
      </c>
      <c r="Z143" s="18">
        <f t="shared" si="8"/>
        <v>2.8783032681904097</v>
      </c>
    </row>
    <row r="144" spans="2:29" s="18" customFormat="1" x14ac:dyDescent="0.25">
      <c r="B144" s="18" t="str">
        <f>VLOOKUP(F144,NUTS_Europa!$A$2:$C$81,2,FALSE)</f>
        <v>DEF0</v>
      </c>
      <c r="C144" s="18">
        <f>VLOOKUP(F144,NUTS_Europa!$A$2:$C$81,3,FALSE)</f>
        <v>1069</v>
      </c>
      <c r="D144" s="18" t="str">
        <f>VLOOKUP(G144,NUTS_Europa!$A$2:$C$81,2,FALSE)</f>
        <v>ES21</v>
      </c>
      <c r="E144" s="18">
        <f>VLOOKUP(G144,NUTS_Europa!$A$2:$C$81,3,FALSE)</f>
        <v>163</v>
      </c>
      <c r="F144" s="18">
        <v>10</v>
      </c>
      <c r="G144" s="18">
        <v>14</v>
      </c>
      <c r="H144" s="18">
        <v>982728.25101110875</v>
      </c>
      <c r="I144" s="18">
        <v>579106.57860547258</v>
      </c>
      <c r="J144" s="18">
        <f t="shared" si="1"/>
        <v>41364.755614676615</v>
      </c>
      <c r="K144" s="18">
        <v>199058.85829999999</v>
      </c>
      <c r="L144" s="18">
        <v>48.97429906542056</v>
      </c>
      <c r="M144" s="18">
        <v>11.330335883085423</v>
      </c>
      <c r="N144" s="18">
        <v>18.76296237864047</v>
      </c>
      <c r="O144" s="20">
        <v>3374.2629741903866</v>
      </c>
      <c r="P144" s="18">
        <f t="shared" si="2"/>
        <v>8.7746434880638571</v>
      </c>
      <c r="Q144" s="18">
        <f t="shared" si="3"/>
        <v>69.079278436569837</v>
      </c>
      <c r="R144" s="18">
        <v>1578</v>
      </c>
      <c r="S144" s="18">
        <f t="shared" si="5"/>
        <v>459580.41562175873</v>
      </c>
      <c r="T144" s="18">
        <f t="shared" si="11"/>
        <v>82729.511229353229</v>
      </c>
      <c r="U144" s="18">
        <f t="shared" si="7"/>
        <v>542309.92685111193</v>
      </c>
      <c r="V144" s="18" t="str">
        <f>VLOOKUP(B144,NUTS_Europa!$B$2:$F$41,5,FALSE)</f>
        <v>Schleswig-Holstein</v>
      </c>
      <c r="W144" s="18" t="str">
        <f>VLOOKUP(C144,Hoja2!$C$3:$D$28,2,FALSE)</f>
        <v>Hamburgo</v>
      </c>
      <c r="X144" s="18" t="str">
        <f>VLOOKUP(D144,NUTS_Europa!$B$2:$F$41,5,FALSE)</f>
        <v>País Vasco</v>
      </c>
      <c r="Y144" s="18" t="str">
        <f>VLOOKUP(E144,Hoja2!$C$3:$D$28,2,FALSE)</f>
        <v>Bilbao</v>
      </c>
      <c r="Z144" s="18">
        <f t="shared" si="8"/>
        <v>2.8783032681904097</v>
      </c>
    </row>
    <row r="145" spans="2:26" s="18" customFormat="1" x14ac:dyDescent="0.25">
      <c r="B145" s="18" t="str">
        <f>VLOOKUP(G145,NUTS_Europa!$A$2:$C$81,2,FALSE)</f>
        <v>ES21</v>
      </c>
      <c r="C145" s="18">
        <f>VLOOKUP(G145,NUTS_Europa!$A$2:$C$81,3,FALSE)</f>
        <v>163</v>
      </c>
      <c r="D145" s="18" t="str">
        <f>VLOOKUP(F145,NUTS_Europa!$A$2:$C$81,2,FALSE)</f>
        <v>BE23</v>
      </c>
      <c r="E145" s="18">
        <f>VLOOKUP(F145,NUTS_Europa!$A$2:$C$81,3,FALSE)</f>
        <v>253</v>
      </c>
      <c r="F145" s="18">
        <v>2</v>
      </c>
      <c r="G145" s="18">
        <v>14</v>
      </c>
      <c r="H145" s="18">
        <v>839520.67608623381</v>
      </c>
      <c r="I145" s="18">
        <v>545584.60212055244</v>
      </c>
      <c r="J145" s="18">
        <f t="shared" si="1"/>
        <v>38970.3287228966</v>
      </c>
      <c r="K145" s="18">
        <v>145277.79319999999</v>
      </c>
      <c r="L145" s="18">
        <v>36.257476635514017</v>
      </c>
      <c r="M145" s="18">
        <v>15.97862965056191</v>
      </c>
      <c r="N145" s="18">
        <v>21.650586613023322</v>
      </c>
      <c r="O145" s="20">
        <v>3374.2629741903866</v>
      </c>
      <c r="P145" s="18">
        <f t="shared" si="2"/>
        <v>10.125063143173714</v>
      </c>
      <c r="Q145" s="18">
        <f t="shared" si="3"/>
        <v>62.361169429249642</v>
      </c>
      <c r="R145" s="18">
        <v>1578</v>
      </c>
      <c r="S145" s="18">
        <f t="shared" si="5"/>
        <v>392608.29312864621</v>
      </c>
      <c r="T145" s="18">
        <f t="shared" si="11"/>
        <v>77940.6574457932</v>
      </c>
      <c r="U145" s="18">
        <f t="shared" si="7"/>
        <v>470548.95057443943</v>
      </c>
      <c r="V145" s="18" t="str">
        <f>VLOOKUP(B145,NUTS_Europa!$B$2:$F$41,5,FALSE)</f>
        <v>País Vasco</v>
      </c>
      <c r="W145" s="18" t="str">
        <f>VLOOKUP(C145,Hoja2!$C$3:$D$28,2,FALSE)</f>
        <v>Bilbao</v>
      </c>
      <c r="X145" s="18" t="str">
        <f>VLOOKUP(D145,NUTS_Europa!$B$2:$F$41,5,FALSE)</f>
        <v>Prov. Oost-Vlaanderen</v>
      </c>
      <c r="Y145" s="18" t="str">
        <f>VLOOKUP(E145,Hoja2!$C$3:$D$28,2,FALSE)</f>
        <v>Amberes</v>
      </c>
      <c r="Z145" s="18">
        <f t="shared" si="8"/>
        <v>2.5983820595520686</v>
      </c>
    </row>
    <row r="146" spans="2:26" s="18" customFormat="1" x14ac:dyDescent="0.25"/>
    <row r="147" spans="2:26" s="18" customFormat="1" x14ac:dyDescent="0.25"/>
    <row r="148" spans="2:26" s="18" customFormat="1" x14ac:dyDescent="0.25"/>
    <row r="149" spans="2:26" s="18" customFormat="1" x14ac:dyDescent="0.25"/>
    <row r="150" spans="2:26" s="18" customFormat="1" x14ac:dyDescent="0.25"/>
    <row r="151" spans="2:26" s="18" customFormat="1" x14ac:dyDescent="0.25"/>
    <row r="152" spans="2:26" s="18" customFormat="1" x14ac:dyDescent="0.25"/>
    <row r="153" spans="2:26" s="18" customFormat="1" x14ac:dyDescent="0.25"/>
    <row r="154" spans="2:26" s="18" customFormat="1" x14ac:dyDescent="0.25"/>
    <row r="155" spans="2:26" s="18" customFormat="1" x14ac:dyDescent="0.25"/>
    <row r="156" spans="2:26" s="18" customFormat="1" x14ac:dyDescent="0.25"/>
    <row r="157" spans="2:26" s="18" customFormat="1" x14ac:dyDescent="0.25"/>
    <row r="158" spans="2:26" s="18" customFormat="1" x14ac:dyDescent="0.25"/>
    <row r="159" spans="2:26" s="18" customFormat="1" x14ac:dyDescent="0.25"/>
    <row r="160" spans="2:26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12 barcos 14 kn 50000 charter</vt:lpstr>
      <vt:lpstr>14 buques 19,5 kn 50000 charter</vt:lpstr>
      <vt:lpstr>13 buques 21,4 kn 50000 charter</vt:lpstr>
      <vt:lpstr>19,5 kn 25000 14 barcos</vt:lpstr>
      <vt:lpstr>13 buques 14 kn 25000</vt:lpstr>
      <vt:lpstr>14 buques 21,4 kn 25000 charter</vt:lpstr>
      <vt:lpstr>14 buques 14 kn 12500 charter</vt:lpstr>
      <vt:lpstr>13 buques 19,5 kn 12500 charter</vt:lpstr>
      <vt:lpstr>14 buques 21,4 kn 12500 charter</vt:lpstr>
      <vt:lpstr>Hoja2</vt:lpstr>
      <vt:lpstr>NUTS_Europa</vt:lpstr>
      <vt:lpstr>13 buques 19,5 kn 25000 charter</vt:lpstr>
      <vt:lpstr>NUTS_Europa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alicia Munín Doce</cp:lastModifiedBy>
  <dcterms:created xsi:type="dcterms:W3CDTF">2015-06-05T18:19:34Z</dcterms:created>
  <dcterms:modified xsi:type="dcterms:W3CDTF">2022-10-15T17:33:17Z</dcterms:modified>
</cp:coreProperties>
</file>