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udcgal-my.sharepoint.com/personal/a_munin_udc_es/Documents/Documentos/GitHub/TESIS/Resultados/MILP/Datos Autoridades Portuarias/Buque 770 TEUs/"/>
    </mc:Choice>
  </mc:AlternateContent>
  <xr:revisionPtr revIDLastSave="3183" documentId="8_{948B56D0-FBE7-4ADC-B8C0-660D6F9E0291}" xr6:coauthVersionLast="47" xr6:coauthVersionMax="47" xr10:uidLastSave="{561B8141-6884-4E22-8C6D-EB9476A21734}"/>
  <bookViews>
    <workbookView xWindow="-120" yWindow="-120" windowWidth="29040" windowHeight="15840" firstSheet="6" activeTab="10" xr2:uid="{00000000-000D-0000-FFFF-FFFF00000000}"/>
  </bookViews>
  <sheets>
    <sheet name="27 buques 17 kn 7500 charter" sheetId="36" r:id="rId1"/>
    <sheet name="28 buques 18,7 kn 7500 charter" sheetId="37" r:id="rId2"/>
    <sheet name="30 buques 12,8 kn 7500 charter" sheetId="38" r:id="rId3"/>
    <sheet name="29 buques 12,8 kn 15000 charter" sheetId="39" r:id="rId4"/>
    <sheet name="28 buques 17 kn 15000 charter" sheetId="40" r:id="rId5"/>
    <sheet name="27 buques 18,7 kn 15000 charter" sheetId="41" r:id="rId6"/>
    <sheet name="30 buques 18,7 kn 30000 charter" sheetId="42" r:id="rId7"/>
    <sheet name="30 buques 17 kn 30000 charter" sheetId="43" r:id="rId8"/>
    <sheet name="30 buques 12,8 kn 30000 charter" sheetId="44" r:id="rId9"/>
    <sheet name="NUTS_Europa" sheetId="3" r:id="rId10"/>
    <sheet name="Puertos" sheetId="45" r:id="rId11"/>
  </sheets>
  <externalReferences>
    <externalReference r:id="rId12"/>
  </externalReferences>
  <definedNames>
    <definedName name="_xlnm._FilterDatabase" localSheetId="0" hidden="1">'27 buques 17 kn 7500 charter'!$B$3:$I$83</definedName>
    <definedName name="_xlnm._FilterDatabase" localSheetId="5" hidden="1">'27 buques 18,7 kn 15000 charter'!$B$3:$I$83</definedName>
    <definedName name="_xlnm._FilterDatabase" localSheetId="4" hidden="1">'28 buques 17 kn 15000 charter'!$B$3:$I$83</definedName>
    <definedName name="_xlnm._FilterDatabase" localSheetId="1" hidden="1">'28 buques 18,7 kn 7500 charter'!$B$3:$I$83</definedName>
    <definedName name="_xlnm._FilterDatabase" localSheetId="3" hidden="1">'29 buques 12,8 kn 15000 charter'!$B$3:$I$83</definedName>
    <definedName name="_xlnm._FilterDatabase" localSheetId="8" hidden="1">'30 buques 12,8 kn 30000 charter'!$B$3:$I$83</definedName>
    <definedName name="_xlnm._FilterDatabase" localSheetId="2" hidden="1">'30 buques 12,8 kn 7500 charter'!$B$3:$I$83</definedName>
    <definedName name="_xlnm._FilterDatabase" localSheetId="7" hidden="1">'30 buques 17 kn 30000 charter'!$B$3:$I$83</definedName>
    <definedName name="_xlnm._FilterDatabase" localSheetId="6" hidden="1">'30 buques 18,7 kn 30000 charter'!$B$3:$I$83</definedName>
    <definedName name="_xlnm._FilterDatabase" localSheetId="9" hidden="1">NUTS_Europa!$B$1:$E$81</definedName>
    <definedName name="NUTS_Europa">NUTS_Europa!$A$1:$B$1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04" i="44" l="1"/>
  <c r="U104" i="44" s="1"/>
  <c r="T106" i="44"/>
  <c r="T108" i="44"/>
  <c r="Z105" i="44"/>
  <c r="Z103" i="44"/>
  <c r="T88" i="44"/>
  <c r="N84" i="42"/>
  <c r="N84" i="43"/>
  <c r="T98" i="43"/>
  <c r="U98" i="43" s="1"/>
  <c r="T99" i="43"/>
  <c r="T96" i="43"/>
  <c r="Z97" i="43"/>
  <c r="Z98" i="43"/>
  <c r="Z101" i="43"/>
  <c r="Z96" i="43"/>
  <c r="T131" i="43"/>
  <c r="T132" i="43"/>
  <c r="U132" i="43" s="1"/>
  <c r="T135" i="43"/>
  <c r="T136" i="43"/>
  <c r="U136" i="43" s="1"/>
  <c r="T139" i="43"/>
  <c r="T140" i="43"/>
  <c r="U140" i="43" s="1"/>
  <c r="Z130" i="43"/>
  <c r="Z135" i="43"/>
  <c r="Z138" i="43"/>
  <c r="T124" i="43"/>
  <c r="T127" i="43"/>
  <c r="U127" i="43" s="1"/>
  <c r="T128" i="43"/>
  <c r="AA123" i="43"/>
  <c r="AB123" i="43" s="1"/>
  <c r="AC123" i="43" s="1"/>
  <c r="Z126" i="43"/>
  <c r="Z127" i="43"/>
  <c r="U108" i="44"/>
  <c r="S104" i="44"/>
  <c r="S105" i="44"/>
  <c r="S106" i="44"/>
  <c r="S107" i="44"/>
  <c r="S108" i="44"/>
  <c r="S103" i="44"/>
  <c r="P104" i="44"/>
  <c r="Q104" i="44"/>
  <c r="Z104" i="44" s="1"/>
  <c r="P105" i="44"/>
  <c r="Q105" i="44" s="1"/>
  <c r="P106" i="44"/>
  <c r="Q106" i="44" s="1"/>
  <c r="P107" i="44"/>
  <c r="Q107" i="44" s="1"/>
  <c r="Z107" i="44" s="1"/>
  <c r="P108" i="44"/>
  <c r="Q108" i="44"/>
  <c r="Z108" i="44" s="1"/>
  <c r="P103" i="44"/>
  <c r="Q103" i="44" s="1"/>
  <c r="U88" i="44"/>
  <c r="S88" i="44"/>
  <c r="S89" i="44"/>
  <c r="S90" i="44"/>
  <c r="S87" i="44"/>
  <c r="P88" i="44"/>
  <c r="Q88" i="44" s="1"/>
  <c r="Z88" i="44" s="1"/>
  <c r="P89" i="44"/>
  <c r="Q89" i="44" s="1"/>
  <c r="Z89" i="44" s="1"/>
  <c r="P90" i="44"/>
  <c r="Q90" i="44" s="1"/>
  <c r="Z90" i="44" s="1"/>
  <c r="P87" i="44"/>
  <c r="Q87" i="44" s="1"/>
  <c r="J102" i="44"/>
  <c r="J88" i="44"/>
  <c r="J89" i="44"/>
  <c r="T89" i="44" s="1"/>
  <c r="J90" i="44"/>
  <c r="T90" i="44" s="1"/>
  <c r="U90" i="44" s="1"/>
  <c r="J103" i="44"/>
  <c r="T103" i="44" s="1"/>
  <c r="J104" i="44"/>
  <c r="J105" i="44"/>
  <c r="T105" i="44" s="1"/>
  <c r="J106" i="44"/>
  <c r="J107" i="44"/>
  <c r="T107" i="44" s="1"/>
  <c r="U107" i="44" s="1"/>
  <c r="J108" i="44"/>
  <c r="J87" i="44"/>
  <c r="T87" i="44" s="1"/>
  <c r="N84" i="44"/>
  <c r="U131" i="43"/>
  <c r="U135" i="43"/>
  <c r="S124" i="43"/>
  <c r="S125" i="43"/>
  <c r="S126" i="43"/>
  <c r="S127" i="43"/>
  <c r="S128" i="43"/>
  <c r="S129" i="43"/>
  <c r="S130" i="43"/>
  <c r="S131" i="43"/>
  <c r="S132" i="43"/>
  <c r="S133" i="43"/>
  <c r="S134" i="43"/>
  <c r="S135" i="43"/>
  <c r="S136" i="43"/>
  <c r="S137" i="43"/>
  <c r="S138" i="43"/>
  <c r="S139" i="43"/>
  <c r="S140" i="43"/>
  <c r="S141" i="43"/>
  <c r="S142" i="43"/>
  <c r="S123" i="43"/>
  <c r="P124" i="43"/>
  <c r="Q124" i="43" s="1"/>
  <c r="Z124" i="43" s="1"/>
  <c r="P125" i="43"/>
  <c r="Q125" i="43"/>
  <c r="Z125" i="43" s="1"/>
  <c r="P126" i="43"/>
  <c r="Q126" i="43" s="1"/>
  <c r="P127" i="43"/>
  <c r="Q127" i="43" s="1"/>
  <c r="P128" i="43"/>
  <c r="Q128" i="43" s="1"/>
  <c r="Z128" i="43" s="1"/>
  <c r="P129" i="43"/>
  <c r="Q129" i="43" s="1"/>
  <c r="Z129" i="43" s="1"/>
  <c r="P130" i="43"/>
  <c r="Q130" i="43" s="1"/>
  <c r="P131" i="43"/>
  <c r="Q131" i="43"/>
  <c r="Z131" i="43" s="1"/>
  <c r="P132" i="43"/>
  <c r="Q132" i="43" s="1"/>
  <c r="Z132" i="43" s="1"/>
  <c r="P133" i="43"/>
  <c r="Q133" i="43"/>
  <c r="Z133" i="43" s="1"/>
  <c r="P134" i="43"/>
  <c r="Q134" i="43" s="1"/>
  <c r="Z134" i="43" s="1"/>
  <c r="P135" i="43"/>
  <c r="Q135" i="43"/>
  <c r="P136" i="43"/>
  <c r="Q136" i="43" s="1"/>
  <c r="Z136" i="43" s="1"/>
  <c r="P137" i="43"/>
  <c r="Q137" i="43" s="1"/>
  <c r="P138" i="43"/>
  <c r="Q138" i="43" s="1"/>
  <c r="P139" i="43"/>
  <c r="Q139" i="43"/>
  <c r="Z139" i="43" s="1"/>
  <c r="P140" i="43"/>
  <c r="Q140" i="43" s="1"/>
  <c r="Z140" i="43" s="1"/>
  <c r="P141" i="43"/>
  <c r="Q141" i="43"/>
  <c r="Z141" i="43" s="1"/>
  <c r="P142" i="43"/>
  <c r="Q142" i="43" s="1"/>
  <c r="Z142" i="43" s="1"/>
  <c r="P123" i="43"/>
  <c r="Q123" i="43" s="1"/>
  <c r="Z123" i="43" s="1"/>
  <c r="V124" i="43"/>
  <c r="W124" i="43"/>
  <c r="X124" i="43"/>
  <c r="Y124" i="43"/>
  <c r="V125" i="43"/>
  <c r="W125" i="43"/>
  <c r="X125" i="43"/>
  <c r="Y125" i="43"/>
  <c r="V126" i="43"/>
  <c r="W126" i="43"/>
  <c r="X126" i="43"/>
  <c r="Y126" i="43"/>
  <c r="V127" i="43"/>
  <c r="W127" i="43"/>
  <c r="X127" i="43"/>
  <c r="Y127" i="43"/>
  <c r="S97" i="43"/>
  <c r="S98" i="43"/>
  <c r="S99" i="43"/>
  <c r="S100" i="43"/>
  <c r="S101" i="43"/>
  <c r="S96" i="43"/>
  <c r="P97" i="43"/>
  <c r="Q97" i="43" s="1"/>
  <c r="P98" i="43"/>
  <c r="Q98" i="43" s="1"/>
  <c r="P99" i="43"/>
  <c r="Q99" i="43" s="1"/>
  <c r="Z99" i="43" s="1"/>
  <c r="P100" i="43"/>
  <c r="Q100" i="43" s="1"/>
  <c r="Z100" i="43" s="1"/>
  <c r="P101" i="43"/>
  <c r="Q101" i="43" s="1"/>
  <c r="P96" i="43"/>
  <c r="Q96" i="43" s="1"/>
  <c r="AA96" i="43" s="1"/>
  <c r="AB96" i="43" s="1"/>
  <c r="AC96" i="43" s="1"/>
  <c r="J118" i="43"/>
  <c r="J97" i="43"/>
  <c r="T97" i="43" s="1"/>
  <c r="J98" i="43"/>
  <c r="J99" i="43"/>
  <c r="J100" i="43"/>
  <c r="T100" i="43" s="1"/>
  <c r="J101" i="43"/>
  <c r="T101" i="43" s="1"/>
  <c r="J119" i="43"/>
  <c r="J120" i="43"/>
  <c r="J121" i="43"/>
  <c r="J122" i="43"/>
  <c r="J123" i="43"/>
  <c r="T123" i="43" s="1"/>
  <c r="J124" i="43"/>
  <c r="J125" i="43"/>
  <c r="T125" i="43" s="1"/>
  <c r="U125" i="43" s="1"/>
  <c r="J126" i="43"/>
  <c r="T126" i="43" s="1"/>
  <c r="J127" i="43"/>
  <c r="J128" i="43"/>
  <c r="J129" i="43"/>
  <c r="T129" i="43" s="1"/>
  <c r="U129" i="43" s="1"/>
  <c r="J130" i="43"/>
  <c r="T130" i="43" s="1"/>
  <c r="U130" i="43" s="1"/>
  <c r="J131" i="43"/>
  <c r="J132" i="43"/>
  <c r="J133" i="43"/>
  <c r="T133" i="43" s="1"/>
  <c r="U133" i="43" s="1"/>
  <c r="J134" i="43"/>
  <c r="T134" i="43" s="1"/>
  <c r="U134" i="43" s="1"/>
  <c r="J135" i="43"/>
  <c r="J136" i="43"/>
  <c r="J137" i="43"/>
  <c r="T137" i="43" s="1"/>
  <c r="J138" i="43"/>
  <c r="T138" i="43" s="1"/>
  <c r="U138" i="43" s="1"/>
  <c r="J139" i="43"/>
  <c r="J140" i="43"/>
  <c r="J141" i="43"/>
  <c r="T141" i="43" s="1"/>
  <c r="U141" i="43" s="1"/>
  <c r="J142" i="43"/>
  <c r="T142" i="43" s="1"/>
  <c r="U142" i="43" s="1"/>
  <c r="J96" i="43"/>
  <c r="T137" i="41"/>
  <c r="T139" i="41"/>
  <c r="T141" i="41"/>
  <c r="U141" i="41" s="1"/>
  <c r="T102" i="41"/>
  <c r="T104" i="41"/>
  <c r="U104" i="41" s="1"/>
  <c r="T106" i="41"/>
  <c r="Z97" i="41"/>
  <c r="T157" i="40"/>
  <c r="Z156" i="40"/>
  <c r="Z154" i="40"/>
  <c r="Z109" i="40"/>
  <c r="R109" i="40"/>
  <c r="P109" i="40" s="1"/>
  <c r="Q109" i="40" s="1"/>
  <c r="R110" i="40"/>
  <c r="S110" i="40" s="1"/>
  <c r="R111" i="40"/>
  <c r="S111" i="40" s="1"/>
  <c r="U111" i="40" s="1"/>
  <c r="R108" i="40"/>
  <c r="T113" i="39"/>
  <c r="T111" i="39"/>
  <c r="Z113" i="39"/>
  <c r="Z115" i="39"/>
  <c r="R91" i="39"/>
  <c r="S91" i="39" s="1"/>
  <c r="R90" i="39"/>
  <c r="P90" i="39" s="1"/>
  <c r="Q90" i="39" s="1"/>
  <c r="Z90" i="39" s="1"/>
  <c r="T118" i="38"/>
  <c r="U118" i="38" s="1"/>
  <c r="T116" i="38"/>
  <c r="U116" i="38" s="1"/>
  <c r="P97" i="37"/>
  <c r="S95" i="42"/>
  <c r="S96" i="42"/>
  <c r="S97" i="42"/>
  <c r="S98" i="42"/>
  <c r="S99" i="42"/>
  <c r="S94" i="42"/>
  <c r="P95" i="42"/>
  <c r="Q95" i="42" s="1"/>
  <c r="Z95" i="42" s="1"/>
  <c r="P96" i="42"/>
  <c r="Q96" i="42" s="1"/>
  <c r="Z96" i="42" s="1"/>
  <c r="P97" i="42"/>
  <c r="Q97" i="42" s="1"/>
  <c r="Z97" i="42" s="1"/>
  <c r="P98" i="42"/>
  <c r="Q98" i="42" s="1"/>
  <c r="Z98" i="42" s="1"/>
  <c r="P99" i="42"/>
  <c r="Q99" i="42" s="1"/>
  <c r="Z99" i="42" s="1"/>
  <c r="P94" i="42"/>
  <c r="Q94" i="42" s="1"/>
  <c r="J95" i="42"/>
  <c r="T95" i="42" s="1"/>
  <c r="J96" i="42"/>
  <c r="T96" i="42" s="1"/>
  <c r="J97" i="42"/>
  <c r="T97" i="42" s="1"/>
  <c r="U97" i="42" s="1"/>
  <c r="J98" i="42"/>
  <c r="T98" i="42" s="1"/>
  <c r="U98" i="42" s="1"/>
  <c r="J99" i="42"/>
  <c r="T99" i="42" s="1"/>
  <c r="J94" i="42"/>
  <c r="T94" i="42" s="1"/>
  <c r="U94" i="42" s="1"/>
  <c r="T91" i="37"/>
  <c r="Z91" i="37"/>
  <c r="R93" i="37"/>
  <c r="S93" i="37" s="1"/>
  <c r="R92" i="37"/>
  <c r="S92" i="37" s="1"/>
  <c r="P90" i="37"/>
  <c r="S137" i="41"/>
  <c r="U137" i="41" s="1"/>
  <c r="S138" i="41"/>
  <c r="S139" i="41"/>
  <c r="U139" i="41" s="1"/>
  <c r="S140" i="41"/>
  <c r="S141" i="41"/>
  <c r="S136" i="41"/>
  <c r="P137" i="41"/>
  <c r="Q137" i="41" s="1"/>
  <c r="Z137" i="41" s="1"/>
  <c r="P138" i="41"/>
  <c r="Q138" i="41" s="1"/>
  <c r="Z138" i="41" s="1"/>
  <c r="P139" i="41"/>
  <c r="Q139" i="41" s="1"/>
  <c r="Z139" i="41" s="1"/>
  <c r="P140" i="41"/>
  <c r="Q140" i="41" s="1"/>
  <c r="Z140" i="41" s="1"/>
  <c r="P141" i="41"/>
  <c r="Q141" i="41" s="1"/>
  <c r="Z141" i="41" s="1"/>
  <c r="P136" i="41"/>
  <c r="Q136" i="41" s="1"/>
  <c r="AA136" i="41" s="1"/>
  <c r="AB136" i="41" s="1"/>
  <c r="AC136" i="41" s="1"/>
  <c r="S111" i="41"/>
  <c r="S112" i="41"/>
  <c r="S113" i="41"/>
  <c r="S114" i="41"/>
  <c r="S115" i="41"/>
  <c r="P111" i="41"/>
  <c r="Q111" i="41" s="1"/>
  <c r="Z111" i="41" s="1"/>
  <c r="P112" i="41"/>
  <c r="Q112" i="41" s="1"/>
  <c r="Z112" i="41" s="1"/>
  <c r="P113" i="41"/>
  <c r="Q113" i="41" s="1"/>
  <c r="Z113" i="41" s="1"/>
  <c r="P114" i="41"/>
  <c r="Q114" i="41" s="1"/>
  <c r="Z114" i="41" s="1"/>
  <c r="P115" i="41"/>
  <c r="Q115" i="41" s="1"/>
  <c r="Z115" i="41" s="1"/>
  <c r="S110" i="41"/>
  <c r="Q110" i="41"/>
  <c r="AA110" i="41" s="1"/>
  <c r="AB110" i="41" s="1"/>
  <c r="AC110" i="41" s="1"/>
  <c r="P110" i="41"/>
  <c r="U102" i="41"/>
  <c r="S102" i="41"/>
  <c r="S103" i="41"/>
  <c r="S104" i="41"/>
  <c r="S105" i="41"/>
  <c r="S106" i="41"/>
  <c r="P102" i="41"/>
  <c r="Q102" i="41" s="1"/>
  <c r="Z102" i="41" s="1"/>
  <c r="P103" i="41"/>
  <c r="Q103" i="41"/>
  <c r="Z103" i="41" s="1"/>
  <c r="P104" i="41"/>
  <c r="Q104" i="41" s="1"/>
  <c r="Z104" i="41" s="1"/>
  <c r="P105" i="41"/>
  <c r="Q105" i="41" s="1"/>
  <c r="Z105" i="41" s="1"/>
  <c r="P106" i="41"/>
  <c r="Q106" i="41" s="1"/>
  <c r="Z106" i="41" s="1"/>
  <c r="S101" i="41"/>
  <c r="P101" i="41"/>
  <c r="Q101" i="41" s="1"/>
  <c r="S95" i="41"/>
  <c r="S96" i="41"/>
  <c r="S97" i="41"/>
  <c r="P95" i="41"/>
  <c r="Q95" i="41" s="1"/>
  <c r="Z95" i="41" s="1"/>
  <c r="P96" i="41"/>
  <c r="Q96" i="41" s="1"/>
  <c r="Z96" i="41" s="1"/>
  <c r="P97" i="41"/>
  <c r="Q97" i="41" s="1"/>
  <c r="S94" i="41"/>
  <c r="P94" i="41"/>
  <c r="Q94" i="41" s="1"/>
  <c r="AA94" i="41" s="1"/>
  <c r="AB94" i="41" s="1"/>
  <c r="AC94" i="41" s="1"/>
  <c r="I100" i="41"/>
  <c r="I109" i="41" s="1"/>
  <c r="I127" i="41" s="1"/>
  <c r="I95" i="41"/>
  <c r="T95" i="41" s="1"/>
  <c r="U95" i="41" s="1"/>
  <c r="I96" i="41"/>
  <c r="T96" i="41" s="1"/>
  <c r="I97" i="41"/>
  <c r="T97" i="41" s="1"/>
  <c r="I101" i="41"/>
  <c r="T101" i="41" s="1"/>
  <c r="U101" i="41" s="1"/>
  <c r="I102" i="41"/>
  <c r="I103" i="41"/>
  <c r="T103" i="41" s="1"/>
  <c r="I104" i="41"/>
  <c r="I105" i="41"/>
  <c r="T105" i="41" s="1"/>
  <c r="U105" i="41" s="1"/>
  <c r="I106" i="41"/>
  <c r="I110" i="41"/>
  <c r="T110" i="41" s="1"/>
  <c r="I111" i="41"/>
  <c r="T111" i="41" s="1"/>
  <c r="I112" i="41"/>
  <c r="T112" i="41" s="1"/>
  <c r="U112" i="41" s="1"/>
  <c r="I113" i="41"/>
  <c r="T113" i="41" s="1"/>
  <c r="I114" i="41"/>
  <c r="T114" i="41" s="1"/>
  <c r="I115" i="41"/>
  <c r="T115" i="41" s="1"/>
  <c r="I128" i="41"/>
  <c r="I129" i="41"/>
  <c r="I130" i="41"/>
  <c r="I131" i="41"/>
  <c r="I132" i="41"/>
  <c r="I133" i="41"/>
  <c r="I134" i="41"/>
  <c r="I135" i="41"/>
  <c r="I136" i="41"/>
  <c r="T136" i="41" s="1"/>
  <c r="I137" i="41"/>
  <c r="I138" i="41"/>
  <c r="T138" i="41" s="1"/>
  <c r="I139" i="41"/>
  <c r="I140" i="41"/>
  <c r="T140" i="41" s="1"/>
  <c r="I141" i="41"/>
  <c r="I94" i="41"/>
  <c r="T94" i="41" s="1"/>
  <c r="N84" i="41"/>
  <c r="S155" i="40"/>
  <c r="S156" i="40"/>
  <c r="S157" i="40"/>
  <c r="S158" i="40"/>
  <c r="S159" i="40"/>
  <c r="P155" i="40"/>
  <c r="Q155" i="40" s="1"/>
  <c r="Z155" i="40" s="1"/>
  <c r="P156" i="40"/>
  <c r="Q156" i="40" s="1"/>
  <c r="P157" i="40"/>
  <c r="Q157" i="40" s="1"/>
  <c r="Z157" i="40" s="1"/>
  <c r="P158" i="40"/>
  <c r="Q158" i="40" s="1"/>
  <c r="Z158" i="40" s="1"/>
  <c r="P159" i="40"/>
  <c r="Q159" i="40" s="1"/>
  <c r="Z159" i="40" s="1"/>
  <c r="S154" i="40"/>
  <c r="Q154" i="40"/>
  <c r="AA154" i="40" s="1"/>
  <c r="AB154" i="40" s="1"/>
  <c r="AC154" i="40" s="1"/>
  <c r="P154" i="40"/>
  <c r="S105" i="40"/>
  <c r="S106" i="40"/>
  <c r="S107" i="40"/>
  <c r="S108" i="40"/>
  <c r="S109" i="40"/>
  <c r="S112" i="40"/>
  <c r="S113" i="40"/>
  <c r="P105" i="40"/>
  <c r="Q105" i="40" s="1"/>
  <c r="Z105" i="40" s="1"/>
  <c r="P106" i="40"/>
  <c r="Q106" i="40" s="1"/>
  <c r="Z106" i="40" s="1"/>
  <c r="P107" i="40"/>
  <c r="Q107" i="40"/>
  <c r="Z107" i="40" s="1"/>
  <c r="P108" i="40"/>
  <c r="Q108" i="40" s="1"/>
  <c r="Z108" i="40" s="1"/>
  <c r="P112" i="40"/>
  <c r="Q112" i="40" s="1"/>
  <c r="Z112" i="40" s="1"/>
  <c r="P113" i="40"/>
  <c r="Q113" i="40"/>
  <c r="Z113" i="40" s="1"/>
  <c r="S104" i="40"/>
  <c r="P104" i="40"/>
  <c r="Q104" i="40" s="1"/>
  <c r="J153" i="40"/>
  <c r="J105" i="40"/>
  <c r="T105" i="40" s="1"/>
  <c r="J106" i="40"/>
  <c r="T106" i="40" s="1"/>
  <c r="U106" i="40" s="1"/>
  <c r="J107" i="40"/>
  <c r="T107" i="40" s="1"/>
  <c r="U107" i="40" s="1"/>
  <c r="J108" i="40"/>
  <c r="T108" i="40" s="1"/>
  <c r="J109" i="40"/>
  <c r="T109" i="40" s="1"/>
  <c r="J110" i="40"/>
  <c r="T110" i="40" s="1"/>
  <c r="J111" i="40"/>
  <c r="T111" i="40" s="1"/>
  <c r="J112" i="40"/>
  <c r="T112" i="40" s="1"/>
  <c r="J113" i="40"/>
  <c r="T113" i="40" s="1"/>
  <c r="J114" i="40"/>
  <c r="J115" i="40"/>
  <c r="J154" i="40"/>
  <c r="T154" i="40" s="1"/>
  <c r="J155" i="40"/>
  <c r="T155" i="40" s="1"/>
  <c r="J156" i="40"/>
  <c r="T156" i="40" s="1"/>
  <c r="J157" i="40"/>
  <c r="J158" i="40"/>
  <c r="T158" i="40" s="1"/>
  <c r="J159" i="40"/>
  <c r="T159" i="40" s="1"/>
  <c r="J104" i="40"/>
  <c r="T104" i="40" s="1"/>
  <c r="N84" i="40"/>
  <c r="S112" i="39"/>
  <c r="S113" i="39"/>
  <c r="S114" i="39"/>
  <c r="S115" i="39"/>
  <c r="S116" i="39"/>
  <c r="P112" i="39"/>
  <c r="Q112" i="39" s="1"/>
  <c r="Z112" i="39" s="1"/>
  <c r="P113" i="39"/>
  <c r="Q113" i="39" s="1"/>
  <c r="P114" i="39"/>
  <c r="Q114" i="39" s="1"/>
  <c r="Z114" i="39" s="1"/>
  <c r="P115" i="39"/>
  <c r="Q115" i="39"/>
  <c r="P116" i="39"/>
  <c r="Q116" i="39" s="1"/>
  <c r="Z116" i="39" s="1"/>
  <c r="S89" i="39"/>
  <c r="P89" i="39"/>
  <c r="Q89" i="39" s="1"/>
  <c r="Z89" i="39" s="1"/>
  <c r="U111" i="39"/>
  <c r="S111" i="39"/>
  <c r="P111" i="39"/>
  <c r="Q111" i="39" s="1"/>
  <c r="AA111" i="39" s="1"/>
  <c r="AB111" i="39" s="1"/>
  <c r="AC111" i="39" s="1"/>
  <c r="S88" i="39"/>
  <c r="P88" i="39"/>
  <c r="Q88" i="39" s="1"/>
  <c r="Z88" i="39" s="1"/>
  <c r="I110" i="39"/>
  <c r="I89" i="39"/>
  <c r="T89" i="39" s="1"/>
  <c r="I90" i="39"/>
  <c r="T90" i="39" s="1"/>
  <c r="I91" i="39"/>
  <c r="T91" i="39" s="1"/>
  <c r="I111" i="39"/>
  <c r="I112" i="39"/>
  <c r="T112" i="39" s="1"/>
  <c r="I113" i="39"/>
  <c r="I114" i="39"/>
  <c r="T114" i="39" s="1"/>
  <c r="I115" i="39"/>
  <c r="T115" i="39" s="1"/>
  <c r="I116" i="39"/>
  <c r="T116" i="39" s="1"/>
  <c r="U116" i="39" s="1"/>
  <c r="I88" i="39"/>
  <c r="T88" i="39" s="1"/>
  <c r="N84" i="39"/>
  <c r="S96" i="38"/>
  <c r="S97" i="38"/>
  <c r="S98" i="38"/>
  <c r="S99" i="38"/>
  <c r="S100" i="38"/>
  <c r="P96" i="38"/>
  <c r="Q96" i="38" s="1"/>
  <c r="Z96" i="38" s="1"/>
  <c r="P97" i="38"/>
  <c r="Q97" i="38" s="1"/>
  <c r="Z97" i="38" s="1"/>
  <c r="P98" i="38"/>
  <c r="Q98" i="38" s="1"/>
  <c r="S117" i="38"/>
  <c r="S118" i="38"/>
  <c r="S119" i="38"/>
  <c r="S120" i="38"/>
  <c r="S121" i="38"/>
  <c r="Q120" i="38"/>
  <c r="Z120" i="38" s="1"/>
  <c r="Q121" i="38"/>
  <c r="Z121" i="38" s="1"/>
  <c r="P117" i="38"/>
  <c r="Q117" i="38" s="1"/>
  <c r="Z117" i="38" s="1"/>
  <c r="P118" i="38"/>
  <c r="Q118" i="38" s="1"/>
  <c r="Z118" i="38" s="1"/>
  <c r="P119" i="38"/>
  <c r="Q119" i="38" s="1"/>
  <c r="Z119" i="38" s="1"/>
  <c r="P120" i="38"/>
  <c r="P121" i="38"/>
  <c r="S116" i="38"/>
  <c r="P116" i="38"/>
  <c r="Q116" i="38" s="1"/>
  <c r="AA103" i="38" s="1"/>
  <c r="AB103" i="38" s="1"/>
  <c r="AC103" i="38" s="1"/>
  <c r="S95" i="38"/>
  <c r="P95" i="38"/>
  <c r="Q95" i="38" s="1"/>
  <c r="Z95" i="38" s="1"/>
  <c r="T94" i="38"/>
  <c r="T87" i="39" s="1"/>
  <c r="X94" i="38"/>
  <c r="X87" i="39" s="1"/>
  <c r="J103" i="38"/>
  <c r="J96" i="38"/>
  <c r="T96" i="38" s="1"/>
  <c r="U96" i="38" s="1"/>
  <c r="J97" i="38"/>
  <c r="T97" i="38" s="1"/>
  <c r="U97" i="38" s="1"/>
  <c r="J98" i="38"/>
  <c r="T98" i="38" s="1"/>
  <c r="U98" i="38" s="1"/>
  <c r="J99" i="38"/>
  <c r="J100" i="38"/>
  <c r="J104" i="38"/>
  <c r="J105" i="38"/>
  <c r="J106" i="38"/>
  <c r="J107" i="38"/>
  <c r="J108" i="38"/>
  <c r="J109" i="38"/>
  <c r="J110" i="38"/>
  <c r="J111" i="38"/>
  <c r="J112" i="38"/>
  <c r="J113" i="38"/>
  <c r="J114" i="38"/>
  <c r="J115" i="38"/>
  <c r="J116" i="38"/>
  <c r="J117" i="38"/>
  <c r="T117" i="38" s="1"/>
  <c r="J118" i="38"/>
  <c r="J119" i="38"/>
  <c r="T119" i="38" s="1"/>
  <c r="J120" i="38"/>
  <c r="T120" i="38" s="1"/>
  <c r="U120" i="38" s="1"/>
  <c r="J121" i="38"/>
  <c r="T121" i="38" s="1"/>
  <c r="U121" i="38" s="1"/>
  <c r="J95" i="38"/>
  <c r="T95" i="38" s="1"/>
  <c r="N84" i="38"/>
  <c r="U101" i="37"/>
  <c r="S98" i="37"/>
  <c r="U98" i="37" s="1"/>
  <c r="S99" i="37"/>
  <c r="U99" i="37" s="1"/>
  <c r="S100" i="37"/>
  <c r="U100" i="37" s="1"/>
  <c r="S101" i="37"/>
  <c r="S102" i="37"/>
  <c r="U102" i="37" s="1"/>
  <c r="P98" i="37"/>
  <c r="Q98" i="37" s="1"/>
  <c r="P99" i="37"/>
  <c r="Q99" i="37" s="1"/>
  <c r="P100" i="37"/>
  <c r="Q100" i="37" s="1"/>
  <c r="P101" i="37"/>
  <c r="Q101" i="37" s="1"/>
  <c r="P102" i="37"/>
  <c r="Q102" i="37" s="1"/>
  <c r="U89" i="37"/>
  <c r="S89" i="37"/>
  <c r="S90" i="37"/>
  <c r="S91" i="37"/>
  <c r="U91" i="37" s="1"/>
  <c r="Q90" i="37"/>
  <c r="P89" i="37"/>
  <c r="Q89" i="37" s="1"/>
  <c r="P91" i="37"/>
  <c r="Q91" i="37" s="1"/>
  <c r="P93" i="37"/>
  <c r="Q93" i="37" s="1"/>
  <c r="Z93" i="37" s="1"/>
  <c r="S97" i="37"/>
  <c r="U97" i="37" s="1"/>
  <c r="Q97" i="37"/>
  <c r="S88" i="37"/>
  <c r="U88" i="37" s="1"/>
  <c r="Q88" i="37"/>
  <c r="P88" i="37"/>
  <c r="R96" i="37"/>
  <c r="V96" i="37"/>
  <c r="P96" i="37"/>
  <c r="Y87" i="37"/>
  <c r="Y94" i="38" s="1"/>
  <c r="Q87" i="37"/>
  <c r="Q94" i="38" s="1"/>
  <c r="R87" i="37"/>
  <c r="R94" i="38" s="1"/>
  <c r="S87" i="37"/>
  <c r="S96" i="37" s="1"/>
  <c r="T87" i="37"/>
  <c r="T96" i="37" s="1"/>
  <c r="U87" i="37"/>
  <c r="U94" i="38" s="1"/>
  <c r="V87" i="37"/>
  <c r="V94" i="38" s="1"/>
  <c r="W87" i="37"/>
  <c r="W96" i="37" s="1"/>
  <c r="X87" i="37"/>
  <c r="X96" i="37" s="1"/>
  <c r="P87" i="37"/>
  <c r="P94" i="38" s="1"/>
  <c r="J96" i="37"/>
  <c r="J89" i="37"/>
  <c r="J90" i="37"/>
  <c r="T90" i="37" s="1"/>
  <c r="J91" i="37"/>
  <c r="J92" i="37"/>
  <c r="T92" i="37" s="1"/>
  <c r="J93" i="37"/>
  <c r="T93" i="37" s="1"/>
  <c r="J97" i="37"/>
  <c r="J98" i="37"/>
  <c r="J99" i="37"/>
  <c r="J100" i="37"/>
  <c r="J101" i="37"/>
  <c r="J102" i="37"/>
  <c r="J88" i="37"/>
  <c r="N84" i="37"/>
  <c r="S137" i="36"/>
  <c r="S138" i="36"/>
  <c r="S139" i="36"/>
  <c r="Q137" i="36"/>
  <c r="Z137" i="36" s="1"/>
  <c r="Q139" i="36"/>
  <c r="Z139" i="36" s="1"/>
  <c r="P137" i="36"/>
  <c r="P138" i="36"/>
  <c r="Q138" i="36" s="1"/>
  <c r="Z138" i="36" s="1"/>
  <c r="P139" i="36"/>
  <c r="Z101" i="41" l="1"/>
  <c r="AA101" i="41"/>
  <c r="AB101" i="41" s="1"/>
  <c r="AC101" i="41" s="1"/>
  <c r="U113" i="41"/>
  <c r="Z136" i="41"/>
  <c r="U97" i="41"/>
  <c r="U140" i="41"/>
  <c r="Z110" i="41"/>
  <c r="U96" i="41"/>
  <c r="U103" i="41"/>
  <c r="U115" i="41"/>
  <c r="U111" i="41"/>
  <c r="U106" i="41"/>
  <c r="U110" i="41"/>
  <c r="U114" i="41"/>
  <c r="U136" i="41"/>
  <c r="U138" i="41"/>
  <c r="Z94" i="41"/>
  <c r="AA104" i="40"/>
  <c r="AB104" i="40" s="1"/>
  <c r="AC104" i="40" s="1"/>
  <c r="P111" i="40"/>
  <c r="Q111" i="40" s="1"/>
  <c r="Z111" i="40" s="1"/>
  <c r="U112" i="40"/>
  <c r="U157" i="40"/>
  <c r="Z104" i="40"/>
  <c r="U113" i="40"/>
  <c r="U154" i="40"/>
  <c r="U110" i="40"/>
  <c r="U104" i="40"/>
  <c r="U109" i="40"/>
  <c r="U105" i="40"/>
  <c r="U159" i="40"/>
  <c r="U155" i="40"/>
  <c r="U88" i="39"/>
  <c r="P91" i="39"/>
  <c r="Q91" i="39" s="1"/>
  <c r="Z91" i="39" s="1"/>
  <c r="U114" i="39"/>
  <c r="U113" i="39"/>
  <c r="Z111" i="39"/>
  <c r="S90" i="39"/>
  <c r="U90" i="39" s="1"/>
  <c r="U91" i="39"/>
  <c r="Z98" i="38"/>
  <c r="AA95" i="38"/>
  <c r="AB95" i="38" s="1"/>
  <c r="AC95" i="38" s="1"/>
  <c r="U117" i="38"/>
  <c r="Z116" i="38"/>
  <c r="U119" i="38"/>
  <c r="U92" i="37"/>
  <c r="U90" i="37"/>
  <c r="U93" i="37"/>
  <c r="Z90" i="37"/>
  <c r="P92" i="37"/>
  <c r="Q92" i="37" s="1"/>
  <c r="Z92" i="37" s="1"/>
  <c r="T103" i="40"/>
  <c r="T110" i="39"/>
  <c r="V87" i="39"/>
  <c r="V103" i="38"/>
  <c r="R103" i="38"/>
  <c r="R87" i="39"/>
  <c r="P87" i="39"/>
  <c r="P103" i="38"/>
  <c r="U87" i="39"/>
  <c r="U103" i="38"/>
  <c r="Q87" i="39"/>
  <c r="Q103" i="38"/>
  <c r="Y87" i="39"/>
  <c r="Y103" i="38"/>
  <c r="X103" i="40"/>
  <c r="X110" i="39"/>
  <c r="Y96" i="37"/>
  <c r="U96" i="37"/>
  <c r="Q96" i="37"/>
  <c r="W94" i="38"/>
  <c r="S94" i="38"/>
  <c r="X103" i="38"/>
  <c r="T103" i="38"/>
  <c r="AA87" i="44"/>
  <c r="AB87" i="44" s="1"/>
  <c r="AC87" i="44" s="1"/>
  <c r="Z106" i="44"/>
  <c r="AA103" i="44"/>
  <c r="AB103" i="44" s="1"/>
  <c r="AC103" i="44" s="1"/>
  <c r="U106" i="44"/>
  <c r="Z87" i="44"/>
  <c r="U103" i="44"/>
  <c r="U105" i="44"/>
  <c r="AA137" i="43"/>
  <c r="AB137" i="43" s="1"/>
  <c r="AC137" i="43" s="1"/>
  <c r="Z137" i="43"/>
  <c r="U97" i="43"/>
  <c r="U128" i="43"/>
  <c r="U124" i="43"/>
  <c r="U101" i="43"/>
  <c r="U137" i="43"/>
  <c r="U139" i="43"/>
  <c r="U96" i="42"/>
  <c r="U89" i="44"/>
  <c r="U87" i="44"/>
  <c r="U100" i="43"/>
  <c r="U99" i="43"/>
  <c r="U96" i="43"/>
  <c r="U126" i="43"/>
  <c r="U123" i="43"/>
  <c r="U99" i="42"/>
  <c r="U95" i="42"/>
  <c r="Z94" i="42"/>
  <c r="AA94" i="42"/>
  <c r="AB94" i="42" s="1"/>
  <c r="AC94" i="42" s="1"/>
  <c r="U94" i="41"/>
  <c r="U156" i="40"/>
  <c r="U158" i="40"/>
  <c r="U108" i="40"/>
  <c r="P110" i="40"/>
  <c r="Q110" i="40" s="1"/>
  <c r="U112" i="39"/>
  <c r="U115" i="39"/>
  <c r="U89" i="39"/>
  <c r="U95" i="38"/>
  <c r="S136" i="36"/>
  <c r="P136" i="36"/>
  <c r="Q136" i="36" s="1"/>
  <c r="F28" i="45"/>
  <c r="E28" i="45"/>
  <c r="F27" i="45"/>
  <c r="F26" i="45"/>
  <c r="F25" i="45"/>
  <c r="F24" i="45"/>
  <c r="F23" i="45"/>
  <c r="F22" i="45"/>
  <c r="F21" i="45"/>
  <c r="F20" i="45"/>
  <c r="F19" i="45"/>
  <c r="F18" i="45"/>
  <c r="F17" i="45"/>
  <c r="F16" i="45"/>
  <c r="F15" i="45"/>
  <c r="F14" i="45"/>
  <c r="F13" i="45"/>
  <c r="F12" i="45"/>
  <c r="F11" i="45"/>
  <c r="F10" i="45"/>
  <c r="F9" i="45"/>
  <c r="F8" i="45"/>
  <c r="F7" i="45"/>
  <c r="F6" i="45"/>
  <c r="F5" i="45"/>
  <c r="E5" i="45"/>
  <c r="F4" i="45"/>
  <c r="AA110" i="40" l="1"/>
  <c r="AB110" i="40" s="1"/>
  <c r="AC110" i="40" s="1"/>
  <c r="Z110" i="40"/>
  <c r="AA88" i="39"/>
  <c r="AB88" i="39" s="1"/>
  <c r="AC88" i="39" s="1"/>
  <c r="AA90" i="37"/>
  <c r="AB90" i="37" s="1"/>
  <c r="AC90" i="37" s="1"/>
  <c r="AA135" i="36"/>
  <c r="AB135" i="36" s="1"/>
  <c r="AC135" i="36" s="1"/>
  <c r="Z136" i="36"/>
  <c r="W87" i="39"/>
  <c r="W103" i="38"/>
  <c r="Y103" i="40"/>
  <c r="Y110" i="39"/>
  <c r="U103" i="40"/>
  <c r="U110" i="39"/>
  <c r="T153" i="40"/>
  <c r="T93" i="41"/>
  <c r="T100" i="41" s="1"/>
  <c r="T109" i="41" s="1"/>
  <c r="T127" i="41" s="1"/>
  <c r="T93" i="42" s="1"/>
  <c r="T95" i="43" s="1"/>
  <c r="X93" i="41"/>
  <c r="X100" i="41" s="1"/>
  <c r="X109" i="41" s="1"/>
  <c r="X127" i="41" s="1"/>
  <c r="X93" i="42" s="1"/>
  <c r="X95" i="43" s="1"/>
  <c r="X153" i="40"/>
  <c r="Q103" i="40"/>
  <c r="Q110" i="39"/>
  <c r="P110" i="39"/>
  <c r="P103" i="40"/>
  <c r="V103" i="40"/>
  <c r="V110" i="39"/>
  <c r="S87" i="39"/>
  <c r="S103" i="38"/>
  <c r="R103" i="40"/>
  <c r="R110" i="39"/>
  <c r="J137" i="36"/>
  <c r="T137" i="36" s="1"/>
  <c r="U137" i="36" s="1"/>
  <c r="J138" i="36"/>
  <c r="T138" i="36" s="1"/>
  <c r="U138" i="36" s="1"/>
  <c r="J139" i="36"/>
  <c r="T139" i="36" s="1"/>
  <c r="U139" i="36" s="1"/>
  <c r="J140" i="36"/>
  <c r="J141" i="36"/>
  <c r="J142" i="36"/>
  <c r="J143" i="36"/>
  <c r="J144" i="36"/>
  <c r="J145" i="36"/>
  <c r="J146" i="36"/>
  <c r="J147" i="36"/>
  <c r="J148" i="36"/>
  <c r="J149" i="36"/>
  <c r="J150" i="36"/>
  <c r="J151" i="36"/>
  <c r="J152" i="36"/>
  <c r="J153" i="36"/>
  <c r="J154" i="36"/>
  <c r="J155" i="36"/>
  <c r="J156" i="36"/>
  <c r="J157" i="36"/>
  <c r="J158" i="36"/>
  <c r="J159" i="36"/>
  <c r="J160" i="36"/>
  <c r="J136" i="36"/>
  <c r="T136" i="36" s="1"/>
  <c r="U136" i="36" s="1"/>
  <c r="S103" i="40" l="1"/>
  <c r="S110" i="39"/>
  <c r="U153" i="40"/>
  <c r="U93" i="41"/>
  <c r="U100" i="41" s="1"/>
  <c r="U109" i="41" s="1"/>
  <c r="U127" i="41" s="1"/>
  <c r="U93" i="42" s="1"/>
  <c r="U95" i="43" s="1"/>
  <c r="R93" i="41"/>
  <c r="R100" i="41" s="1"/>
  <c r="R109" i="41" s="1"/>
  <c r="R127" i="41" s="1"/>
  <c r="R93" i="42" s="1"/>
  <c r="R95" i="43" s="1"/>
  <c r="R153" i="40"/>
  <c r="V93" i="41"/>
  <c r="V100" i="41" s="1"/>
  <c r="V109" i="41" s="1"/>
  <c r="V127" i="41" s="1"/>
  <c r="V93" i="42" s="1"/>
  <c r="V95" i="43" s="1"/>
  <c r="V153" i="40"/>
  <c r="Q153" i="40"/>
  <c r="Q93" i="41"/>
  <c r="Q100" i="41" s="1"/>
  <c r="Q109" i="41" s="1"/>
  <c r="Q127" i="41" s="1"/>
  <c r="Q93" i="42" s="1"/>
  <c r="Q95" i="43" s="1"/>
  <c r="T86" i="44"/>
  <c r="T102" i="44" s="1"/>
  <c r="T118" i="43"/>
  <c r="X86" i="44"/>
  <c r="X102" i="44" s="1"/>
  <c r="X118" i="43"/>
  <c r="W103" i="40"/>
  <c r="W110" i="39"/>
  <c r="P153" i="40"/>
  <c r="P93" i="41"/>
  <c r="P100" i="41" s="1"/>
  <c r="P109" i="41" s="1"/>
  <c r="P127" i="41" s="1"/>
  <c r="P93" i="42" s="1"/>
  <c r="P95" i="43" s="1"/>
  <c r="Y153" i="40"/>
  <c r="Y93" i="41"/>
  <c r="Y100" i="41" s="1"/>
  <c r="Y109" i="41" s="1"/>
  <c r="Y127" i="41" s="1"/>
  <c r="Y93" i="42" s="1"/>
  <c r="Y95" i="43" s="1"/>
  <c r="N84" i="36"/>
  <c r="C151" i="44"/>
  <c r="B151" i="44"/>
  <c r="E151" i="44"/>
  <c r="D151" i="44"/>
  <c r="E150" i="44"/>
  <c r="D150" i="44"/>
  <c r="C150" i="44"/>
  <c r="B150" i="44"/>
  <c r="C149" i="44"/>
  <c r="B149" i="44"/>
  <c r="E149" i="44"/>
  <c r="D149" i="44"/>
  <c r="C147" i="44"/>
  <c r="B147" i="44"/>
  <c r="E147" i="44"/>
  <c r="D147" i="44"/>
  <c r="E148" i="44"/>
  <c r="D148" i="44"/>
  <c r="C148" i="44"/>
  <c r="B148" i="44"/>
  <c r="C145" i="44"/>
  <c r="B145" i="44"/>
  <c r="E145" i="44"/>
  <c r="D145" i="44"/>
  <c r="E146" i="44"/>
  <c r="D146" i="44"/>
  <c r="C146" i="44"/>
  <c r="B146" i="44"/>
  <c r="E144" i="44"/>
  <c r="D144" i="44"/>
  <c r="C144" i="44"/>
  <c r="B144" i="44"/>
  <c r="C143" i="44"/>
  <c r="B143" i="44"/>
  <c r="E143" i="44"/>
  <c r="D143" i="44"/>
  <c r="E142" i="44"/>
  <c r="D142" i="44"/>
  <c r="C142" i="44"/>
  <c r="B142" i="44"/>
  <c r="C141" i="44"/>
  <c r="B141" i="44"/>
  <c r="E141" i="44"/>
  <c r="D141" i="44"/>
  <c r="C139" i="44"/>
  <c r="B139" i="44"/>
  <c r="E139" i="44"/>
  <c r="D139" i="44"/>
  <c r="E140" i="44"/>
  <c r="D140" i="44"/>
  <c r="C140" i="44"/>
  <c r="B140" i="44"/>
  <c r="C137" i="44"/>
  <c r="B137" i="44"/>
  <c r="E137" i="44"/>
  <c r="D137" i="44"/>
  <c r="E138" i="44"/>
  <c r="D138" i="44"/>
  <c r="C138" i="44"/>
  <c r="B138" i="44"/>
  <c r="E136" i="44"/>
  <c r="D136" i="44"/>
  <c r="C136" i="44"/>
  <c r="B136" i="44"/>
  <c r="C135" i="44"/>
  <c r="B135" i="44"/>
  <c r="E135" i="44"/>
  <c r="D135" i="44"/>
  <c r="C133" i="44"/>
  <c r="B133" i="44"/>
  <c r="E133" i="44"/>
  <c r="D133" i="44"/>
  <c r="E134" i="44"/>
  <c r="D134" i="44"/>
  <c r="C134" i="44"/>
  <c r="B134" i="44"/>
  <c r="E132" i="44"/>
  <c r="D132" i="44"/>
  <c r="C132" i="44"/>
  <c r="B132" i="44"/>
  <c r="C131" i="44"/>
  <c r="B131" i="44"/>
  <c r="E131" i="44"/>
  <c r="D131" i="44"/>
  <c r="C130" i="44"/>
  <c r="B130" i="44"/>
  <c r="E130" i="44"/>
  <c r="D130" i="44"/>
  <c r="E129" i="44"/>
  <c r="D129" i="44"/>
  <c r="C129" i="44"/>
  <c r="B129" i="44"/>
  <c r="C128" i="44"/>
  <c r="B128" i="44"/>
  <c r="E128" i="44"/>
  <c r="D128" i="44"/>
  <c r="E127" i="44"/>
  <c r="D127" i="44"/>
  <c r="C127" i="44"/>
  <c r="B127" i="44"/>
  <c r="C126" i="44"/>
  <c r="B126" i="44"/>
  <c r="E126" i="44"/>
  <c r="D126" i="44"/>
  <c r="C124" i="44"/>
  <c r="B124" i="44"/>
  <c r="E124" i="44"/>
  <c r="D124" i="44"/>
  <c r="E125" i="44"/>
  <c r="D125" i="44"/>
  <c r="C125" i="44"/>
  <c r="B125" i="44"/>
  <c r="C122" i="44"/>
  <c r="B122" i="44"/>
  <c r="E122" i="44"/>
  <c r="D122" i="44"/>
  <c r="E123" i="44"/>
  <c r="D123" i="44"/>
  <c r="C123" i="44"/>
  <c r="B123" i="44"/>
  <c r="E121" i="44"/>
  <c r="D121" i="44"/>
  <c r="C121" i="44"/>
  <c r="B121" i="44"/>
  <c r="C120" i="44"/>
  <c r="B120" i="44"/>
  <c r="E120" i="44"/>
  <c r="D120" i="44"/>
  <c r="C119" i="44"/>
  <c r="B119" i="44"/>
  <c r="E119" i="44"/>
  <c r="D119" i="44"/>
  <c r="E118" i="44"/>
  <c r="D118" i="44"/>
  <c r="C118" i="44"/>
  <c r="B118" i="44"/>
  <c r="C117" i="44"/>
  <c r="B117" i="44"/>
  <c r="E117" i="44"/>
  <c r="D117" i="44"/>
  <c r="E116" i="44"/>
  <c r="D116" i="44"/>
  <c r="C116" i="44"/>
  <c r="B116" i="44"/>
  <c r="C115" i="44"/>
  <c r="B115" i="44"/>
  <c r="E115" i="44"/>
  <c r="D115" i="44"/>
  <c r="E114" i="44"/>
  <c r="D114" i="44"/>
  <c r="C114" i="44"/>
  <c r="B114" i="44"/>
  <c r="C113" i="44"/>
  <c r="B113" i="44"/>
  <c r="E113" i="44"/>
  <c r="D113" i="44"/>
  <c r="E112" i="44"/>
  <c r="D112" i="44"/>
  <c r="C112" i="44"/>
  <c r="B112" i="44"/>
  <c r="C108" i="44"/>
  <c r="W108" i="44" s="1"/>
  <c r="B108" i="44"/>
  <c r="V108" i="44" s="1"/>
  <c r="E108" i="44"/>
  <c r="Y108" i="44" s="1"/>
  <c r="D108" i="44"/>
  <c r="X108" i="44" s="1"/>
  <c r="E107" i="44"/>
  <c r="Y107" i="44" s="1"/>
  <c r="D107" i="44"/>
  <c r="X107" i="44" s="1"/>
  <c r="C107" i="44"/>
  <c r="W107" i="44" s="1"/>
  <c r="B107" i="44"/>
  <c r="V107" i="44" s="1"/>
  <c r="C106" i="44"/>
  <c r="W106" i="44" s="1"/>
  <c r="B106" i="44"/>
  <c r="V106" i="44" s="1"/>
  <c r="E106" i="44"/>
  <c r="Y106" i="44" s="1"/>
  <c r="D106" i="44"/>
  <c r="X106" i="44" s="1"/>
  <c r="E105" i="44"/>
  <c r="Y105" i="44" s="1"/>
  <c r="D105" i="44"/>
  <c r="X105" i="44" s="1"/>
  <c r="C105" i="44"/>
  <c r="W105" i="44" s="1"/>
  <c r="B105" i="44"/>
  <c r="V105" i="44" s="1"/>
  <c r="C104" i="44"/>
  <c r="W104" i="44" s="1"/>
  <c r="B104" i="44"/>
  <c r="V104" i="44" s="1"/>
  <c r="E104" i="44"/>
  <c r="Y104" i="44" s="1"/>
  <c r="D104" i="44"/>
  <c r="X104" i="44" s="1"/>
  <c r="E103" i="44"/>
  <c r="Y103" i="44" s="1"/>
  <c r="D103" i="44"/>
  <c r="X103" i="44" s="1"/>
  <c r="C103" i="44"/>
  <c r="W103" i="44" s="1"/>
  <c r="B103" i="44"/>
  <c r="V103" i="44" s="1"/>
  <c r="C99" i="44"/>
  <c r="B99" i="44"/>
  <c r="E99" i="44"/>
  <c r="D99" i="44"/>
  <c r="E98" i="44"/>
  <c r="D98" i="44"/>
  <c r="C98" i="44"/>
  <c r="B98" i="44"/>
  <c r="C97" i="44"/>
  <c r="B97" i="44"/>
  <c r="E97" i="44"/>
  <c r="D97" i="44"/>
  <c r="E96" i="44"/>
  <c r="D96" i="44"/>
  <c r="C96" i="44"/>
  <c r="B96" i="44"/>
  <c r="C95" i="44"/>
  <c r="B95" i="44"/>
  <c r="E95" i="44"/>
  <c r="D95" i="44"/>
  <c r="E94" i="44"/>
  <c r="D94" i="44"/>
  <c r="C94" i="44"/>
  <c r="B94" i="44"/>
  <c r="C93" i="44"/>
  <c r="C102" i="44" s="1"/>
  <c r="C111" i="44" s="1"/>
  <c r="D93" i="44"/>
  <c r="D102" i="44" s="1"/>
  <c r="D111" i="44" s="1"/>
  <c r="E93" i="44"/>
  <c r="E102" i="44" s="1"/>
  <c r="E111" i="44" s="1"/>
  <c r="F93" i="44"/>
  <c r="F102" i="44" s="1"/>
  <c r="F111" i="44" s="1"/>
  <c r="G93" i="44"/>
  <c r="G102" i="44" s="1"/>
  <c r="G111" i="44" s="1"/>
  <c r="H93" i="44"/>
  <c r="H102" i="44" s="1"/>
  <c r="H111" i="44" s="1"/>
  <c r="I93" i="44"/>
  <c r="I102" i="44" s="1"/>
  <c r="I111" i="44" s="1"/>
  <c r="K93" i="44"/>
  <c r="K102" i="44" s="1"/>
  <c r="J111" i="44" s="1"/>
  <c r="L93" i="44"/>
  <c r="L102" i="44" s="1"/>
  <c r="K111" i="44" s="1"/>
  <c r="M93" i="44"/>
  <c r="M102" i="44" s="1"/>
  <c r="L111" i="44" s="1"/>
  <c r="N93" i="44"/>
  <c r="N102" i="44" s="1"/>
  <c r="M111" i="44" s="1"/>
  <c r="O93" i="44"/>
  <c r="O102" i="44" s="1"/>
  <c r="N111" i="44" s="1"/>
  <c r="B93" i="44"/>
  <c r="B102" i="44" s="1"/>
  <c r="B111" i="44" s="1"/>
  <c r="C90" i="44"/>
  <c r="W90" i="44" s="1"/>
  <c r="B90" i="44"/>
  <c r="V90" i="44" s="1"/>
  <c r="E90" i="44"/>
  <c r="Y90" i="44" s="1"/>
  <c r="D90" i="44"/>
  <c r="X90" i="44" s="1"/>
  <c r="E89" i="44"/>
  <c r="Y89" i="44" s="1"/>
  <c r="D89" i="44"/>
  <c r="X89" i="44" s="1"/>
  <c r="C89" i="44"/>
  <c r="W89" i="44" s="1"/>
  <c r="B89" i="44"/>
  <c r="V89" i="44" s="1"/>
  <c r="C88" i="44"/>
  <c r="W88" i="44" s="1"/>
  <c r="B88" i="44"/>
  <c r="V88" i="44" s="1"/>
  <c r="E88" i="44"/>
  <c r="Y88" i="44" s="1"/>
  <c r="D88" i="44"/>
  <c r="X88" i="44" s="1"/>
  <c r="E87" i="44"/>
  <c r="Y87" i="44" s="1"/>
  <c r="D87" i="44"/>
  <c r="X87" i="44" s="1"/>
  <c r="C87" i="44"/>
  <c r="W87" i="44" s="1"/>
  <c r="B87" i="44"/>
  <c r="V87" i="44" s="1"/>
  <c r="E83" i="44"/>
  <c r="D83" i="44"/>
  <c r="C83" i="44"/>
  <c r="B83" i="44"/>
  <c r="E82" i="44"/>
  <c r="D82" i="44"/>
  <c r="C82" i="44"/>
  <c r="B82" i="44"/>
  <c r="E75" i="44"/>
  <c r="D75" i="44"/>
  <c r="C75" i="44"/>
  <c r="B75" i="44"/>
  <c r="E74" i="44"/>
  <c r="D74" i="44"/>
  <c r="C74" i="44"/>
  <c r="B74" i="44"/>
  <c r="C86" i="44"/>
  <c r="D86" i="44"/>
  <c r="E86" i="44"/>
  <c r="F86" i="44"/>
  <c r="G86" i="44"/>
  <c r="H86" i="44"/>
  <c r="I86" i="44"/>
  <c r="K86" i="44"/>
  <c r="L86" i="44"/>
  <c r="M86" i="44"/>
  <c r="N86" i="44"/>
  <c r="O86" i="44"/>
  <c r="B86" i="44"/>
  <c r="C156" i="43"/>
  <c r="B156" i="43"/>
  <c r="E156" i="43"/>
  <c r="D156" i="43"/>
  <c r="E155" i="43"/>
  <c r="D155" i="43"/>
  <c r="C155" i="43"/>
  <c r="B155" i="43"/>
  <c r="C154" i="43"/>
  <c r="B154" i="43"/>
  <c r="E154" i="43"/>
  <c r="D154" i="43"/>
  <c r="C152" i="43"/>
  <c r="B152" i="43"/>
  <c r="E152" i="43"/>
  <c r="D152" i="43"/>
  <c r="E153" i="43"/>
  <c r="D153" i="43"/>
  <c r="C153" i="43"/>
  <c r="B153" i="43"/>
  <c r="C147" i="43"/>
  <c r="B147" i="43"/>
  <c r="E147" i="43"/>
  <c r="D147" i="43"/>
  <c r="E148" i="43"/>
  <c r="D148" i="43"/>
  <c r="C148" i="43"/>
  <c r="B148" i="43"/>
  <c r="E146" i="43"/>
  <c r="D146" i="43"/>
  <c r="C146" i="43"/>
  <c r="B146" i="43"/>
  <c r="C145" i="43"/>
  <c r="B145" i="43"/>
  <c r="E145" i="43"/>
  <c r="D145" i="43"/>
  <c r="C142" i="43"/>
  <c r="W142" i="43" s="1"/>
  <c r="B142" i="43"/>
  <c r="V142" i="43" s="1"/>
  <c r="E142" i="43"/>
  <c r="Y142" i="43" s="1"/>
  <c r="D142" i="43"/>
  <c r="X142" i="43" s="1"/>
  <c r="E144" i="43"/>
  <c r="D144" i="43"/>
  <c r="C144" i="43"/>
  <c r="B144" i="43"/>
  <c r="C143" i="43"/>
  <c r="B143" i="43"/>
  <c r="E143" i="43"/>
  <c r="D143" i="43"/>
  <c r="E141" i="43"/>
  <c r="Y141" i="43" s="1"/>
  <c r="D141" i="43"/>
  <c r="X141" i="43" s="1"/>
  <c r="C141" i="43"/>
  <c r="W141" i="43" s="1"/>
  <c r="B141" i="43"/>
  <c r="V141" i="43" s="1"/>
  <c r="C140" i="43"/>
  <c r="W140" i="43" s="1"/>
  <c r="B140" i="43"/>
  <c r="V140" i="43" s="1"/>
  <c r="E140" i="43"/>
  <c r="Y140" i="43" s="1"/>
  <c r="D140" i="43"/>
  <c r="X140" i="43" s="1"/>
  <c r="C138" i="43"/>
  <c r="W138" i="43" s="1"/>
  <c r="B138" i="43"/>
  <c r="V138" i="43" s="1"/>
  <c r="E138" i="43"/>
  <c r="Y138" i="43" s="1"/>
  <c r="D138" i="43"/>
  <c r="X138" i="43" s="1"/>
  <c r="E139" i="43"/>
  <c r="Y139" i="43" s="1"/>
  <c r="D139" i="43"/>
  <c r="X139" i="43" s="1"/>
  <c r="C139" i="43"/>
  <c r="W139" i="43" s="1"/>
  <c r="B139" i="43"/>
  <c r="V139" i="43" s="1"/>
  <c r="C136" i="43"/>
  <c r="W136" i="43" s="1"/>
  <c r="B136" i="43"/>
  <c r="V136" i="43" s="1"/>
  <c r="E136" i="43"/>
  <c r="Y136" i="43" s="1"/>
  <c r="D136" i="43"/>
  <c r="X136" i="43" s="1"/>
  <c r="E137" i="43"/>
  <c r="Y137" i="43" s="1"/>
  <c r="D137" i="43"/>
  <c r="X137" i="43" s="1"/>
  <c r="C137" i="43"/>
  <c r="W137" i="43" s="1"/>
  <c r="B137" i="43"/>
  <c r="V137" i="43" s="1"/>
  <c r="E135" i="43"/>
  <c r="Y135" i="43" s="1"/>
  <c r="D135" i="43"/>
  <c r="X135" i="43" s="1"/>
  <c r="C135" i="43"/>
  <c r="W135" i="43" s="1"/>
  <c r="B135" i="43"/>
  <c r="V135" i="43" s="1"/>
  <c r="C134" i="43"/>
  <c r="W134" i="43" s="1"/>
  <c r="B134" i="43"/>
  <c r="V134" i="43" s="1"/>
  <c r="E134" i="43"/>
  <c r="Y134" i="43" s="1"/>
  <c r="D134" i="43"/>
  <c r="X134" i="43" s="1"/>
  <c r="E133" i="43"/>
  <c r="Y133" i="43" s="1"/>
  <c r="D133" i="43"/>
  <c r="X133" i="43" s="1"/>
  <c r="C133" i="43"/>
  <c r="W133" i="43" s="1"/>
  <c r="B133" i="43"/>
  <c r="V133" i="43" s="1"/>
  <c r="C132" i="43"/>
  <c r="W132" i="43" s="1"/>
  <c r="B132" i="43"/>
  <c r="V132" i="43" s="1"/>
  <c r="E132" i="43"/>
  <c r="Y132" i="43" s="1"/>
  <c r="D132" i="43"/>
  <c r="X132" i="43" s="1"/>
  <c r="C130" i="43"/>
  <c r="W130" i="43" s="1"/>
  <c r="B130" i="43"/>
  <c r="V130" i="43" s="1"/>
  <c r="E130" i="43"/>
  <c r="Y130" i="43" s="1"/>
  <c r="D130" i="43"/>
  <c r="X130" i="43" s="1"/>
  <c r="E131" i="43"/>
  <c r="Y131" i="43" s="1"/>
  <c r="D131" i="43"/>
  <c r="X131" i="43" s="1"/>
  <c r="C131" i="43"/>
  <c r="W131" i="43" s="1"/>
  <c r="B131" i="43"/>
  <c r="V131" i="43" s="1"/>
  <c r="C128" i="43"/>
  <c r="W128" i="43" s="1"/>
  <c r="B128" i="43"/>
  <c r="V128" i="43" s="1"/>
  <c r="E128" i="43"/>
  <c r="Y128" i="43" s="1"/>
  <c r="D128" i="43"/>
  <c r="X128" i="43" s="1"/>
  <c r="E129" i="43"/>
  <c r="Y129" i="43" s="1"/>
  <c r="D129" i="43"/>
  <c r="X129" i="43" s="1"/>
  <c r="C129" i="43"/>
  <c r="W129" i="43" s="1"/>
  <c r="B129" i="43"/>
  <c r="V129" i="43" s="1"/>
  <c r="E123" i="43"/>
  <c r="Y123" i="43" s="1"/>
  <c r="D123" i="43"/>
  <c r="X123" i="43" s="1"/>
  <c r="C123" i="43"/>
  <c r="W123" i="43" s="1"/>
  <c r="B123" i="43"/>
  <c r="V123" i="43" s="1"/>
  <c r="C122" i="43"/>
  <c r="B122" i="43"/>
  <c r="E122" i="43"/>
  <c r="D122" i="43"/>
  <c r="C120" i="43"/>
  <c r="B120" i="43"/>
  <c r="E120" i="43"/>
  <c r="D120" i="43"/>
  <c r="E121" i="43"/>
  <c r="D121" i="43"/>
  <c r="C121" i="43"/>
  <c r="B121" i="43"/>
  <c r="E119" i="43"/>
  <c r="D119" i="43"/>
  <c r="C119" i="43"/>
  <c r="B119" i="43"/>
  <c r="E83" i="43"/>
  <c r="D83" i="43"/>
  <c r="C83" i="43"/>
  <c r="B83" i="43"/>
  <c r="E82" i="43"/>
  <c r="D82" i="43"/>
  <c r="C82" i="43"/>
  <c r="B82" i="43"/>
  <c r="E81" i="43"/>
  <c r="D81" i="43"/>
  <c r="C81" i="43"/>
  <c r="B81" i="43"/>
  <c r="E80" i="43"/>
  <c r="D80" i="43"/>
  <c r="C80" i="43"/>
  <c r="B80" i="43"/>
  <c r="E79" i="43"/>
  <c r="D79" i="43"/>
  <c r="C79" i="43"/>
  <c r="B79" i="43"/>
  <c r="E78" i="43"/>
  <c r="D78" i="43"/>
  <c r="C78" i="43"/>
  <c r="B78" i="43"/>
  <c r="E77" i="43"/>
  <c r="D77" i="43"/>
  <c r="C77" i="43"/>
  <c r="B77" i="43"/>
  <c r="E76" i="43"/>
  <c r="D76" i="43"/>
  <c r="C76" i="43"/>
  <c r="B76" i="43"/>
  <c r="E75" i="43"/>
  <c r="D75" i="43"/>
  <c r="C75" i="43"/>
  <c r="B75" i="43"/>
  <c r="E74" i="43"/>
  <c r="D74" i="43"/>
  <c r="C74" i="43"/>
  <c r="B74" i="43"/>
  <c r="E67" i="43"/>
  <c r="D67" i="43"/>
  <c r="C67" i="43"/>
  <c r="B67" i="43"/>
  <c r="E66" i="43"/>
  <c r="D66" i="43"/>
  <c r="C66" i="43"/>
  <c r="B66" i="43"/>
  <c r="E57" i="43"/>
  <c r="D57" i="43"/>
  <c r="C57" i="43"/>
  <c r="B57" i="43"/>
  <c r="E56" i="43"/>
  <c r="D56" i="43"/>
  <c r="C56" i="43"/>
  <c r="B56" i="43"/>
  <c r="E55" i="43"/>
  <c r="D55" i="43"/>
  <c r="C55" i="43"/>
  <c r="B55" i="43"/>
  <c r="E54" i="43"/>
  <c r="D54" i="43"/>
  <c r="C54" i="43"/>
  <c r="B54" i="43"/>
  <c r="E53" i="43"/>
  <c r="D53" i="43"/>
  <c r="C53" i="43"/>
  <c r="B53" i="43"/>
  <c r="E52" i="43"/>
  <c r="D52" i="43"/>
  <c r="C52" i="43"/>
  <c r="B52" i="43"/>
  <c r="E51" i="43"/>
  <c r="D51" i="43"/>
  <c r="C51" i="43"/>
  <c r="B51" i="43"/>
  <c r="E50" i="43"/>
  <c r="D50" i="43"/>
  <c r="C50" i="43"/>
  <c r="B50" i="43"/>
  <c r="E47" i="43"/>
  <c r="D47" i="43"/>
  <c r="C47" i="43"/>
  <c r="B47" i="43"/>
  <c r="E46" i="43"/>
  <c r="D46" i="43"/>
  <c r="C46" i="43"/>
  <c r="B46" i="43"/>
  <c r="E45" i="43"/>
  <c r="D45" i="43"/>
  <c r="C45" i="43"/>
  <c r="B45" i="43"/>
  <c r="E44" i="43"/>
  <c r="D44" i="43"/>
  <c r="C44" i="43"/>
  <c r="B44" i="43"/>
  <c r="E43" i="43"/>
  <c r="D43" i="43"/>
  <c r="C43" i="43"/>
  <c r="B43" i="43"/>
  <c r="E42" i="43"/>
  <c r="D42" i="43"/>
  <c r="C42" i="43"/>
  <c r="B42" i="43"/>
  <c r="E41" i="43"/>
  <c r="D41" i="43"/>
  <c r="C41" i="43"/>
  <c r="B41" i="43"/>
  <c r="E38" i="43"/>
  <c r="D38" i="43"/>
  <c r="C38" i="43"/>
  <c r="B38" i="43"/>
  <c r="E37" i="43"/>
  <c r="D37" i="43"/>
  <c r="C37" i="43"/>
  <c r="B37" i="43"/>
  <c r="E36" i="43"/>
  <c r="D36" i="43"/>
  <c r="C36" i="43"/>
  <c r="B36" i="43"/>
  <c r="E35" i="43"/>
  <c r="D35" i="43"/>
  <c r="C35" i="43"/>
  <c r="B35" i="43"/>
  <c r="E34" i="43"/>
  <c r="D34" i="43"/>
  <c r="C34" i="43"/>
  <c r="B34" i="43"/>
  <c r="E33" i="43"/>
  <c r="D33" i="43"/>
  <c r="C33" i="43"/>
  <c r="B33" i="43"/>
  <c r="E26" i="43"/>
  <c r="D26" i="43"/>
  <c r="C26" i="43"/>
  <c r="B26" i="43"/>
  <c r="E25" i="43"/>
  <c r="D25" i="43"/>
  <c r="C25" i="43"/>
  <c r="B25" i="43"/>
  <c r="E24" i="43"/>
  <c r="D24" i="43"/>
  <c r="C24" i="43"/>
  <c r="B24" i="43"/>
  <c r="E23" i="43"/>
  <c r="D23" i="43"/>
  <c r="C23" i="43"/>
  <c r="B23" i="43"/>
  <c r="E22" i="43"/>
  <c r="D22" i="43"/>
  <c r="C22" i="43"/>
  <c r="B22" i="43"/>
  <c r="C118" i="43"/>
  <c r="D118" i="43"/>
  <c r="E118" i="43"/>
  <c r="F118" i="43"/>
  <c r="G118" i="43"/>
  <c r="H118" i="43"/>
  <c r="I118" i="43"/>
  <c r="K118" i="43"/>
  <c r="L118" i="43"/>
  <c r="M118" i="43"/>
  <c r="N118" i="43"/>
  <c r="O118" i="43"/>
  <c r="B118" i="43"/>
  <c r="C114" i="43"/>
  <c r="B114" i="43"/>
  <c r="E114" i="43"/>
  <c r="D114" i="43"/>
  <c r="C110" i="43"/>
  <c r="B110" i="43"/>
  <c r="E110" i="43"/>
  <c r="D110" i="43"/>
  <c r="E111" i="43"/>
  <c r="D111" i="43"/>
  <c r="C111" i="43"/>
  <c r="B111" i="43"/>
  <c r="C112" i="43"/>
  <c r="B112" i="43"/>
  <c r="E112" i="43"/>
  <c r="D112" i="43"/>
  <c r="E113" i="43"/>
  <c r="D113" i="43"/>
  <c r="C113" i="43"/>
  <c r="B113" i="43"/>
  <c r="E105" i="43"/>
  <c r="D105" i="43"/>
  <c r="C105" i="43"/>
  <c r="B105" i="43"/>
  <c r="C104" i="43"/>
  <c r="D104" i="43"/>
  <c r="E104" i="43"/>
  <c r="F104" i="43"/>
  <c r="G104" i="43"/>
  <c r="H104" i="43"/>
  <c r="I104" i="43"/>
  <c r="K104" i="43"/>
  <c r="L104" i="43"/>
  <c r="M104" i="43"/>
  <c r="N104" i="43"/>
  <c r="O104" i="43"/>
  <c r="B104" i="43"/>
  <c r="C101" i="43"/>
  <c r="W101" i="43" s="1"/>
  <c r="B101" i="43"/>
  <c r="V101" i="43" s="1"/>
  <c r="E101" i="43"/>
  <c r="Y101" i="43" s="1"/>
  <c r="D101" i="43"/>
  <c r="X101" i="43" s="1"/>
  <c r="E100" i="43"/>
  <c r="Y100" i="43" s="1"/>
  <c r="D100" i="43"/>
  <c r="X100" i="43" s="1"/>
  <c r="C100" i="43"/>
  <c r="W100" i="43" s="1"/>
  <c r="B100" i="43"/>
  <c r="V100" i="43" s="1"/>
  <c r="C99" i="43"/>
  <c r="W99" i="43" s="1"/>
  <c r="B99" i="43"/>
  <c r="V99" i="43" s="1"/>
  <c r="E99" i="43"/>
  <c r="Y99" i="43" s="1"/>
  <c r="D99" i="43"/>
  <c r="X99" i="43" s="1"/>
  <c r="E98" i="43"/>
  <c r="Y98" i="43" s="1"/>
  <c r="D98" i="43"/>
  <c r="X98" i="43" s="1"/>
  <c r="C98" i="43"/>
  <c r="W98" i="43" s="1"/>
  <c r="B98" i="43"/>
  <c r="V98" i="43" s="1"/>
  <c r="C97" i="43"/>
  <c r="W97" i="43" s="1"/>
  <c r="B97" i="43"/>
  <c r="V97" i="43" s="1"/>
  <c r="E97" i="43"/>
  <c r="Y97" i="43" s="1"/>
  <c r="D97" i="43"/>
  <c r="X97" i="43" s="1"/>
  <c r="B6" i="43"/>
  <c r="C6" i="43"/>
  <c r="D6" i="43"/>
  <c r="E6" i="43"/>
  <c r="B7" i="43"/>
  <c r="C7" i="43"/>
  <c r="D7" i="43"/>
  <c r="E7" i="43"/>
  <c r="E96" i="43"/>
  <c r="Y96" i="43" s="1"/>
  <c r="D96" i="43"/>
  <c r="X96" i="43" s="1"/>
  <c r="C96" i="43"/>
  <c r="W96" i="43" s="1"/>
  <c r="B96" i="43"/>
  <c r="V96" i="43" s="1"/>
  <c r="C95" i="43"/>
  <c r="D95" i="43"/>
  <c r="E95" i="43"/>
  <c r="F95" i="43"/>
  <c r="G95" i="43"/>
  <c r="H95" i="43"/>
  <c r="I95" i="43"/>
  <c r="K95" i="43"/>
  <c r="L95" i="43"/>
  <c r="M95" i="43"/>
  <c r="N95" i="43"/>
  <c r="O95" i="43"/>
  <c r="B95" i="43"/>
  <c r="C92" i="43"/>
  <c r="B92" i="43"/>
  <c r="E92" i="43"/>
  <c r="D92" i="43"/>
  <c r="E91" i="43"/>
  <c r="D91" i="43"/>
  <c r="C91" i="43"/>
  <c r="B91" i="43"/>
  <c r="C90" i="43"/>
  <c r="B90" i="43"/>
  <c r="E90" i="43"/>
  <c r="D90" i="43"/>
  <c r="E89" i="43"/>
  <c r="D89" i="43"/>
  <c r="C89" i="43"/>
  <c r="B89" i="43"/>
  <c r="C88" i="43"/>
  <c r="B88" i="43"/>
  <c r="E88" i="43"/>
  <c r="D88" i="43"/>
  <c r="E87" i="43"/>
  <c r="D87" i="43"/>
  <c r="C87" i="43"/>
  <c r="B87" i="43"/>
  <c r="C86" i="43"/>
  <c r="D86" i="43"/>
  <c r="E86" i="43"/>
  <c r="F86" i="43"/>
  <c r="G86" i="43"/>
  <c r="H86" i="43"/>
  <c r="I86" i="43"/>
  <c r="J86" i="43"/>
  <c r="K86" i="43"/>
  <c r="L86" i="43"/>
  <c r="M86" i="43"/>
  <c r="N86" i="43"/>
  <c r="B86" i="43"/>
  <c r="C145" i="42"/>
  <c r="B145" i="42"/>
  <c r="E145" i="42"/>
  <c r="D145" i="42"/>
  <c r="E144" i="42"/>
  <c r="D144" i="42"/>
  <c r="C144" i="42"/>
  <c r="B144" i="42"/>
  <c r="C142" i="42"/>
  <c r="B142" i="42"/>
  <c r="E142" i="42"/>
  <c r="D142" i="42"/>
  <c r="E143" i="42"/>
  <c r="D143" i="42"/>
  <c r="C143" i="42"/>
  <c r="B143" i="42"/>
  <c r="E141" i="42"/>
  <c r="D141" i="42"/>
  <c r="C141" i="42"/>
  <c r="B141" i="42"/>
  <c r="C140" i="42"/>
  <c r="B140" i="42"/>
  <c r="E140" i="42"/>
  <c r="D140" i="42"/>
  <c r="C139" i="42"/>
  <c r="B139" i="42"/>
  <c r="E139" i="42"/>
  <c r="D139" i="42"/>
  <c r="E138" i="42"/>
  <c r="D138" i="42"/>
  <c r="C138" i="42"/>
  <c r="B138" i="42"/>
  <c r="C137" i="42"/>
  <c r="B137" i="42"/>
  <c r="E137" i="42"/>
  <c r="D137" i="42"/>
  <c r="C135" i="42"/>
  <c r="B135" i="42"/>
  <c r="E135" i="42"/>
  <c r="D135" i="42"/>
  <c r="E136" i="42"/>
  <c r="D136" i="42"/>
  <c r="C136" i="42"/>
  <c r="B136" i="42"/>
  <c r="E134" i="42"/>
  <c r="D134" i="42"/>
  <c r="C134" i="42"/>
  <c r="B134" i="42"/>
  <c r="C133" i="42"/>
  <c r="B133" i="42"/>
  <c r="E133" i="42"/>
  <c r="D133" i="42"/>
  <c r="E128" i="42"/>
  <c r="D128" i="42"/>
  <c r="C128" i="42"/>
  <c r="B128" i="42"/>
  <c r="C127" i="42"/>
  <c r="B127" i="42"/>
  <c r="E127" i="42"/>
  <c r="D127" i="42"/>
  <c r="C125" i="42"/>
  <c r="B125" i="42"/>
  <c r="E125" i="42"/>
  <c r="D125" i="42"/>
  <c r="E126" i="42"/>
  <c r="D126" i="42"/>
  <c r="C126" i="42"/>
  <c r="B126" i="42"/>
  <c r="E124" i="42"/>
  <c r="D124" i="42"/>
  <c r="C124" i="42"/>
  <c r="B124" i="42"/>
  <c r="C123" i="42"/>
  <c r="B123" i="42"/>
  <c r="E123" i="42"/>
  <c r="D123" i="42"/>
  <c r="E122" i="42"/>
  <c r="D122" i="42"/>
  <c r="C122" i="42"/>
  <c r="B122" i="42"/>
  <c r="C121" i="42"/>
  <c r="B121" i="42"/>
  <c r="E121" i="42"/>
  <c r="D121" i="42"/>
  <c r="C119" i="42"/>
  <c r="B119" i="42"/>
  <c r="E119" i="42"/>
  <c r="D119" i="42"/>
  <c r="E120" i="42"/>
  <c r="D120" i="42"/>
  <c r="C120" i="42"/>
  <c r="B120" i="42"/>
  <c r="E118" i="42"/>
  <c r="D118" i="42"/>
  <c r="C118" i="42"/>
  <c r="B118" i="42"/>
  <c r="C117" i="42"/>
  <c r="B117" i="42"/>
  <c r="E117" i="42"/>
  <c r="D117" i="42"/>
  <c r="E116" i="42"/>
  <c r="D116" i="42"/>
  <c r="C116" i="42"/>
  <c r="B116" i="42"/>
  <c r="C115" i="42"/>
  <c r="D115" i="42"/>
  <c r="E115" i="42"/>
  <c r="F115" i="42"/>
  <c r="G115" i="42"/>
  <c r="H115" i="42"/>
  <c r="I115" i="42"/>
  <c r="J115" i="42"/>
  <c r="K115" i="42"/>
  <c r="L115" i="42"/>
  <c r="M115" i="42"/>
  <c r="N115" i="42"/>
  <c r="B115" i="42"/>
  <c r="C112" i="42"/>
  <c r="B112" i="42"/>
  <c r="E112" i="42"/>
  <c r="D112" i="42"/>
  <c r="C110" i="42"/>
  <c r="B110" i="42"/>
  <c r="E110" i="42"/>
  <c r="D110" i="42"/>
  <c r="E111" i="42"/>
  <c r="D111" i="42"/>
  <c r="C111" i="42"/>
  <c r="B111" i="42"/>
  <c r="E109" i="42"/>
  <c r="D109" i="42"/>
  <c r="C109" i="42"/>
  <c r="B109" i="42"/>
  <c r="C108" i="42"/>
  <c r="B108" i="42"/>
  <c r="E108" i="42"/>
  <c r="D108" i="42"/>
  <c r="E107" i="42"/>
  <c r="D107" i="42"/>
  <c r="C107" i="42"/>
  <c r="B107" i="42"/>
  <c r="C106" i="42"/>
  <c r="B106" i="42"/>
  <c r="E106" i="42"/>
  <c r="D106" i="42"/>
  <c r="E105" i="42"/>
  <c r="D105" i="42"/>
  <c r="C105" i="42"/>
  <c r="B105" i="42"/>
  <c r="C104" i="42"/>
  <c r="B104" i="42"/>
  <c r="E104" i="42"/>
  <c r="D104" i="42"/>
  <c r="E103" i="42"/>
  <c r="D103" i="42"/>
  <c r="C103" i="42"/>
  <c r="B103" i="42"/>
  <c r="C99" i="42"/>
  <c r="W99" i="42" s="1"/>
  <c r="B99" i="42"/>
  <c r="V99" i="42" s="1"/>
  <c r="E99" i="42"/>
  <c r="Y99" i="42" s="1"/>
  <c r="D99" i="42"/>
  <c r="X99" i="42" s="1"/>
  <c r="E98" i="42"/>
  <c r="Y98" i="42" s="1"/>
  <c r="D98" i="42"/>
  <c r="X98" i="42" s="1"/>
  <c r="C98" i="42"/>
  <c r="W98" i="42" s="1"/>
  <c r="B98" i="42"/>
  <c r="V98" i="42" s="1"/>
  <c r="C97" i="42"/>
  <c r="W97" i="42" s="1"/>
  <c r="B97" i="42"/>
  <c r="V97" i="42" s="1"/>
  <c r="E97" i="42"/>
  <c r="Y97" i="42" s="1"/>
  <c r="D97" i="42"/>
  <c r="X97" i="42" s="1"/>
  <c r="E96" i="42"/>
  <c r="Y96" i="42" s="1"/>
  <c r="D96" i="42"/>
  <c r="X96" i="42" s="1"/>
  <c r="C96" i="42"/>
  <c r="W96" i="42" s="1"/>
  <c r="B96" i="42"/>
  <c r="V96" i="42" s="1"/>
  <c r="C95" i="42"/>
  <c r="W95" i="42" s="1"/>
  <c r="B95" i="42"/>
  <c r="V95" i="42" s="1"/>
  <c r="E95" i="42"/>
  <c r="Y95" i="42" s="1"/>
  <c r="D95" i="42"/>
  <c r="X95" i="42" s="1"/>
  <c r="E94" i="42"/>
  <c r="Y94" i="42" s="1"/>
  <c r="D94" i="42"/>
  <c r="X94" i="42" s="1"/>
  <c r="C94" i="42"/>
  <c r="W94" i="42" s="1"/>
  <c r="B94" i="42"/>
  <c r="V94" i="42" s="1"/>
  <c r="C93" i="42"/>
  <c r="C102" i="42" s="1"/>
  <c r="D93" i="42"/>
  <c r="D102" i="42" s="1"/>
  <c r="E93" i="42"/>
  <c r="E102" i="42" s="1"/>
  <c r="F93" i="42"/>
  <c r="F102" i="42" s="1"/>
  <c r="G93" i="42"/>
  <c r="G102" i="42" s="1"/>
  <c r="H93" i="42"/>
  <c r="H102" i="42" s="1"/>
  <c r="I93" i="42"/>
  <c r="I102" i="42" s="1"/>
  <c r="K93" i="42"/>
  <c r="J102" i="42" s="1"/>
  <c r="L93" i="42"/>
  <c r="K102" i="42" s="1"/>
  <c r="M93" i="42"/>
  <c r="L102" i="42" s="1"/>
  <c r="N93" i="42"/>
  <c r="M102" i="42" s="1"/>
  <c r="O93" i="42"/>
  <c r="N102" i="42" s="1"/>
  <c r="B93" i="42"/>
  <c r="B102" i="42" s="1"/>
  <c r="C90" i="42"/>
  <c r="B90" i="42"/>
  <c r="E90" i="42"/>
  <c r="D90" i="42"/>
  <c r="E89" i="42"/>
  <c r="D89" i="42"/>
  <c r="C89" i="42"/>
  <c r="B89" i="42"/>
  <c r="C88" i="42"/>
  <c r="B88" i="42"/>
  <c r="E88" i="42"/>
  <c r="D88" i="42"/>
  <c r="E87" i="42"/>
  <c r="D87" i="42"/>
  <c r="C87" i="42"/>
  <c r="B87" i="42"/>
  <c r="C86" i="42"/>
  <c r="D86" i="42"/>
  <c r="E86" i="42"/>
  <c r="F86" i="42"/>
  <c r="G86" i="42"/>
  <c r="H86" i="42"/>
  <c r="I86" i="42"/>
  <c r="J86" i="42"/>
  <c r="K86" i="42"/>
  <c r="L86" i="42"/>
  <c r="M86" i="42"/>
  <c r="N86" i="42"/>
  <c r="B86" i="42"/>
  <c r="C164" i="41"/>
  <c r="B164" i="41"/>
  <c r="E164" i="41"/>
  <c r="D164" i="41"/>
  <c r="C162" i="41"/>
  <c r="B162" i="41"/>
  <c r="E162" i="41"/>
  <c r="D162" i="41"/>
  <c r="E163" i="41"/>
  <c r="D163" i="41"/>
  <c r="C163" i="41"/>
  <c r="B163" i="41"/>
  <c r="C160" i="41"/>
  <c r="B160" i="41"/>
  <c r="E160" i="41"/>
  <c r="D160" i="41"/>
  <c r="E161" i="41"/>
  <c r="D161" i="41"/>
  <c r="C161" i="41"/>
  <c r="B161" i="41"/>
  <c r="E159" i="41"/>
  <c r="D159" i="41"/>
  <c r="C159" i="41"/>
  <c r="B159" i="41"/>
  <c r="C158" i="41"/>
  <c r="B158" i="41"/>
  <c r="E158" i="41"/>
  <c r="D158" i="41"/>
  <c r="C156" i="41"/>
  <c r="B156" i="41"/>
  <c r="E156" i="41"/>
  <c r="D156" i="41"/>
  <c r="E157" i="41"/>
  <c r="D157" i="41"/>
  <c r="C157" i="41"/>
  <c r="B157" i="41"/>
  <c r="C154" i="41"/>
  <c r="B154" i="41"/>
  <c r="E154" i="41"/>
  <c r="D154" i="41"/>
  <c r="E155" i="41"/>
  <c r="D155" i="41"/>
  <c r="C155" i="41"/>
  <c r="B155" i="41"/>
  <c r="E153" i="41"/>
  <c r="D153" i="41"/>
  <c r="C153" i="41"/>
  <c r="B153" i="41"/>
  <c r="C152" i="41"/>
  <c r="B152" i="41"/>
  <c r="E152" i="41"/>
  <c r="D152" i="41"/>
  <c r="C150" i="41"/>
  <c r="B150" i="41"/>
  <c r="E150" i="41"/>
  <c r="D150" i="41"/>
  <c r="E151" i="41"/>
  <c r="D151" i="41"/>
  <c r="C151" i="41"/>
  <c r="B151" i="41"/>
  <c r="C148" i="41"/>
  <c r="B148" i="41"/>
  <c r="E148" i="41"/>
  <c r="D148" i="41"/>
  <c r="E149" i="41"/>
  <c r="D149" i="41"/>
  <c r="C149" i="41"/>
  <c r="B149" i="41"/>
  <c r="E147" i="41"/>
  <c r="D147" i="41"/>
  <c r="C147" i="41"/>
  <c r="B147" i="41"/>
  <c r="C146" i="41"/>
  <c r="B146" i="41"/>
  <c r="E146" i="41"/>
  <c r="D146" i="41"/>
  <c r="E145" i="41"/>
  <c r="D145" i="41"/>
  <c r="C145" i="41"/>
  <c r="B145" i="41"/>
  <c r="C144" i="41"/>
  <c r="D144" i="41"/>
  <c r="E144" i="41"/>
  <c r="F144" i="41"/>
  <c r="G144" i="41"/>
  <c r="H144" i="41"/>
  <c r="I144" i="41"/>
  <c r="J144" i="41"/>
  <c r="K144" i="41"/>
  <c r="L144" i="41"/>
  <c r="M144" i="41"/>
  <c r="N144" i="41"/>
  <c r="B144" i="41"/>
  <c r="C141" i="41"/>
  <c r="W141" i="41" s="1"/>
  <c r="B141" i="41"/>
  <c r="V141" i="41" s="1"/>
  <c r="E141" i="41"/>
  <c r="Y141" i="41" s="1"/>
  <c r="D141" i="41"/>
  <c r="X141" i="41" s="1"/>
  <c r="C139" i="41"/>
  <c r="W139" i="41" s="1"/>
  <c r="B139" i="41"/>
  <c r="V139" i="41" s="1"/>
  <c r="E139" i="41"/>
  <c r="Y139" i="41" s="1"/>
  <c r="D139" i="41"/>
  <c r="X139" i="41" s="1"/>
  <c r="E140" i="41"/>
  <c r="Y140" i="41" s="1"/>
  <c r="D140" i="41"/>
  <c r="X140" i="41" s="1"/>
  <c r="C140" i="41"/>
  <c r="W140" i="41" s="1"/>
  <c r="B140" i="41"/>
  <c r="V140" i="41" s="1"/>
  <c r="E138" i="41"/>
  <c r="Y138" i="41" s="1"/>
  <c r="D138" i="41"/>
  <c r="X138" i="41" s="1"/>
  <c r="C138" i="41"/>
  <c r="W138" i="41" s="1"/>
  <c r="B138" i="41"/>
  <c r="V138" i="41" s="1"/>
  <c r="C136" i="41"/>
  <c r="W136" i="41" s="1"/>
  <c r="B136" i="41"/>
  <c r="V136" i="41" s="1"/>
  <c r="E136" i="41"/>
  <c r="Y136" i="41" s="1"/>
  <c r="D136" i="41"/>
  <c r="X136" i="41" s="1"/>
  <c r="E137" i="41"/>
  <c r="Y137" i="41" s="1"/>
  <c r="D137" i="41"/>
  <c r="X137" i="41" s="1"/>
  <c r="C137" i="41"/>
  <c r="W137" i="41" s="1"/>
  <c r="B137" i="41"/>
  <c r="V137" i="41" s="1"/>
  <c r="E135" i="41"/>
  <c r="D135" i="41"/>
  <c r="C135" i="41"/>
  <c r="B135" i="41"/>
  <c r="C133" i="41"/>
  <c r="B133" i="41"/>
  <c r="E133" i="41"/>
  <c r="D133" i="41"/>
  <c r="E134" i="41"/>
  <c r="D134" i="41"/>
  <c r="C134" i="41"/>
  <c r="B134" i="41"/>
  <c r="C131" i="41"/>
  <c r="B131" i="41"/>
  <c r="E131" i="41"/>
  <c r="D131" i="41"/>
  <c r="E132" i="41"/>
  <c r="D132" i="41"/>
  <c r="C132" i="41"/>
  <c r="B132" i="41"/>
  <c r="E130" i="41"/>
  <c r="D130" i="41"/>
  <c r="C130" i="41"/>
  <c r="B130" i="41"/>
  <c r="C129" i="41"/>
  <c r="B129" i="41"/>
  <c r="E129" i="41"/>
  <c r="D129" i="41"/>
  <c r="E128" i="41"/>
  <c r="D128" i="41"/>
  <c r="C128" i="41"/>
  <c r="B128" i="41"/>
  <c r="B127" i="41"/>
  <c r="C124" i="41"/>
  <c r="B124" i="41"/>
  <c r="E124" i="41"/>
  <c r="D124" i="41"/>
  <c r="E119" i="41"/>
  <c r="D119" i="41"/>
  <c r="C119" i="41"/>
  <c r="B119" i="41"/>
  <c r="C118" i="41"/>
  <c r="C127" i="41" s="1"/>
  <c r="D118" i="41"/>
  <c r="D127" i="41" s="1"/>
  <c r="E118" i="41"/>
  <c r="E127" i="41" s="1"/>
  <c r="F118" i="41"/>
  <c r="F127" i="41" s="1"/>
  <c r="G118" i="41"/>
  <c r="G127" i="41" s="1"/>
  <c r="H118" i="41"/>
  <c r="H127" i="41" s="1"/>
  <c r="J118" i="41"/>
  <c r="J127" i="41" s="1"/>
  <c r="K118" i="41"/>
  <c r="K127" i="41" s="1"/>
  <c r="L118" i="41"/>
  <c r="L127" i="41" s="1"/>
  <c r="M118" i="41"/>
  <c r="M127" i="41" s="1"/>
  <c r="N118" i="41"/>
  <c r="N127" i="41" s="1"/>
  <c r="O118" i="41"/>
  <c r="O127" i="41" s="1"/>
  <c r="B118" i="41"/>
  <c r="C115" i="41"/>
  <c r="W115" i="41" s="1"/>
  <c r="B115" i="41"/>
  <c r="V115" i="41" s="1"/>
  <c r="E115" i="41"/>
  <c r="Y115" i="41" s="1"/>
  <c r="D115" i="41"/>
  <c r="X115" i="41" s="1"/>
  <c r="E114" i="41"/>
  <c r="Y114" i="41" s="1"/>
  <c r="D114" i="41"/>
  <c r="X114" i="41" s="1"/>
  <c r="C114" i="41"/>
  <c r="W114" i="41" s="1"/>
  <c r="B114" i="41"/>
  <c r="V114" i="41" s="1"/>
  <c r="C113" i="41"/>
  <c r="W113" i="41" s="1"/>
  <c r="B113" i="41"/>
  <c r="V113" i="41" s="1"/>
  <c r="E113" i="41"/>
  <c r="Y113" i="41" s="1"/>
  <c r="D113" i="41"/>
  <c r="X113" i="41" s="1"/>
  <c r="E112" i="41"/>
  <c r="Y112" i="41" s="1"/>
  <c r="D112" i="41"/>
  <c r="X112" i="41" s="1"/>
  <c r="C112" i="41"/>
  <c r="W112" i="41" s="1"/>
  <c r="B112" i="41"/>
  <c r="V112" i="41" s="1"/>
  <c r="C111" i="41"/>
  <c r="W111" i="41" s="1"/>
  <c r="B111" i="41"/>
  <c r="V111" i="41" s="1"/>
  <c r="E111" i="41"/>
  <c r="Y111" i="41" s="1"/>
  <c r="D111" i="41"/>
  <c r="X111" i="41" s="1"/>
  <c r="E110" i="41"/>
  <c r="Y110" i="41" s="1"/>
  <c r="D110" i="41"/>
  <c r="X110" i="41" s="1"/>
  <c r="C110" i="41"/>
  <c r="W110" i="41" s="1"/>
  <c r="B110" i="41"/>
  <c r="V110" i="41" s="1"/>
  <c r="C106" i="41"/>
  <c r="W106" i="41" s="1"/>
  <c r="B106" i="41"/>
  <c r="V106" i="41" s="1"/>
  <c r="E106" i="41"/>
  <c r="Y106" i="41" s="1"/>
  <c r="D106" i="41"/>
  <c r="X106" i="41" s="1"/>
  <c r="E105" i="41"/>
  <c r="Y105" i="41" s="1"/>
  <c r="D105" i="41"/>
  <c r="X105" i="41" s="1"/>
  <c r="C105" i="41"/>
  <c r="W105" i="41" s="1"/>
  <c r="B105" i="41"/>
  <c r="V105" i="41" s="1"/>
  <c r="C104" i="41"/>
  <c r="W104" i="41" s="1"/>
  <c r="B104" i="41"/>
  <c r="V104" i="41" s="1"/>
  <c r="E104" i="41"/>
  <c r="Y104" i="41" s="1"/>
  <c r="D104" i="41"/>
  <c r="X104" i="41" s="1"/>
  <c r="E103" i="41"/>
  <c r="Y103" i="41" s="1"/>
  <c r="D103" i="41"/>
  <c r="X103" i="41" s="1"/>
  <c r="C103" i="41"/>
  <c r="W103" i="41" s="1"/>
  <c r="B103" i="41"/>
  <c r="V103" i="41" s="1"/>
  <c r="C102" i="41"/>
  <c r="W102" i="41" s="1"/>
  <c r="B102" i="41"/>
  <c r="V102" i="41" s="1"/>
  <c r="E102" i="41"/>
  <c r="Y102" i="41" s="1"/>
  <c r="D102" i="41"/>
  <c r="X102" i="41" s="1"/>
  <c r="E101" i="41"/>
  <c r="Y101" i="41" s="1"/>
  <c r="D101" i="41"/>
  <c r="X101" i="41" s="1"/>
  <c r="C101" i="41"/>
  <c r="W101" i="41" s="1"/>
  <c r="B101" i="41"/>
  <c r="V101" i="41" s="1"/>
  <c r="C97" i="41"/>
  <c r="W97" i="41" s="1"/>
  <c r="B97" i="41"/>
  <c r="V97" i="41" s="1"/>
  <c r="E97" i="41"/>
  <c r="Y97" i="41" s="1"/>
  <c r="D97" i="41"/>
  <c r="X97" i="41" s="1"/>
  <c r="E96" i="41"/>
  <c r="Y96" i="41" s="1"/>
  <c r="D96" i="41"/>
  <c r="X96" i="41" s="1"/>
  <c r="C96" i="41"/>
  <c r="W96" i="41" s="1"/>
  <c r="B96" i="41"/>
  <c r="V96" i="41" s="1"/>
  <c r="C95" i="41"/>
  <c r="W95" i="41" s="1"/>
  <c r="B95" i="41"/>
  <c r="V95" i="41" s="1"/>
  <c r="E95" i="41"/>
  <c r="Y95" i="41" s="1"/>
  <c r="D95" i="41"/>
  <c r="X95" i="41" s="1"/>
  <c r="E94" i="41"/>
  <c r="Y94" i="41" s="1"/>
  <c r="D94" i="41"/>
  <c r="X94" i="41" s="1"/>
  <c r="C94" i="41"/>
  <c r="W94" i="41" s="1"/>
  <c r="B94" i="41"/>
  <c r="V94" i="41" s="1"/>
  <c r="C90" i="41"/>
  <c r="B90" i="41"/>
  <c r="E90" i="41"/>
  <c r="D90" i="41"/>
  <c r="E89" i="41"/>
  <c r="D89" i="41"/>
  <c r="C89" i="41"/>
  <c r="B89" i="41"/>
  <c r="C88" i="41"/>
  <c r="B88" i="41"/>
  <c r="E88" i="41"/>
  <c r="D88" i="41"/>
  <c r="E87" i="41"/>
  <c r="D87" i="41"/>
  <c r="C87" i="41"/>
  <c r="B87" i="41"/>
  <c r="C86" i="41"/>
  <c r="C93" i="41" s="1"/>
  <c r="C100" i="41" s="1"/>
  <c r="C109" i="41" s="1"/>
  <c r="D86" i="41"/>
  <c r="D93" i="41" s="1"/>
  <c r="D100" i="41" s="1"/>
  <c r="D109" i="41" s="1"/>
  <c r="E86" i="41"/>
  <c r="E93" i="41" s="1"/>
  <c r="E100" i="41" s="1"/>
  <c r="E109" i="41" s="1"/>
  <c r="F86" i="41"/>
  <c r="F93" i="41" s="1"/>
  <c r="F100" i="41" s="1"/>
  <c r="F109" i="41" s="1"/>
  <c r="G86" i="41"/>
  <c r="G93" i="41" s="1"/>
  <c r="G100" i="41" s="1"/>
  <c r="G109" i="41" s="1"/>
  <c r="H86" i="41"/>
  <c r="H93" i="41" s="1"/>
  <c r="H100" i="41" s="1"/>
  <c r="H109" i="41" s="1"/>
  <c r="I86" i="41"/>
  <c r="J93" i="41" s="1"/>
  <c r="J100" i="41" s="1"/>
  <c r="J109" i="41" s="1"/>
  <c r="J86" i="41"/>
  <c r="K93" i="41" s="1"/>
  <c r="K100" i="41" s="1"/>
  <c r="K109" i="41" s="1"/>
  <c r="K86" i="41"/>
  <c r="L93" i="41" s="1"/>
  <c r="L100" i="41" s="1"/>
  <c r="L109" i="41" s="1"/>
  <c r="L86" i="41"/>
  <c r="M93" i="41" s="1"/>
  <c r="M100" i="41" s="1"/>
  <c r="M109" i="41" s="1"/>
  <c r="M86" i="41"/>
  <c r="N93" i="41" s="1"/>
  <c r="N100" i="41" s="1"/>
  <c r="N109" i="41" s="1"/>
  <c r="N86" i="41"/>
  <c r="O93" i="41" s="1"/>
  <c r="O100" i="41" s="1"/>
  <c r="O109" i="41" s="1"/>
  <c r="B86" i="41"/>
  <c r="B93" i="41" s="1"/>
  <c r="B100" i="41" s="1"/>
  <c r="B109" i="41" s="1"/>
  <c r="C159" i="40"/>
  <c r="W159" i="40" s="1"/>
  <c r="B159" i="40"/>
  <c r="V159" i="40" s="1"/>
  <c r="E159" i="40"/>
  <c r="Y159" i="40" s="1"/>
  <c r="D159" i="40"/>
  <c r="X159" i="40" s="1"/>
  <c r="C155" i="40"/>
  <c r="W155" i="40" s="1"/>
  <c r="B155" i="40"/>
  <c r="V155" i="40" s="1"/>
  <c r="E155" i="40"/>
  <c r="Y155" i="40" s="1"/>
  <c r="D155" i="40"/>
  <c r="X155" i="40" s="1"/>
  <c r="E156" i="40"/>
  <c r="Y156" i="40" s="1"/>
  <c r="D156" i="40"/>
  <c r="X156" i="40" s="1"/>
  <c r="C156" i="40"/>
  <c r="W156" i="40" s="1"/>
  <c r="B156" i="40"/>
  <c r="V156" i="40" s="1"/>
  <c r="E158" i="40"/>
  <c r="Y158" i="40" s="1"/>
  <c r="D158" i="40"/>
  <c r="X158" i="40" s="1"/>
  <c r="C158" i="40"/>
  <c r="W158" i="40" s="1"/>
  <c r="B158" i="40"/>
  <c r="V158" i="40" s="1"/>
  <c r="C157" i="40"/>
  <c r="W157" i="40" s="1"/>
  <c r="B157" i="40"/>
  <c r="V157" i="40" s="1"/>
  <c r="E157" i="40"/>
  <c r="Y157" i="40" s="1"/>
  <c r="D157" i="40"/>
  <c r="X157" i="40" s="1"/>
  <c r="E154" i="40"/>
  <c r="Y154" i="40" s="1"/>
  <c r="D154" i="40"/>
  <c r="X154" i="40" s="1"/>
  <c r="C154" i="40"/>
  <c r="W154" i="40" s="1"/>
  <c r="B154" i="40"/>
  <c r="V154" i="40" s="1"/>
  <c r="C150" i="40"/>
  <c r="B150" i="40"/>
  <c r="E150" i="40"/>
  <c r="D150" i="40"/>
  <c r="E149" i="40"/>
  <c r="D149" i="40"/>
  <c r="C149" i="40"/>
  <c r="B149" i="40"/>
  <c r="C148" i="40"/>
  <c r="B148" i="40"/>
  <c r="E148" i="40"/>
  <c r="D148" i="40"/>
  <c r="E147" i="40"/>
  <c r="D147" i="40"/>
  <c r="C147" i="40"/>
  <c r="B147" i="40"/>
  <c r="C146" i="40"/>
  <c r="B146" i="40"/>
  <c r="E146" i="40"/>
  <c r="D146" i="40"/>
  <c r="C144" i="40"/>
  <c r="B144" i="40"/>
  <c r="E144" i="40"/>
  <c r="D144" i="40"/>
  <c r="E145" i="40"/>
  <c r="D145" i="40"/>
  <c r="C145" i="40"/>
  <c r="B145" i="40"/>
  <c r="C142" i="40"/>
  <c r="B142" i="40"/>
  <c r="E142" i="40"/>
  <c r="D142" i="40"/>
  <c r="E143" i="40"/>
  <c r="D143" i="40"/>
  <c r="C143" i="40"/>
  <c r="B143" i="40"/>
  <c r="C140" i="40"/>
  <c r="B140" i="40"/>
  <c r="E140" i="40"/>
  <c r="D140" i="40"/>
  <c r="E141" i="40"/>
  <c r="D141" i="40"/>
  <c r="C141" i="40"/>
  <c r="B141" i="40"/>
  <c r="C138" i="40"/>
  <c r="B138" i="40"/>
  <c r="E138" i="40"/>
  <c r="D138" i="40"/>
  <c r="E139" i="40"/>
  <c r="D139" i="40"/>
  <c r="C139" i="40"/>
  <c r="B139" i="40"/>
  <c r="E137" i="40"/>
  <c r="D137" i="40"/>
  <c r="C137" i="40"/>
  <c r="B137" i="40"/>
  <c r="C136" i="40"/>
  <c r="B136" i="40"/>
  <c r="E136" i="40"/>
  <c r="D136" i="40"/>
  <c r="C134" i="40"/>
  <c r="B134" i="40"/>
  <c r="E134" i="40"/>
  <c r="D134" i="40"/>
  <c r="E135" i="40"/>
  <c r="D135" i="40"/>
  <c r="C135" i="40"/>
  <c r="B135" i="40"/>
  <c r="E133" i="40"/>
  <c r="D133" i="40"/>
  <c r="C133" i="40"/>
  <c r="B133" i="40"/>
  <c r="C132" i="40"/>
  <c r="B132" i="40"/>
  <c r="E132" i="40"/>
  <c r="D132" i="40"/>
  <c r="C130" i="40"/>
  <c r="B130" i="40"/>
  <c r="E130" i="40"/>
  <c r="D130" i="40"/>
  <c r="E131" i="40"/>
  <c r="D131" i="40"/>
  <c r="C131" i="40"/>
  <c r="B131" i="40"/>
  <c r="E129" i="40"/>
  <c r="D129" i="40"/>
  <c r="C129" i="40"/>
  <c r="B129" i="40"/>
  <c r="C127" i="40"/>
  <c r="B127" i="40"/>
  <c r="E127" i="40"/>
  <c r="D127" i="40"/>
  <c r="E128" i="40"/>
  <c r="D128" i="40"/>
  <c r="C128" i="40"/>
  <c r="B128" i="40"/>
  <c r="E126" i="40"/>
  <c r="D126" i="40"/>
  <c r="C126" i="40"/>
  <c r="B126" i="40"/>
  <c r="C125" i="40"/>
  <c r="B125" i="40"/>
  <c r="E125" i="40"/>
  <c r="D125" i="40"/>
  <c r="C124" i="40"/>
  <c r="B124" i="40"/>
  <c r="E124" i="40"/>
  <c r="D124" i="40"/>
  <c r="E123" i="40"/>
  <c r="D123" i="40"/>
  <c r="C123" i="40"/>
  <c r="B123" i="40"/>
  <c r="C122" i="40"/>
  <c r="B122" i="40"/>
  <c r="E122" i="40"/>
  <c r="D122" i="40"/>
  <c r="E121" i="40"/>
  <c r="D121" i="40"/>
  <c r="C121" i="40"/>
  <c r="B121" i="40"/>
  <c r="C120" i="40"/>
  <c r="B120" i="40"/>
  <c r="E120" i="40"/>
  <c r="D120" i="40"/>
  <c r="E119" i="40"/>
  <c r="D119" i="40"/>
  <c r="C119" i="40"/>
  <c r="B119" i="40"/>
  <c r="C115" i="40"/>
  <c r="B115" i="40"/>
  <c r="E115" i="40"/>
  <c r="D115" i="40"/>
  <c r="C113" i="40"/>
  <c r="W113" i="40" s="1"/>
  <c r="B113" i="40"/>
  <c r="V113" i="40" s="1"/>
  <c r="E113" i="40"/>
  <c r="Y113" i="40" s="1"/>
  <c r="D113" i="40"/>
  <c r="X113" i="40" s="1"/>
  <c r="E114" i="40"/>
  <c r="D114" i="40"/>
  <c r="C114" i="40"/>
  <c r="B114" i="40"/>
  <c r="C111" i="40"/>
  <c r="W111" i="40" s="1"/>
  <c r="B111" i="40"/>
  <c r="V111" i="40" s="1"/>
  <c r="E111" i="40"/>
  <c r="Y111" i="40" s="1"/>
  <c r="D111" i="40"/>
  <c r="X111" i="40" s="1"/>
  <c r="E112" i="40"/>
  <c r="Y112" i="40" s="1"/>
  <c r="D112" i="40"/>
  <c r="X112" i="40" s="1"/>
  <c r="C112" i="40"/>
  <c r="W112" i="40" s="1"/>
  <c r="B112" i="40"/>
  <c r="V112" i="40" s="1"/>
  <c r="C109" i="40"/>
  <c r="W109" i="40" s="1"/>
  <c r="B109" i="40"/>
  <c r="V109" i="40" s="1"/>
  <c r="E109" i="40"/>
  <c r="Y109" i="40" s="1"/>
  <c r="D109" i="40"/>
  <c r="X109" i="40" s="1"/>
  <c r="E110" i="40"/>
  <c r="Y110" i="40" s="1"/>
  <c r="D110" i="40"/>
  <c r="X110" i="40" s="1"/>
  <c r="C110" i="40"/>
  <c r="W110" i="40" s="1"/>
  <c r="B110" i="40"/>
  <c r="V110" i="40" s="1"/>
  <c r="C107" i="40"/>
  <c r="W107" i="40" s="1"/>
  <c r="B107" i="40"/>
  <c r="V107" i="40" s="1"/>
  <c r="E107" i="40"/>
  <c r="Y107" i="40" s="1"/>
  <c r="D107" i="40"/>
  <c r="X107" i="40" s="1"/>
  <c r="E108" i="40"/>
  <c r="Y108" i="40" s="1"/>
  <c r="D108" i="40"/>
  <c r="X108" i="40" s="1"/>
  <c r="C108" i="40"/>
  <c r="W108" i="40" s="1"/>
  <c r="B108" i="40"/>
  <c r="V108" i="40" s="1"/>
  <c r="E106" i="40"/>
  <c r="Y106" i="40" s="1"/>
  <c r="D106" i="40"/>
  <c r="X106" i="40" s="1"/>
  <c r="C106" i="40"/>
  <c r="W106" i="40" s="1"/>
  <c r="B106" i="40"/>
  <c r="V106" i="40" s="1"/>
  <c r="C105" i="40"/>
  <c r="W105" i="40" s="1"/>
  <c r="B105" i="40"/>
  <c r="V105" i="40" s="1"/>
  <c r="E105" i="40"/>
  <c r="Y105" i="40" s="1"/>
  <c r="D105" i="40"/>
  <c r="X105" i="40" s="1"/>
  <c r="E104" i="40"/>
  <c r="Y104" i="40" s="1"/>
  <c r="D104" i="40"/>
  <c r="X104" i="40" s="1"/>
  <c r="C104" i="40"/>
  <c r="W104" i="40" s="1"/>
  <c r="B104" i="40"/>
  <c r="V104" i="40" s="1"/>
  <c r="C100" i="40"/>
  <c r="B100" i="40"/>
  <c r="E100" i="40"/>
  <c r="D100" i="40"/>
  <c r="C98" i="40"/>
  <c r="B98" i="40"/>
  <c r="E98" i="40"/>
  <c r="D98" i="40"/>
  <c r="E99" i="40"/>
  <c r="D99" i="40"/>
  <c r="C99" i="40"/>
  <c r="B99" i="40"/>
  <c r="E97" i="40"/>
  <c r="D97" i="40"/>
  <c r="C97" i="40"/>
  <c r="B97" i="40"/>
  <c r="C96" i="40"/>
  <c r="B96" i="40"/>
  <c r="E96" i="40"/>
  <c r="D96" i="40"/>
  <c r="E95" i="40"/>
  <c r="D95" i="40"/>
  <c r="C95" i="40"/>
  <c r="B95" i="40"/>
  <c r="C94" i="40"/>
  <c r="C103" i="40" s="1"/>
  <c r="C118" i="40" s="1"/>
  <c r="C153" i="40" s="1"/>
  <c r="D94" i="40"/>
  <c r="D103" i="40" s="1"/>
  <c r="D118" i="40" s="1"/>
  <c r="D153" i="40" s="1"/>
  <c r="E94" i="40"/>
  <c r="E103" i="40" s="1"/>
  <c r="E118" i="40" s="1"/>
  <c r="E153" i="40" s="1"/>
  <c r="F94" i="40"/>
  <c r="F103" i="40" s="1"/>
  <c r="F118" i="40" s="1"/>
  <c r="F153" i="40" s="1"/>
  <c r="G94" i="40"/>
  <c r="G103" i="40" s="1"/>
  <c r="G118" i="40" s="1"/>
  <c r="G153" i="40" s="1"/>
  <c r="H94" i="40"/>
  <c r="H103" i="40" s="1"/>
  <c r="H118" i="40" s="1"/>
  <c r="H153" i="40" s="1"/>
  <c r="I94" i="40"/>
  <c r="I103" i="40" s="1"/>
  <c r="I118" i="40" s="1"/>
  <c r="I153" i="40" s="1"/>
  <c r="J94" i="40"/>
  <c r="K103" i="40" s="1"/>
  <c r="K118" i="40" s="1"/>
  <c r="K153" i="40" s="1"/>
  <c r="K94" i="40"/>
  <c r="L103" i="40" s="1"/>
  <c r="L118" i="40" s="1"/>
  <c r="L153" i="40" s="1"/>
  <c r="L94" i="40"/>
  <c r="M103" i="40" s="1"/>
  <c r="M118" i="40" s="1"/>
  <c r="M153" i="40" s="1"/>
  <c r="M94" i="40"/>
  <c r="N103" i="40" s="1"/>
  <c r="N118" i="40" s="1"/>
  <c r="N153" i="40" s="1"/>
  <c r="N94" i="40"/>
  <c r="O103" i="40" s="1"/>
  <c r="O118" i="40" s="1"/>
  <c r="O153" i="40" s="1"/>
  <c r="B94" i="40"/>
  <c r="B103" i="40" s="1"/>
  <c r="B118" i="40" s="1"/>
  <c r="B153" i="40" s="1"/>
  <c r="C91" i="40"/>
  <c r="B91" i="40"/>
  <c r="E91" i="40"/>
  <c r="D91" i="40"/>
  <c r="E90" i="40"/>
  <c r="D90" i="40"/>
  <c r="C90" i="40"/>
  <c r="B90" i="40"/>
  <c r="C89" i="40"/>
  <c r="B89" i="40"/>
  <c r="E89" i="40"/>
  <c r="D89" i="40"/>
  <c r="E88" i="40"/>
  <c r="D88" i="40"/>
  <c r="C88" i="40"/>
  <c r="B88" i="40"/>
  <c r="C87" i="40"/>
  <c r="D87" i="40"/>
  <c r="E87" i="40"/>
  <c r="F87" i="40"/>
  <c r="G87" i="40"/>
  <c r="H87" i="40"/>
  <c r="I87" i="40"/>
  <c r="J87" i="40"/>
  <c r="K87" i="40"/>
  <c r="L87" i="40"/>
  <c r="M87" i="40"/>
  <c r="N87" i="40"/>
  <c r="B87" i="40"/>
  <c r="C166" i="39"/>
  <c r="B166" i="39"/>
  <c r="E166" i="39"/>
  <c r="D166" i="39"/>
  <c r="E165" i="39"/>
  <c r="D165" i="39"/>
  <c r="C165" i="39"/>
  <c r="B165" i="39"/>
  <c r="C164" i="39"/>
  <c r="B164" i="39"/>
  <c r="E164" i="39"/>
  <c r="D164" i="39"/>
  <c r="E163" i="39"/>
  <c r="D163" i="39"/>
  <c r="C163" i="39"/>
  <c r="B163" i="39"/>
  <c r="C162" i="39"/>
  <c r="B162" i="39"/>
  <c r="E162" i="39"/>
  <c r="D162" i="39"/>
  <c r="E161" i="39"/>
  <c r="D161" i="39"/>
  <c r="C161" i="39"/>
  <c r="B161" i="39"/>
  <c r="C160" i="39"/>
  <c r="D160" i="39"/>
  <c r="E160" i="39"/>
  <c r="F160" i="39"/>
  <c r="G160" i="39"/>
  <c r="H160" i="39"/>
  <c r="I160" i="39"/>
  <c r="J160" i="39"/>
  <c r="K160" i="39"/>
  <c r="L160" i="39"/>
  <c r="M160" i="39"/>
  <c r="N160" i="39"/>
  <c r="B160" i="39"/>
  <c r="C157" i="39"/>
  <c r="B157" i="39"/>
  <c r="E157" i="39"/>
  <c r="D157" i="39"/>
  <c r="E156" i="39"/>
  <c r="D156" i="39"/>
  <c r="C156" i="39"/>
  <c r="B156" i="39"/>
  <c r="C155" i="39"/>
  <c r="B155" i="39"/>
  <c r="E155" i="39"/>
  <c r="D155" i="39"/>
  <c r="C153" i="39"/>
  <c r="B153" i="39"/>
  <c r="E153" i="39"/>
  <c r="D153" i="39"/>
  <c r="E154" i="39"/>
  <c r="D154" i="39"/>
  <c r="C154" i="39"/>
  <c r="B154" i="39"/>
  <c r="E152" i="39"/>
  <c r="D152" i="39"/>
  <c r="C152" i="39"/>
  <c r="B152" i="39"/>
  <c r="C151" i="39"/>
  <c r="B151" i="39"/>
  <c r="E151" i="39"/>
  <c r="D151" i="39"/>
  <c r="C149" i="39"/>
  <c r="B149" i="39"/>
  <c r="E149" i="39"/>
  <c r="D149" i="39"/>
  <c r="E150" i="39"/>
  <c r="D150" i="39"/>
  <c r="C150" i="39"/>
  <c r="B150" i="39"/>
  <c r="E148" i="39"/>
  <c r="D148" i="39"/>
  <c r="C148" i="39"/>
  <c r="B148" i="39"/>
  <c r="C147" i="39"/>
  <c r="B147" i="39"/>
  <c r="E147" i="39"/>
  <c r="D147" i="39"/>
  <c r="E146" i="39"/>
  <c r="D146" i="39"/>
  <c r="C146" i="39"/>
  <c r="B146" i="39"/>
  <c r="C145" i="39"/>
  <c r="B145" i="39"/>
  <c r="E145" i="39"/>
  <c r="D145" i="39"/>
  <c r="E144" i="39"/>
  <c r="D144" i="39"/>
  <c r="C144" i="39"/>
  <c r="B144" i="39"/>
  <c r="C143" i="39"/>
  <c r="B143" i="39"/>
  <c r="E143" i="39"/>
  <c r="D143" i="39"/>
  <c r="C141" i="39"/>
  <c r="B141" i="39"/>
  <c r="E141" i="39"/>
  <c r="D141" i="39"/>
  <c r="E142" i="39"/>
  <c r="D142" i="39"/>
  <c r="C142" i="39"/>
  <c r="B142" i="39"/>
  <c r="E140" i="39"/>
  <c r="D140" i="39"/>
  <c r="C140" i="39"/>
  <c r="B140" i="39"/>
  <c r="C139" i="39"/>
  <c r="B139" i="39"/>
  <c r="E139" i="39"/>
  <c r="D139" i="39"/>
  <c r="E138" i="39"/>
  <c r="D138" i="39"/>
  <c r="C138" i="39"/>
  <c r="B138" i="39"/>
  <c r="E137" i="39"/>
  <c r="D137" i="39"/>
  <c r="C137" i="39"/>
  <c r="B137" i="39"/>
  <c r="C136" i="39"/>
  <c r="D136" i="39"/>
  <c r="E136" i="39"/>
  <c r="F136" i="39"/>
  <c r="G136" i="39"/>
  <c r="H136" i="39"/>
  <c r="I136" i="39"/>
  <c r="J136" i="39"/>
  <c r="K136" i="39"/>
  <c r="L136" i="39"/>
  <c r="M136" i="39"/>
  <c r="N136" i="39"/>
  <c r="B136" i="39"/>
  <c r="C132" i="39"/>
  <c r="B132" i="39"/>
  <c r="E132" i="39"/>
  <c r="D132" i="39"/>
  <c r="E133" i="39"/>
  <c r="D133" i="39"/>
  <c r="C133" i="39"/>
  <c r="B133" i="39"/>
  <c r="C130" i="39"/>
  <c r="B130" i="39"/>
  <c r="E130" i="39"/>
  <c r="D130" i="39"/>
  <c r="E131" i="39"/>
  <c r="D131" i="39"/>
  <c r="C131" i="39"/>
  <c r="B131" i="39"/>
  <c r="E129" i="39"/>
  <c r="D129" i="39"/>
  <c r="C129" i="39"/>
  <c r="B129" i="39"/>
  <c r="C128" i="39"/>
  <c r="B128" i="39"/>
  <c r="E128" i="39"/>
  <c r="D128" i="39"/>
  <c r="E127" i="39"/>
  <c r="D127" i="39"/>
  <c r="C127" i="39"/>
  <c r="B127" i="39"/>
  <c r="C126" i="39"/>
  <c r="B126" i="39"/>
  <c r="E126" i="39"/>
  <c r="D126" i="39"/>
  <c r="C124" i="39"/>
  <c r="B124" i="39"/>
  <c r="E124" i="39"/>
  <c r="D124" i="39"/>
  <c r="E125" i="39"/>
  <c r="D125" i="39"/>
  <c r="C125" i="39"/>
  <c r="B125" i="39"/>
  <c r="C122" i="39"/>
  <c r="B122" i="39"/>
  <c r="E122" i="39"/>
  <c r="D122" i="39"/>
  <c r="E123" i="39"/>
  <c r="D123" i="39"/>
  <c r="C123" i="39"/>
  <c r="B123" i="39"/>
  <c r="E121" i="39"/>
  <c r="D121" i="39"/>
  <c r="C121" i="39"/>
  <c r="B121" i="39"/>
  <c r="C120" i="39"/>
  <c r="D120" i="39"/>
  <c r="E120" i="39"/>
  <c r="F120" i="39"/>
  <c r="G120" i="39"/>
  <c r="H120" i="39"/>
  <c r="I120" i="39"/>
  <c r="J120" i="39"/>
  <c r="K120" i="39"/>
  <c r="L120" i="39"/>
  <c r="M120" i="39"/>
  <c r="N120" i="39"/>
  <c r="B120" i="39"/>
  <c r="C116" i="39"/>
  <c r="W116" i="39" s="1"/>
  <c r="B116" i="39"/>
  <c r="V116" i="39" s="1"/>
  <c r="E116" i="39"/>
  <c r="Y116" i="39" s="1"/>
  <c r="D116" i="39"/>
  <c r="X116" i="39" s="1"/>
  <c r="E115" i="39"/>
  <c r="Y115" i="39" s="1"/>
  <c r="D115" i="39"/>
  <c r="X115" i="39" s="1"/>
  <c r="C115" i="39"/>
  <c r="W115" i="39" s="1"/>
  <c r="B115" i="39"/>
  <c r="V115" i="39" s="1"/>
  <c r="C114" i="39"/>
  <c r="W114" i="39" s="1"/>
  <c r="B114" i="39"/>
  <c r="V114" i="39" s="1"/>
  <c r="E114" i="39"/>
  <c r="Y114" i="39" s="1"/>
  <c r="D114" i="39"/>
  <c r="X114" i="39" s="1"/>
  <c r="C112" i="39"/>
  <c r="W112" i="39" s="1"/>
  <c r="B112" i="39"/>
  <c r="V112" i="39" s="1"/>
  <c r="E112" i="39"/>
  <c r="Y112" i="39" s="1"/>
  <c r="D112" i="39"/>
  <c r="X112" i="39" s="1"/>
  <c r="E113" i="39"/>
  <c r="Y113" i="39" s="1"/>
  <c r="D113" i="39"/>
  <c r="X113" i="39" s="1"/>
  <c r="C113" i="39"/>
  <c r="W113" i="39" s="1"/>
  <c r="B113" i="39"/>
  <c r="V113" i="39" s="1"/>
  <c r="E111" i="39"/>
  <c r="Y111" i="39" s="1"/>
  <c r="D111" i="39"/>
  <c r="X111" i="39" s="1"/>
  <c r="C111" i="39"/>
  <c r="W111" i="39" s="1"/>
  <c r="B111" i="39"/>
  <c r="V111" i="39" s="1"/>
  <c r="C107" i="39"/>
  <c r="B107" i="39"/>
  <c r="E107" i="39"/>
  <c r="D107" i="39"/>
  <c r="E106" i="39"/>
  <c r="D106" i="39"/>
  <c r="C106" i="39"/>
  <c r="B106" i="39"/>
  <c r="C105" i="39"/>
  <c r="B105" i="39"/>
  <c r="E105" i="39"/>
  <c r="D105" i="39"/>
  <c r="E104" i="39"/>
  <c r="D104" i="39"/>
  <c r="C104" i="39"/>
  <c r="B104" i="39"/>
  <c r="C103" i="39"/>
  <c r="B103" i="39"/>
  <c r="E103" i="39"/>
  <c r="D103" i="39"/>
  <c r="E102" i="39"/>
  <c r="D102" i="39"/>
  <c r="C102" i="39"/>
  <c r="B102" i="39"/>
  <c r="C98" i="39"/>
  <c r="B98" i="39"/>
  <c r="E98" i="39"/>
  <c r="D98" i="39"/>
  <c r="E97" i="39"/>
  <c r="D97" i="39"/>
  <c r="C97" i="39"/>
  <c r="B97" i="39"/>
  <c r="C96" i="39"/>
  <c r="B96" i="39"/>
  <c r="E96" i="39"/>
  <c r="D96" i="39"/>
  <c r="E95" i="39"/>
  <c r="D95" i="39"/>
  <c r="C95" i="39"/>
  <c r="B95" i="39"/>
  <c r="C91" i="39"/>
  <c r="W91" i="39" s="1"/>
  <c r="B91" i="39"/>
  <c r="V91" i="39" s="1"/>
  <c r="E91" i="39"/>
  <c r="Y91" i="39" s="1"/>
  <c r="D91" i="39"/>
  <c r="X91" i="39" s="1"/>
  <c r="E90" i="39"/>
  <c r="Y90" i="39" s="1"/>
  <c r="D90" i="39"/>
  <c r="X90" i="39" s="1"/>
  <c r="C90" i="39"/>
  <c r="W90" i="39" s="1"/>
  <c r="B90" i="39"/>
  <c r="V90" i="39" s="1"/>
  <c r="C89" i="39"/>
  <c r="W89" i="39" s="1"/>
  <c r="B89" i="39"/>
  <c r="V89" i="39" s="1"/>
  <c r="E89" i="39"/>
  <c r="Y89" i="39" s="1"/>
  <c r="D89" i="39"/>
  <c r="X89" i="39" s="1"/>
  <c r="E88" i="39"/>
  <c r="Y88" i="39" s="1"/>
  <c r="D88" i="39"/>
  <c r="X88" i="39" s="1"/>
  <c r="C88" i="39"/>
  <c r="W88" i="39" s="1"/>
  <c r="B88" i="39"/>
  <c r="V88" i="39" s="1"/>
  <c r="C87" i="39"/>
  <c r="C94" i="39" s="1"/>
  <c r="C101" i="39" s="1"/>
  <c r="C110" i="39" s="1"/>
  <c r="D87" i="39"/>
  <c r="D94" i="39" s="1"/>
  <c r="D101" i="39" s="1"/>
  <c r="D110" i="39" s="1"/>
  <c r="E87" i="39"/>
  <c r="E94" i="39" s="1"/>
  <c r="E101" i="39" s="1"/>
  <c r="E110" i="39" s="1"/>
  <c r="F87" i="39"/>
  <c r="F94" i="39" s="1"/>
  <c r="F101" i="39" s="1"/>
  <c r="F110" i="39" s="1"/>
  <c r="G87" i="39"/>
  <c r="G94" i="39" s="1"/>
  <c r="G101" i="39" s="1"/>
  <c r="G110" i="39" s="1"/>
  <c r="H87" i="39"/>
  <c r="H94" i="39" s="1"/>
  <c r="H101" i="39" s="1"/>
  <c r="H110" i="39" s="1"/>
  <c r="J87" i="39"/>
  <c r="J94" i="39" s="1"/>
  <c r="J101" i="39" s="1"/>
  <c r="J110" i="39" s="1"/>
  <c r="K87" i="39"/>
  <c r="K94" i="39" s="1"/>
  <c r="K101" i="39" s="1"/>
  <c r="K110" i="39" s="1"/>
  <c r="L87" i="39"/>
  <c r="L94" i="39" s="1"/>
  <c r="L101" i="39" s="1"/>
  <c r="L110" i="39" s="1"/>
  <c r="M87" i="39"/>
  <c r="M94" i="39" s="1"/>
  <c r="M101" i="39" s="1"/>
  <c r="M110" i="39" s="1"/>
  <c r="N87" i="39"/>
  <c r="N94" i="39" s="1"/>
  <c r="N101" i="39" s="1"/>
  <c r="N110" i="39" s="1"/>
  <c r="O87" i="39"/>
  <c r="O94" i="39" s="1"/>
  <c r="O101" i="39" s="1"/>
  <c r="O110" i="39" s="1"/>
  <c r="B87" i="39"/>
  <c r="B94" i="39" s="1"/>
  <c r="B101" i="39" s="1"/>
  <c r="B110" i="39" s="1"/>
  <c r="C143" i="38"/>
  <c r="B143" i="38"/>
  <c r="E143" i="38"/>
  <c r="D143" i="38"/>
  <c r="C141" i="38"/>
  <c r="B141" i="38"/>
  <c r="E141" i="38"/>
  <c r="D141" i="38"/>
  <c r="E142" i="38"/>
  <c r="D142" i="38"/>
  <c r="C142" i="38"/>
  <c r="B142" i="38"/>
  <c r="E140" i="38"/>
  <c r="D140" i="38"/>
  <c r="C140" i="38"/>
  <c r="B140" i="38"/>
  <c r="C139" i="38"/>
  <c r="B139" i="38"/>
  <c r="E139" i="38"/>
  <c r="D139" i="38"/>
  <c r="C137" i="38"/>
  <c r="B137" i="38"/>
  <c r="E137" i="38"/>
  <c r="D137" i="38"/>
  <c r="E138" i="38"/>
  <c r="D138" i="38"/>
  <c r="C138" i="38"/>
  <c r="B138" i="38"/>
  <c r="E136" i="38"/>
  <c r="D136" i="38"/>
  <c r="C136" i="38"/>
  <c r="B136" i="38"/>
  <c r="E135" i="38"/>
  <c r="D135" i="38"/>
  <c r="C135" i="38"/>
  <c r="B135" i="38"/>
  <c r="C134" i="38"/>
  <c r="B134" i="38"/>
  <c r="E134" i="38"/>
  <c r="D134" i="38"/>
  <c r="C133" i="38"/>
  <c r="B133" i="38"/>
  <c r="E133" i="38"/>
  <c r="D133" i="38"/>
  <c r="E132" i="38"/>
  <c r="D132" i="38"/>
  <c r="C132" i="38"/>
  <c r="B132" i="38"/>
  <c r="C131" i="38"/>
  <c r="B131" i="38"/>
  <c r="E131" i="38"/>
  <c r="D131" i="38"/>
  <c r="E130" i="38"/>
  <c r="D130" i="38"/>
  <c r="C130" i="38"/>
  <c r="B130" i="38"/>
  <c r="C129" i="38"/>
  <c r="B129" i="38"/>
  <c r="E129" i="38"/>
  <c r="D129" i="38"/>
  <c r="C127" i="38"/>
  <c r="B127" i="38"/>
  <c r="E127" i="38"/>
  <c r="D127" i="38"/>
  <c r="E128" i="38"/>
  <c r="D128" i="38"/>
  <c r="C128" i="38"/>
  <c r="B128" i="38"/>
  <c r="C125" i="38"/>
  <c r="B125" i="38"/>
  <c r="E125" i="38"/>
  <c r="D125" i="38"/>
  <c r="E126" i="38"/>
  <c r="D126" i="38"/>
  <c r="C126" i="38"/>
  <c r="B126" i="38"/>
  <c r="E124" i="38"/>
  <c r="D124" i="38"/>
  <c r="C124" i="38"/>
  <c r="B124" i="38"/>
  <c r="C123" i="38"/>
  <c r="B123" i="38"/>
  <c r="E123" i="38"/>
  <c r="D123" i="38"/>
  <c r="E122" i="38"/>
  <c r="D122" i="38"/>
  <c r="C122" i="38"/>
  <c r="B122" i="38"/>
  <c r="C121" i="38"/>
  <c r="W121" i="38" s="1"/>
  <c r="B121" i="38"/>
  <c r="V121" i="38" s="1"/>
  <c r="E121" i="38"/>
  <c r="Y121" i="38" s="1"/>
  <c r="D121" i="38"/>
  <c r="X121" i="38" s="1"/>
  <c r="E120" i="38"/>
  <c r="Y120" i="38" s="1"/>
  <c r="D120" i="38"/>
  <c r="X120" i="38" s="1"/>
  <c r="C120" i="38"/>
  <c r="W120" i="38" s="1"/>
  <c r="B120" i="38"/>
  <c r="V120" i="38" s="1"/>
  <c r="C119" i="38"/>
  <c r="W119" i="38" s="1"/>
  <c r="B119" i="38"/>
  <c r="V119" i="38" s="1"/>
  <c r="E119" i="38"/>
  <c r="Y119" i="38" s="1"/>
  <c r="D119" i="38"/>
  <c r="X119" i="38" s="1"/>
  <c r="E118" i="38"/>
  <c r="Y118" i="38" s="1"/>
  <c r="D118" i="38"/>
  <c r="X118" i="38" s="1"/>
  <c r="C118" i="38"/>
  <c r="W118" i="38" s="1"/>
  <c r="B118" i="38"/>
  <c r="V118" i="38" s="1"/>
  <c r="C117" i="38"/>
  <c r="W117" i="38" s="1"/>
  <c r="B117" i="38"/>
  <c r="V117" i="38" s="1"/>
  <c r="E117" i="38"/>
  <c r="Y117" i="38" s="1"/>
  <c r="D117" i="38"/>
  <c r="X117" i="38" s="1"/>
  <c r="E116" i="38"/>
  <c r="Y116" i="38" s="1"/>
  <c r="D116" i="38"/>
  <c r="X116" i="38" s="1"/>
  <c r="C116" i="38"/>
  <c r="W116" i="38" s="1"/>
  <c r="B116" i="38"/>
  <c r="V116" i="38" s="1"/>
  <c r="C115" i="38"/>
  <c r="B115" i="38"/>
  <c r="E115" i="38"/>
  <c r="D115" i="38"/>
  <c r="C113" i="38"/>
  <c r="B113" i="38"/>
  <c r="E113" i="38"/>
  <c r="D113" i="38"/>
  <c r="E114" i="38"/>
  <c r="D114" i="38"/>
  <c r="C114" i="38"/>
  <c r="B114" i="38"/>
  <c r="C111" i="38"/>
  <c r="B111" i="38"/>
  <c r="E111" i="38"/>
  <c r="D111" i="38"/>
  <c r="E112" i="38"/>
  <c r="D112" i="38"/>
  <c r="C112" i="38"/>
  <c r="B112" i="38"/>
  <c r="E110" i="38"/>
  <c r="D110" i="38"/>
  <c r="C110" i="38"/>
  <c r="B110" i="38"/>
  <c r="C109" i="38"/>
  <c r="B109" i="38"/>
  <c r="E109" i="38"/>
  <c r="D109" i="38"/>
  <c r="E108" i="38"/>
  <c r="D108" i="38"/>
  <c r="C108" i="38"/>
  <c r="B108" i="38"/>
  <c r="C107" i="38"/>
  <c r="B107" i="38"/>
  <c r="E107" i="38"/>
  <c r="D107" i="38"/>
  <c r="C105" i="38"/>
  <c r="B105" i="38"/>
  <c r="E105" i="38"/>
  <c r="D105" i="38"/>
  <c r="E106" i="38"/>
  <c r="D106" i="38"/>
  <c r="C106" i="38"/>
  <c r="B106" i="38"/>
  <c r="E104" i="38"/>
  <c r="D104" i="38"/>
  <c r="C104" i="38"/>
  <c r="B104" i="38"/>
  <c r="C103" i="38"/>
  <c r="D103" i="38"/>
  <c r="E103" i="38"/>
  <c r="F103" i="38"/>
  <c r="G103" i="38"/>
  <c r="H103" i="38"/>
  <c r="I103" i="38"/>
  <c r="K103" i="38"/>
  <c r="L103" i="38"/>
  <c r="M103" i="38"/>
  <c r="N103" i="38"/>
  <c r="O103" i="38"/>
  <c r="B103" i="38"/>
  <c r="C100" i="38"/>
  <c r="B100" i="38"/>
  <c r="E100" i="38"/>
  <c r="D100" i="38"/>
  <c r="E99" i="38"/>
  <c r="D99" i="38"/>
  <c r="C99" i="38"/>
  <c r="B99" i="38"/>
  <c r="C98" i="38"/>
  <c r="W98" i="38" s="1"/>
  <c r="B98" i="38"/>
  <c r="V98" i="38" s="1"/>
  <c r="E98" i="38"/>
  <c r="Y98" i="38" s="1"/>
  <c r="D98" i="38"/>
  <c r="X98" i="38" s="1"/>
  <c r="E97" i="38"/>
  <c r="Y97" i="38" s="1"/>
  <c r="D97" i="38"/>
  <c r="X97" i="38" s="1"/>
  <c r="C97" i="38"/>
  <c r="W97" i="38" s="1"/>
  <c r="B97" i="38"/>
  <c r="V97" i="38" s="1"/>
  <c r="C96" i="38"/>
  <c r="W96" i="38" s="1"/>
  <c r="B96" i="38"/>
  <c r="V96" i="38" s="1"/>
  <c r="E96" i="38"/>
  <c r="Y96" i="38" s="1"/>
  <c r="D96" i="38"/>
  <c r="X96" i="38" s="1"/>
  <c r="E95" i="38"/>
  <c r="Y95" i="38" s="1"/>
  <c r="D95" i="38"/>
  <c r="X95" i="38" s="1"/>
  <c r="C95" i="38"/>
  <c r="W95" i="38" s="1"/>
  <c r="B95" i="38"/>
  <c r="V95" i="38" s="1"/>
  <c r="C91" i="38"/>
  <c r="B91" i="38"/>
  <c r="E91" i="38"/>
  <c r="D91" i="38"/>
  <c r="E90" i="38"/>
  <c r="D90" i="38"/>
  <c r="C90" i="38"/>
  <c r="B90" i="38"/>
  <c r="C89" i="38"/>
  <c r="B89" i="38"/>
  <c r="E89" i="38"/>
  <c r="D89" i="38"/>
  <c r="E88" i="38"/>
  <c r="D88" i="38"/>
  <c r="C88" i="38"/>
  <c r="B88" i="38"/>
  <c r="C87" i="38"/>
  <c r="C94" i="38" s="1"/>
  <c r="D87" i="38"/>
  <c r="D94" i="38" s="1"/>
  <c r="E87" i="38"/>
  <c r="E94" i="38" s="1"/>
  <c r="F87" i="38"/>
  <c r="F94" i="38" s="1"/>
  <c r="G87" i="38"/>
  <c r="G94" i="38" s="1"/>
  <c r="H87" i="38"/>
  <c r="H94" i="38" s="1"/>
  <c r="I87" i="38"/>
  <c r="I94" i="38" s="1"/>
  <c r="J87" i="38"/>
  <c r="K94" i="38" s="1"/>
  <c r="K87" i="38"/>
  <c r="L94" i="38" s="1"/>
  <c r="L87" i="38"/>
  <c r="M94" i="38" s="1"/>
  <c r="M87" i="38"/>
  <c r="N94" i="38" s="1"/>
  <c r="N87" i="38"/>
  <c r="O94" i="38" s="1"/>
  <c r="B87" i="38"/>
  <c r="B94" i="38" s="1"/>
  <c r="C142" i="37"/>
  <c r="B142" i="37"/>
  <c r="E142" i="37"/>
  <c r="D142" i="37"/>
  <c r="E141" i="37"/>
  <c r="D141" i="37"/>
  <c r="C141" i="37"/>
  <c r="B141" i="37"/>
  <c r="C140" i="37"/>
  <c r="B140" i="37"/>
  <c r="E140" i="37"/>
  <c r="D140" i="37"/>
  <c r="C138" i="37"/>
  <c r="B138" i="37"/>
  <c r="E138" i="37"/>
  <c r="D138" i="37"/>
  <c r="E139" i="37"/>
  <c r="D139" i="37"/>
  <c r="C139" i="37"/>
  <c r="B139" i="37"/>
  <c r="E137" i="37"/>
  <c r="D137" i="37"/>
  <c r="C137" i="37"/>
  <c r="B137" i="37"/>
  <c r="C136" i="37"/>
  <c r="B136" i="37"/>
  <c r="E136" i="37"/>
  <c r="D136" i="37"/>
  <c r="C134" i="37"/>
  <c r="B134" i="37"/>
  <c r="E134" i="37"/>
  <c r="D134" i="37"/>
  <c r="E135" i="37"/>
  <c r="D135" i="37"/>
  <c r="C135" i="37"/>
  <c r="B135" i="37"/>
  <c r="E133" i="37"/>
  <c r="D133" i="37"/>
  <c r="C133" i="37"/>
  <c r="B133" i="37"/>
  <c r="C132" i="37"/>
  <c r="B132" i="37"/>
  <c r="E132" i="37"/>
  <c r="D132" i="37"/>
  <c r="E131" i="37"/>
  <c r="D131" i="37"/>
  <c r="C131" i="37"/>
  <c r="B131" i="37"/>
  <c r="C130" i="37"/>
  <c r="B130" i="37"/>
  <c r="E130" i="37"/>
  <c r="D130" i="37"/>
  <c r="E129" i="37"/>
  <c r="D129" i="37"/>
  <c r="C129" i="37"/>
  <c r="B129" i="37"/>
  <c r="C128" i="37"/>
  <c r="B128" i="37"/>
  <c r="E128" i="37"/>
  <c r="D128" i="37"/>
  <c r="E127" i="37"/>
  <c r="D127" i="37"/>
  <c r="C127" i="37"/>
  <c r="B127" i="37"/>
  <c r="C126" i="37"/>
  <c r="B126" i="37"/>
  <c r="E126" i="37"/>
  <c r="D126" i="37"/>
  <c r="C124" i="37"/>
  <c r="B124" i="37"/>
  <c r="E124" i="37"/>
  <c r="D124" i="37"/>
  <c r="E125" i="37"/>
  <c r="D125" i="37"/>
  <c r="C125" i="37"/>
  <c r="B125" i="37"/>
  <c r="E123" i="37"/>
  <c r="D123" i="37"/>
  <c r="C123" i="37"/>
  <c r="B123" i="37"/>
  <c r="E122" i="37"/>
  <c r="D122" i="37"/>
  <c r="C122" i="37"/>
  <c r="B122" i="37"/>
  <c r="C121" i="37"/>
  <c r="D121" i="37"/>
  <c r="E121" i="37"/>
  <c r="F121" i="37"/>
  <c r="G121" i="37"/>
  <c r="H121" i="37"/>
  <c r="I121" i="37"/>
  <c r="J121" i="37"/>
  <c r="K121" i="37"/>
  <c r="L121" i="37"/>
  <c r="M121" i="37"/>
  <c r="N121" i="37"/>
  <c r="B121" i="37"/>
  <c r="C118" i="37"/>
  <c r="B118" i="37"/>
  <c r="E118" i="37"/>
  <c r="D118" i="37"/>
  <c r="C116" i="37"/>
  <c r="B116" i="37"/>
  <c r="E116" i="37"/>
  <c r="D116" i="37"/>
  <c r="E117" i="37"/>
  <c r="D117" i="37"/>
  <c r="C117" i="37"/>
  <c r="B117" i="37"/>
  <c r="E115" i="37"/>
  <c r="D115" i="37"/>
  <c r="C115" i="37"/>
  <c r="B115" i="37"/>
  <c r="C114" i="37"/>
  <c r="B114" i="37"/>
  <c r="E114" i="37"/>
  <c r="D114" i="37"/>
  <c r="E113" i="37"/>
  <c r="D113" i="37"/>
  <c r="C113" i="37"/>
  <c r="B113" i="37"/>
  <c r="C112" i="37"/>
  <c r="B112" i="37"/>
  <c r="E112" i="37"/>
  <c r="D112" i="37"/>
  <c r="E111" i="37"/>
  <c r="D111" i="37"/>
  <c r="C111" i="37"/>
  <c r="B111" i="37"/>
  <c r="C109" i="37"/>
  <c r="B109" i="37"/>
  <c r="E109" i="37"/>
  <c r="D109" i="37"/>
  <c r="E110" i="37"/>
  <c r="D110" i="37"/>
  <c r="C110" i="37"/>
  <c r="B110" i="37"/>
  <c r="C108" i="37"/>
  <c r="B108" i="37"/>
  <c r="E108" i="37"/>
  <c r="D108" i="37"/>
  <c r="E107" i="37"/>
  <c r="D107" i="37"/>
  <c r="C107" i="37"/>
  <c r="B107" i="37"/>
  <c r="E106" i="37"/>
  <c r="D106" i="37"/>
  <c r="C106" i="37"/>
  <c r="B106" i="37"/>
  <c r="C105" i="37"/>
  <c r="D105" i="37"/>
  <c r="E105" i="37"/>
  <c r="F105" i="37"/>
  <c r="G105" i="37"/>
  <c r="H105" i="37"/>
  <c r="I105" i="37"/>
  <c r="J105" i="37"/>
  <c r="K105" i="37"/>
  <c r="L105" i="37"/>
  <c r="M105" i="37"/>
  <c r="N105" i="37"/>
  <c r="B105" i="37"/>
  <c r="C102" i="37"/>
  <c r="W102" i="37" s="1"/>
  <c r="B102" i="37"/>
  <c r="V102" i="37" s="1"/>
  <c r="E102" i="37"/>
  <c r="Y102" i="37" s="1"/>
  <c r="D102" i="37"/>
  <c r="X102" i="37" s="1"/>
  <c r="E101" i="37"/>
  <c r="Y101" i="37" s="1"/>
  <c r="D101" i="37"/>
  <c r="X101" i="37" s="1"/>
  <c r="C101" i="37"/>
  <c r="W101" i="37" s="1"/>
  <c r="B101" i="37"/>
  <c r="V101" i="37" s="1"/>
  <c r="C100" i="37"/>
  <c r="W100" i="37" s="1"/>
  <c r="B100" i="37"/>
  <c r="V100" i="37" s="1"/>
  <c r="E100" i="37"/>
  <c r="Y100" i="37" s="1"/>
  <c r="D100" i="37"/>
  <c r="X100" i="37" s="1"/>
  <c r="E99" i="37"/>
  <c r="Y99" i="37" s="1"/>
  <c r="D99" i="37"/>
  <c r="X99" i="37" s="1"/>
  <c r="C99" i="37"/>
  <c r="W99" i="37" s="1"/>
  <c r="B99" i="37"/>
  <c r="V99" i="37" s="1"/>
  <c r="C98" i="37"/>
  <c r="W98" i="37" s="1"/>
  <c r="B98" i="37"/>
  <c r="V98" i="37" s="1"/>
  <c r="E98" i="37"/>
  <c r="Y98" i="37" s="1"/>
  <c r="D98" i="37"/>
  <c r="X98" i="37" s="1"/>
  <c r="E97" i="37"/>
  <c r="Y97" i="37" s="1"/>
  <c r="D97" i="37"/>
  <c r="X97" i="37" s="1"/>
  <c r="C97" i="37"/>
  <c r="W97" i="37" s="1"/>
  <c r="B97" i="37"/>
  <c r="V97" i="37" s="1"/>
  <c r="C96" i="37"/>
  <c r="D96" i="37"/>
  <c r="E96" i="37"/>
  <c r="F96" i="37"/>
  <c r="G96" i="37"/>
  <c r="H96" i="37"/>
  <c r="I96" i="37"/>
  <c r="K96" i="37"/>
  <c r="L96" i="37"/>
  <c r="M96" i="37"/>
  <c r="N96" i="37"/>
  <c r="O96" i="37"/>
  <c r="B96" i="37"/>
  <c r="C93" i="37"/>
  <c r="W93" i="37" s="1"/>
  <c r="B93" i="37"/>
  <c r="V93" i="37" s="1"/>
  <c r="E93" i="37"/>
  <c r="Y93" i="37" s="1"/>
  <c r="D93" i="37"/>
  <c r="X93" i="37" s="1"/>
  <c r="E92" i="37"/>
  <c r="Y92" i="37" s="1"/>
  <c r="D92" i="37"/>
  <c r="X92" i="37" s="1"/>
  <c r="C92" i="37"/>
  <c r="W92" i="37" s="1"/>
  <c r="B92" i="37"/>
  <c r="V92" i="37" s="1"/>
  <c r="C91" i="37"/>
  <c r="W91" i="37" s="1"/>
  <c r="B91" i="37"/>
  <c r="V91" i="37" s="1"/>
  <c r="E91" i="37"/>
  <c r="Y91" i="37" s="1"/>
  <c r="D91" i="37"/>
  <c r="X91" i="37" s="1"/>
  <c r="E90" i="37"/>
  <c r="Y90" i="37" s="1"/>
  <c r="D90" i="37"/>
  <c r="X90" i="37" s="1"/>
  <c r="C90" i="37"/>
  <c r="W90" i="37" s="1"/>
  <c r="B90" i="37"/>
  <c r="V90" i="37" s="1"/>
  <c r="C89" i="37"/>
  <c r="W89" i="37" s="1"/>
  <c r="B89" i="37"/>
  <c r="V89" i="37" s="1"/>
  <c r="E89" i="37"/>
  <c r="Y89" i="37" s="1"/>
  <c r="D89" i="37"/>
  <c r="X89" i="37" s="1"/>
  <c r="E88" i="37"/>
  <c r="Y88" i="37" s="1"/>
  <c r="D88" i="37"/>
  <c r="X88" i="37" s="1"/>
  <c r="C88" i="37"/>
  <c r="W88" i="37" s="1"/>
  <c r="B88" i="37"/>
  <c r="V88" i="37" s="1"/>
  <c r="C87" i="37"/>
  <c r="D87" i="37"/>
  <c r="E87" i="37"/>
  <c r="F87" i="37"/>
  <c r="G87" i="37"/>
  <c r="H87" i="37"/>
  <c r="I87" i="37"/>
  <c r="K87" i="37"/>
  <c r="L87" i="37"/>
  <c r="M87" i="37"/>
  <c r="N87" i="37"/>
  <c r="O87" i="37"/>
  <c r="B87" i="37"/>
  <c r="C160" i="36"/>
  <c r="B160" i="36"/>
  <c r="E160" i="36"/>
  <c r="D160" i="36"/>
  <c r="C158" i="36"/>
  <c r="B158" i="36"/>
  <c r="E158" i="36"/>
  <c r="D158" i="36"/>
  <c r="E159" i="36"/>
  <c r="D159" i="36"/>
  <c r="C159" i="36"/>
  <c r="B159" i="36"/>
  <c r="C156" i="36"/>
  <c r="B156" i="36"/>
  <c r="E156" i="36"/>
  <c r="D156" i="36"/>
  <c r="E157" i="36"/>
  <c r="D157" i="36"/>
  <c r="C157" i="36"/>
  <c r="B157" i="36"/>
  <c r="E155" i="36"/>
  <c r="D155" i="36"/>
  <c r="C155" i="36"/>
  <c r="B155" i="36"/>
  <c r="C154" i="36"/>
  <c r="B154" i="36"/>
  <c r="E154" i="36"/>
  <c r="D154" i="36"/>
  <c r="E153" i="36"/>
  <c r="D153" i="36"/>
  <c r="C153" i="36"/>
  <c r="B153" i="36"/>
  <c r="C151" i="36"/>
  <c r="B151" i="36"/>
  <c r="E151" i="36"/>
  <c r="D151" i="36"/>
  <c r="E152" i="36"/>
  <c r="D152" i="36"/>
  <c r="C152" i="36"/>
  <c r="B152" i="36"/>
  <c r="E150" i="36"/>
  <c r="D150" i="36"/>
  <c r="C150" i="36"/>
  <c r="B150" i="36"/>
  <c r="C149" i="36"/>
  <c r="B149" i="36"/>
  <c r="E149" i="36"/>
  <c r="D149" i="36"/>
  <c r="C147" i="36"/>
  <c r="B147" i="36"/>
  <c r="E147" i="36"/>
  <c r="D147" i="36"/>
  <c r="E148" i="36"/>
  <c r="D148" i="36"/>
  <c r="C148" i="36"/>
  <c r="B148" i="36"/>
  <c r="E146" i="36"/>
  <c r="D146" i="36"/>
  <c r="C146" i="36"/>
  <c r="B146" i="36"/>
  <c r="C145" i="36"/>
  <c r="B145" i="36"/>
  <c r="E145" i="36"/>
  <c r="D145" i="36"/>
  <c r="C143" i="36"/>
  <c r="B143" i="36"/>
  <c r="E143" i="36"/>
  <c r="D143" i="36"/>
  <c r="E144" i="36"/>
  <c r="D144" i="36"/>
  <c r="C144" i="36"/>
  <c r="B144" i="36"/>
  <c r="E142" i="36"/>
  <c r="D142" i="36"/>
  <c r="C142" i="36"/>
  <c r="B142" i="36"/>
  <c r="C141" i="36"/>
  <c r="B141" i="36"/>
  <c r="E141" i="36"/>
  <c r="D141" i="36"/>
  <c r="E140" i="36"/>
  <c r="D140" i="36"/>
  <c r="C140" i="36"/>
  <c r="B140" i="36"/>
  <c r="C139" i="36"/>
  <c r="W139" i="36" s="1"/>
  <c r="B139" i="36"/>
  <c r="V139" i="36" s="1"/>
  <c r="E139" i="36"/>
  <c r="Y139" i="36" s="1"/>
  <c r="D139" i="36"/>
  <c r="X139" i="36" s="1"/>
  <c r="E138" i="36"/>
  <c r="Y138" i="36" s="1"/>
  <c r="D138" i="36"/>
  <c r="X138" i="36" s="1"/>
  <c r="C138" i="36"/>
  <c r="W138" i="36" s="1"/>
  <c r="B138" i="36"/>
  <c r="V138" i="36" s="1"/>
  <c r="C137" i="36"/>
  <c r="W137" i="36" s="1"/>
  <c r="B137" i="36"/>
  <c r="V137" i="36" s="1"/>
  <c r="E137" i="36"/>
  <c r="Y137" i="36" s="1"/>
  <c r="D137" i="36"/>
  <c r="X137" i="36" s="1"/>
  <c r="E136" i="36"/>
  <c r="Y136" i="36" s="1"/>
  <c r="D136" i="36"/>
  <c r="X136" i="36" s="1"/>
  <c r="C136" i="36"/>
  <c r="W136" i="36" s="1"/>
  <c r="B136" i="36"/>
  <c r="V136" i="36" s="1"/>
  <c r="C131" i="36"/>
  <c r="B131" i="36"/>
  <c r="E131" i="36"/>
  <c r="D131" i="36"/>
  <c r="E130" i="36"/>
  <c r="D130" i="36"/>
  <c r="C130" i="36"/>
  <c r="B130" i="36"/>
  <c r="C129" i="36"/>
  <c r="B129" i="36"/>
  <c r="E129" i="36"/>
  <c r="D129" i="36"/>
  <c r="C128" i="36"/>
  <c r="B128" i="36"/>
  <c r="E128" i="36"/>
  <c r="D128" i="36"/>
  <c r="E127" i="36"/>
  <c r="D127" i="36"/>
  <c r="C127" i="36"/>
  <c r="B127" i="36"/>
  <c r="C126" i="36"/>
  <c r="B126" i="36"/>
  <c r="E126" i="36"/>
  <c r="D126" i="36"/>
  <c r="E125" i="36"/>
  <c r="D125" i="36"/>
  <c r="C125" i="36"/>
  <c r="B125" i="36"/>
  <c r="C124" i="36"/>
  <c r="B124" i="36"/>
  <c r="E124" i="36"/>
  <c r="D124" i="36"/>
  <c r="C122" i="36"/>
  <c r="B122" i="36"/>
  <c r="E122" i="36"/>
  <c r="D122" i="36"/>
  <c r="E123" i="36"/>
  <c r="D123" i="36"/>
  <c r="C123" i="36"/>
  <c r="B123" i="36"/>
  <c r="C120" i="36"/>
  <c r="B120" i="36"/>
  <c r="E120" i="36"/>
  <c r="D120" i="36"/>
  <c r="E121" i="36"/>
  <c r="D121" i="36"/>
  <c r="C121" i="36"/>
  <c r="B121" i="36"/>
  <c r="E119" i="36"/>
  <c r="D119" i="36"/>
  <c r="C119" i="36"/>
  <c r="B119" i="36"/>
  <c r="C118" i="36"/>
  <c r="B118" i="36"/>
  <c r="E118" i="36"/>
  <c r="D118" i="36"/>
  <c r="E115" i="36"/>
  <c r="D115" i="36"/>
  <c r="C115" i="36"/>
  <c r="B115" i="36"/>
  <c r="C114" i="36"/>
  <c r="B114" i="36"/>
  <c r="E114" i="36"/>
  <c r="D114" i="36"/>
  <c r="C116" i="36"/>
  <c r="B116" i="36"/>
  <c r="E116" i="36"/>
  <c r="D116" i="36"/>
  <c r="E117" i="36"/>
  <c r="D117" i="36"/>
  <c r="C117" i="36"/>
  <c r="B117" i="36"/>
  <c r="C112" i="36"/>
  <c r="B112" i="36"/>
  <c r="E112" i="36"/>
  <c r="D112" i="36"/>
  <c r="E113" i="36"/>
  <c r="D113" i="36"/>
  <c r="C113" i="36"/>
  <c r="B113" i="36"/>
  <c r="E111" i="36"/>
  <c r="D111" i="36"/>
  <c r="C111" i="36"/>
  <c r="B111" i="36"/>
  <c r="C110" i="36"/>
  <c r="B110" i="36"/>
  <c r="E110" i="36"/>
  <c r="D110" i="36"/>
  <c r="C108" i="36"/>
  <c r="B108" i="36"/>
  <c r="E108" i="36"/>
  <c r="D108" i="36"/>
  <c r="E109" i="36"/>
  <c r="D109" i="36"/>
  <c r="C109" i="36"/>
  <c r="B109" i="36"/>
  <c r="E107" i="36"/>
  <c r="D107" i="36"/>
  <c r="C107" i="36"/>
  <c r="B107" i="36"/>
  <c r="E103" i="36"/>
  <c r="D103" i="36"/>
  <c r="C103" i="36"/>
  <c r="B103" i="36"/>
  <c r="C102" i="36"/>
  <c r="B102" i="36"/>
  <c r="E102" i="36"/>
  <c r="D102" i="36"/>
  <c r="E101" i="36"/>
  <c r="D101" i="36"/>
  <c r="C101" i="36"/>
  <c r="B101" i="36"/>
  <c r="C100" i="36"/>
  <c r="B100" i="36"/>
  <c r="E100" i="36"/>
  <c r="D100" i="36"/>
  <c r="E99" i="36"/>
  <c r="D99" i="36"/>
  <c r="C99" i="36"/>
  <c r="B99" i="36"/>
  <c r="C98" i="36"/>
  <c r="B98" i="36"/>
  <c r="E98" i="36"/>
  <c r="D98" i="36"/>
  <c r="E97" i="36"/>
  <c r="D97" i="36"/>
  <c r="C97" i="36"/>
  <c r="B97" i="36"/>
  <c r="G96" i="36"/>
  <c r="G106" i="36" s="1"/>
  <c r="G135" i="36" s="1"/>
  <c r="K96" i="36"/>
  <c r="K106" i="36" s="1"/>
  <c r="L135" i="36" s="1"/>
  <c r="B96" i="36"/>
  <c r="B106" i="36" s="1"/>
  <c r="B135" i="36" s="1"/>
  <c r="C93" i="36"/>
  <c r="B93" i="36"/>
  <c r="E93" i="36"/>
  <c r="D93" i="36"/>
  <c r="E92" i="36"/>
  <c r="D92" i="36"/>
  <c r="C92" i="36"/>
  <c r="B92" i="36"/>
  <c r="C91" i="36"/>
  <c r="B91" i="36"/>
  <c r="E91" i="36"/>
  <c r="D91" i="36"/>
  <c r="E90" i="36"/>
  <c r="D90" i="36"/>
  <c r="C90" i="36"/>
  <c r="B90" i="36"/>
  <c r="C89" i="36"/>
  <c r="B89" i="36"/>
  <c r="E89" i="36"/>
  <c r="D89" i="36"/>
  <c r="E88" i="36"/>
  <c r="D88" i="36"/>
  <c r="C88" i="36"/>
  <c r="B88" i="36"/>
  <c r="C87" i="36"/>
  <c r="C96" i="36" s="1"/>
  <c r="C106" i="36" s="1"/>
  <c r="C135" i="36" s="1"/>
  <c r="D87" i="36"/>
  <c r="D96" i="36" s="1"/>
  <c r="D106" i="36" s="1"/>
  <c r="D135" i="36" s="1"/>
  <c r="E87" i="36"/>
  <c r="E96" i="36" s="1"/>
  <c r="E106" i="36" s="1"/>
  <c r="E135" i="36" s="1"/>
  <c r="F87" i="36"/>
  <c r="F96" i="36" s="1"/>
  <c r="F106" i="36" s="1"/>
  <c r="F135" i="36" s="1"/>
  <c r="G87" i="36"/>
  <c r="H87" i="36"/>
  <c r="H96" i="36" s="1"/>
  <c r="H106" i="36" s="1"/>
  <c r="H135" i="36" s="1"/>
  <c r="I87" i="36"/>
  <c r="I96" i="36" s="1"/>
  <c r="I106" i="36" s="1"/>
  <c r="I135" i="36" s="1"/>
  <c r="J87" i="36"/>
  <c r="J96" i="36" s="1"/>
  <c r="J106" i="36" s="1"/>
  <c r="K135" i="36" s="1"/>
  <c r="K87" i="36"/>
  <c r="L87" i="36"/>
  <c r="L96" i="36" s="1"/>
  <c r="L106" i="36" s="1"/>
  <c r="M135" i="36" s="1"/>
  <c r="M87" i="36"/>
  <c r="M96" i="36" s="1"/>
  <c r="M106" i="36" s="1"/>
  <c r="N135" i="36" s="1"/>
  <c r="N87" i="36"/>
  <c r="N96" i="36" s="1"/>
  <c r="N106" i="36" s="1"/>
  <c r="O135" i="36" s="1"/>
  <c r="B87" i="36"/>
  <c r="E81" i="44"/>
  <c r="D81" i="44"/>
  <c r="C81" i="44"/>
  <c r="B81" i="44"/>
  <c r="E80" i="44"/>
  <c r="D80" i="44"/>
  <c r="C80" i="44"/>
  <c r="B80" i="44"/>
  <c r="E79" i="44"/>
  <c r="D79" i="44"/>
  <c r="C79" i="44"/>
  <c r="B79" i="44"/>
  <c r="E78" i="44"/>
  <c r="D78" i="44"/>
  <c r="C78" i="44"/>
  <c r="B78" i="44"/>
  <c r="E77" i="44"/>
  <c r="D77" i="44"/>
  <c r="C77" i="44"/>
  <c r="B77" i="44"/>
  <c r="E76" i="44"/>
  <c r="D76" i="44"/>
  <c r="C76" i="44"/>
  <c r="B76" i="44"/>
  <c r="E73" i="44"/>
  <c r="D73" i="44"/>
  <c r="C73" i="44"/>
  <c r="B73" i="44"/>
  <c r="E72" i="44"/>
  <c r="D72" i="44"/>
  <c r="C72" i="44"/>
  <c r="B72" i="44"/>
  <c r="E71" i="44"/>
  <c r="D71" i="44"/>
  <c r="C71" i="44"/>
  <c r="B71" i="44"/>
  <c r="E70" i="44"/>
  <c r="D70" i="44"/>
  <c r="C70" i="44"/>
  <c r="B70" i="44"/>
  <c r="E69" i="44"/>
  <c r="D69" i="44"/>
  <c r="C69" i="44"/>
  <c r="B69" i="44"/>
  <c r="E68" i="44"/>
  <c r="D68" i="44"/>
  <c r="C68" i="44"/>
  <c r="B68" i="44"/>
  <c r="E67" i="44"/>
  <c r="D67" i="44"/>
  <c r="C67" i="44"/>
  <c r="B67" i="44"/>
  <c r="E66" i="44"/>
  <c r="D66" i="44"/>
  <c r="C66" i="44"/>
  <c r="B66" i="44"/>
  <c r="E65" i="44"/>
  <c r="D65" i="44"/>
  <c r="C65" i="44"/>
  <c r="B65" i="44"/>
  <c r="E64" i="44"/>
  <c r="D64" i="44"/>
  <c r="C64" i="44"/>
  <c r="B64" i="44"/>
  <c r="E63" i="44"/>
  <c r="D63" i="44"/>
  <c r="C63" i="44"/>
  <c r="B63" i="44"/>
  <c r="E62" i="44"/>
  <c r="D62" i="44"/>
  <c r="C62" i="44"/>
  <c r="B62" i="44"/>
  <c r="E61" i="44"/>
  <c r="D61" i="44"/>
  <c r="C61" i="44"/>
  <c r="B61" i="44"/>
  <c r="E60" i="44"/>
  <c r="D60" i="44"/>
  <c r="C60" i="44"/>
  <c r="B60" i="44"/>
  <c r="E59" i="44"/>
  <c r="D59" i="44"/>
  <c r="C59" i="44"/>
  <c r="B59" i="44"/>
  <c r="E58" i="44"/>
  <c r="D58" i="44"/>
  <c r="C58" i="44"/>
  <c r="B58" i="44"/>
  <c r="E57" i="44"/>
  <c r="D57" i="44"/>
  <c r="C57" i="44"/>
  <c r="B57" i="44"/>
  <c r="E56" i="44"/>
  <c r="D56" i="44"/>
  <c r="C56" i="44"/>
  <c r="B56" i="44"/>
  <c r="E55" i="44"/>
  <c r="D55" i="44"/>
  <c r="C55" i="44"/>
  <c r="B55" i="44"/>
  <c r="E54" i="44"/>
  <c r="D54" i="44"/>
  <c r="C54" i="44"/>
  <c r="B54" i="44"/>
  <c r="E53" i="44"/>
  <c r="D53" i="44"/>
  <c r="C53" i="44"/>
  <c r="B53" i="44"/>
  <c r="E52" i="44"/>
  <c r="D52" i="44"/>
  <c r="C52" i="44"/>
  <c r="B52" i="44"/>
  <c r="E51" i="44"/>
  <c r="D51" i="44"/>
  <c r="C51" i="44"/>
  <c r="B51" i="44"/>
  <c r="E50" i="44"/>
  <c r="D50" i="44"/>
  <c r="C50" i="44"/>
  <c r="B50" i="44"/>
  <c r="E49" i="44"/>
  <c r="D49" i="44"/>
  <c r="C49" i="44"/>
  <c r="B49" i="44"/>
  <c r="E48" i="44"/>
  <c r="D48" i="44"/>
  <c r="C48" i="44"/>
  <c r="B48" i="44"/>
  <c r="E47" i="44"/>
  <c r="D47" i="44"/>
  <c r="C47" i="44"/>
  <c r="B47" i="44"/>
  <c r="E46" i="44"/>
  <c r="D46" i="44"/>
  <c r="C46" i="44"/>
  <c r="B46" i="44"/>
  <c r="E45" i="44"/>
  <c r="D45" i="44"/>
  <c r="C45" i="44"/>
  <c r="B45" i="44"/>
  <c r="E44" i="44"/>
  <c r="D44" i="44"/>
  <c r="C44" i="44"/>
  <c r="B44" i="44"/>
  <c r="E43" i="44"/>
  <c r="D43" i="44"/>
  <c r="C43" i="44"/>
  <c r="B43" i="44"/>
  <c r="E42" i="44"/>
  <c r="D42" i="44"/>
  <c r="C42" i="44"/>
  <c r="B42" i="44"/>
  <c r="E41" i="44"/>
  <c r="D41" i="44"/>
  <c r="C41" i="44"/>
  <c r="B41" i="44"/>
  <c r="E40" i="44"/>
  <c r="D40" i="44"/>
  <c r="C40" i="44"/>
  <c r="B40" i="44"/>
  <c r="E39" i="44"/>
  <c r="D39" i="44"/>
  <c r="C39" i="44"/>
  <c r="B39" i="44"/>
  <c r="E38" i="44"/>
  <c r="D38" i="44"/>
  <c r="C38" i="44"/>
  <c r="B38" i="44"/>
  <c r="E37" i="44"/>
  <c r="D37" i="44"/>
  <c r="C37" i="44"/>
  <c r="B37" i="44"/>
  <c r="E36" i="44"/>
  <c r="D36" i="44"/>
  <c r="C36" i="44"/>
  <c r="B36" i="44"/>
  <c r="E35" i="44"/>
  <c r="D35" i="44"/>
  <c r="C35" i="44"/>
  <c r="B35" i="44"/>
  <c r="E34" i="44"/>
  <c r="D34" i="44"/>
  <c r="C34" i="44"/>
  <c r="B34" i="44"/>
  <c r="E33" i="44"/>
  <c r="D33" i="44"/>
  <c r="C33" i="44"/>
  <c r="B33" i="44"/>
  <c r="E32" i="44"/>
  <c r="D32" i="44"/>
  <c r="C32" i="44"/>
  <c r="B32" i="44"/>
  <c r="E31" i="44"/>
  <c r="D31" i="44"/>
  <c r="C31" i="44"/>
  <c r="B31" i="44"/>
  <c r="E30" i="44"/>
  <c r="D30" i="44"/>
  <c r="C30" i="44"/>
  <c r="B30" i="44"/>
  <c r="E29" i="44"/>
  <c r="D29" i="44"/>
  <c r="C29" i="44"/>
  <c r="B29" i="44"/>
  <c r="E28" i="44"/>
  <c r="D28" i="44"/>
  <c r="C28" i="44"/>
  <c r="B28" i="44"/>
  <c r="E27" i="44"/>
  <c r="D27" i="44"/>
  <c r="C27" i="44"/>
  <c r="B27" i="44"/>
  <c r="E26" i="44"/>
  <c r="D26" i="44"/>
  <c r="C26" i="44"/>
  <c r="B26" i="44"/>
  <c r="E25" i="44"/>
  <c r="D25" i="44"/>
  <c r="C25" i="44"/>
  <c r="B25" i="44"/>
  <c r="E24" i="44"/>
  <c r="D24" i="44"/>
  <c r="C24" i="44"/>
  <c r="B24" i="44"/>
  <c r="E23" i="44"/>
  <c r="D23" i="44"/>
  <c r="C23" i="44"/>
  <c r="B23" i="44"/>
  <c r="E22" i="44"/>
  <c r="D22" i="44"/>
  <c r="C22" i="44"/>
  <c r="B22" i="44"/>
  <c r="E21" i="44"/>
  <c r="D21" i="44"/>
  <c r="C21" i="44"/>
  <c r="B21" i="44"/>
  <c r="E20" i="44"/>
  <c r="D20" i="44"/>
  <c r="C20" i="44"/>
  <c r="B20" i="44"/>
  <c r="E19" i="44"/>
  <c r="D19" i="44"/>
  <c r="C19" i="44"/>
  <c r="B19" i="44"/>
  <c r="E18" i="44"/>
  <c r="D18" i="44"/>
  <c r="C18" i="44"/>
  <c r="B18" i="44"/>
  <c r="E17" i="44"/>
  <c r="D17" i="44"/>
  <c r="C17" i="44"/>
  <c r="B17" i="44"/>
  <c r="E16" i="44"/>
  <c r="D16" i="44"/>
  <c r="C16" i="44"/>
  <c r="B16" i="44"/>
  <c r="E15" i="44"/>
  <c r="D15" i="44"/>
  <c r="C15" i="44"/>
  <c r="B15" i="44"/>
  <c r="E14" i="44"/>
  <c r="D14" i="44"/>
  <c r="C14" i="44"/>
  <c r="B14" i="44"/>
  <c r="E13" i="44"/>
  <c r="D13" i="44"/>
  <c r="C13" i="44"/>
  <c r="B13" i="44"/>
  <c r="E12" i="44"/>
  <c r="D12" i="44"/>
  <c r="C12" i="44"/>
  <c r="B12" i="44"/>
  <c r="E11" i="44"/>
  <c r="D11" i="44"/>
  <c r="C11" i="44"/>
  <c r="B11" i="44"/>
  <c r="E10" i="44"/>
  <c r="D10" i="44"/>
  <c r="C10" i="44"/>
  <c r="B10" i="44"/>
  <c r="E9" i="44"/>
  <c r="D9" i="44"/>
  <c r="C9" i="44"/>
  <c r="B9" i="44"/>
  <c r="E8" i="44"/>
  <c r="D8" i="44"/>
  <c r="C8" i="44"/>
  <c r="B8" i="44"/>
  <c r="E7" i="44"/>
  <c r="D7" i="44"/>
  <c r="C7" i="44"/>
  <c r="B7" i="44"/>
  <c r="E6" i="44"/>
  <c r="D6" i="44"/>
  <c r="C6" i="44"/>
  <c r="B6" i="44"/>
  <c r="E5" i="44"/>
  <c r="D5" i="44"/>
  <c r="C5" i="44"/>
  <c r="B5" i="44"/>
  <c r="E4" i="44"/>
  <c r="D4" i="44"/>
  <c r="C4" i="44"/>
  <c r="B4" i="44"/>
  <c r="E73" i="43"/>
  <c r="D73" i="43"/>
  <c r="C73" i="43"/>
  <c r="B73" i="43"/>
  <c r="E72" i="43"/>
  <c r="D72" i="43"/>
  <c r="C72" i="43"/>
  <c r="B72" i="43"/>
  <c r="E71" i="43"/>
  <c r="D71" i="43"/>
  <c r="C71" i="43"/>
  <c r="B71" i="43"/>
  <c r="E70" i="43"/>
  <c r="D70" i="43"/>
  <c r="C70" i="43"/>
  <c r="B70" i="43"/>
  <c r="E69" i="43"/>
  <c r="D69" i="43"/>
  <c r="C69" i="43"/>
  <c r="B69" i="43"/>
  <c r="E68" i="43"/>
  <c r="D68" i="43"/>
  <c r="C68" i="43"/>
  <c r="B68" i="43"/>
  <c r="E65" i="43"/>
  <c r="D65" i="43"/>
  <c r="C65" i="43"/>
  <c r="B65" i="43"/>
  <c r="E64" i="43"/>
  <c r="D64" i="43"/>
  <c r="C64" i="43"/>
  <c r="B64" i="43"/>
  <c r="E63" i="43"/>
  <c r="D63" i="43"/>
  <c r="C63" i="43"/>
  <c r="B63" i="43"/>
  <c r="E62" i="43"/>
  <c r="D62" i="43"/>
  <c r="C62" i="43"/>
  <c r="B62" i="43"/>
  <c r="E61" i="43"/>
  <c r="D61" i="43"/>
  <c r="C61" i="43"/>
  <c r="B61" i="43"/>
  <c r="E60" i="43"/>
  <c r="D60" i="43"/>
  <c r="C60" i="43"/>
  <c r="B60" i="43"/>
  <c r="E59" i="43"/>
  <c r="D59" i="43"/>
  <c r="C59" i="43"/>
  <c r="B59" i="43"/>
  <c r="E58" i="43"/>
  <c r="D58" i="43"/>
  <c r="C58" i="43"/>
  <c r="B58" i="43"/>
  <c r="E49" i="43"/>
  <c r="D49" i="43"/>
  <c r="C49" i="43"/>
  <c r="B49" i="43"/>
  <c r="E48" i="43"/>
  <c r="D48" i="43"/>
  <c r="C48" i="43"/>
  <c r="B48" i="43"/>
  <c r="E40" i="43"/>
  <c r="D40" i="43"/>
  <c r="C40" i="43"/>
  <c r="B40" i="43"/>
  <c r="E39" i="43"/>
  <c r="D39" i="43"/>
  <c r="C39" i="43"/>
  <c r="B39" i="43"/>
  <c r="E32" i="43"/>
  <c r="D32" i="43"/>
  <c r="C32" i="43"/>
  <c r="B32" i="43"/>
  <c r="E31" i="43"/>
  <c r="D31" i="43"/>
  <c r="C31" i="43"/>
  <c r="B31" i="43"/>
  <c r="E30" i="43"/>
  <c r="D30" i="43"/>
  <c r="C30" i="43"/>
  <c r="B30" i="43"/>
  <c r="E29" i="43"/>
  <c r="D29" i="43"/>
  <c r="C29" i="43"/>
  <c r="B29" i="43"/>
  <c r="E28" i="43"/>
  <c r="D28" i="43"/>
  <c r="C28" i="43"/>
  <c r="B28" i="43"/>
  <c r="E27" i="43"/>
  <c r="D27" i="43"/>
  <c r="C27" i="43"/>
  <c r="B27" i="43"/>
  <c r="E21" i="43"/>
  <c r="D21" i="43"/>
  <c r="C21" i="43"/>
  <c r="B21" i="43"/>
  <c r="E20" i="43"/>
  <c r="D20" i="43"/>
  <c r="C20" i="43"/>
  <c r="B20" i="43"/>
  <c r="E19" i="43"/>
  <c r="D19" i="43"/>
  <c r="C19" i="43"/>
  <c r="B19" i="43"/>
  <c r="E18" i="43"/>
  <c r="D18" i="43"/>
  <c r="C18" i="43"/>
  <c r="B18" i="43"/>
  <c r="E17" i="43"/>
  <c r="D17" i="43"/>
  <c r="C17" i="43"/>
  <c r="B17" i="43"/>
  <c r="E16" i="43"/>
  <c r="D16" i="43"/>
  <c r="C16" i="43"/>
  <c r="B16" i="43"/>
  <c r="E15" i="43"/>
  <c r="D15" i="43"/>
  <c r="C15" i="43"/>
  <c r="B15" i="43"/>
  <c r="E14" i="43"/>
  <c r="D14" i="43"/>
  <c r="C14" i="43"/>
  <c r="B14" i="43"/>
  <c r="E13" i="43"/>
  <c r="D13" i="43"/>
  <c r="C13" i="43"/>
  <c r="B13" i="43"/>
  <c r="E12" i="43"/>
  <c r="D12" i="43"/>
  <c r="C12" i="43"/>
  <c r="B12" i="43"/>
  <c r="E11" i="43"/>
  <c r="D11" i="43"/>
  <c r="C11" i="43"/>
  <c r="B11" i="43"/>
  <c r="E10" i="43"/>
  <c r="D10" i="43"/>
  <c r="C10" i="43"/>
  <c r="B10" i="43"/>
  <c r="E9" i="43"/>
  <c r="D9" i="43"/>
  <c r="C9" i="43"/>
  <c r="B9" i="43"/>
  <c r="E8" i="43"/>
  <c r="D8" i="43"/>
  <c r="C8" i="43"/>
  <c r="B8" i="43"/>
  <c r="E5" i="43"/>
  <c r="D5" i="43"/>
  <c r="C5" i="43"/>
  <c r="B5" i="43"/>
  <c r="E4" i="43"/>
  <c r="D4" i="43"/>
  <c r="C4" i="43"/>
  <c r="B4" i="43"/>
  <c r="E83" i="42"/>
  <c r="D83" i="42"/>
  <c r="C83" i="42"/>
  <c r="B83" i="42"/>
  <c r="E82" i="42"/>
  <c r="D82" i="42"/>
  <c r="C82" i="42"/>
  <c r="B82" i="42"/>
  <c r="E81" i="42"/>
  <c r="D81" i="42"/>
  <c r="C81" i="42"/>
  <c r="B81" i="42"/>
  <c r="E80" i="42"/>
  <c r="D80" i="42"/>
  <c r="C80" i="42"/>
  <c r="B80" i="42"/>
  <c r="E79" i="42"/>
  <c r="D79" i="42"/>
  <c r="C79" i="42"/>
  <c r="B79" i="42"/>
  <c r="E78" i="42"/>
  <c r="D78" i="42"/>
  <c r="C78" i="42"/>
  <c r="B78" i="42"/>
  <c r="E77" i="42"/>
  <c r="D77" i="42"/>
  <c r="C77" i="42"/>
  <c r="B77" i="42"/>
  <c r="E76" i="42"/>
  <c r="D76" i="42"/>
  <c r="C76" i="42"/>
  <c r="B76" i="42"/>
  <c r="E75" i="42"/>
  <c r="D75" i="42"/>
  <c r="C75" i="42"/>
  <c r="B75" i="42"/>
  <c r="E74" i="42"/>
  <c r="D74" i="42"/>
  <c r="C74" i="42"/>
  <c r="B74" i="42"/>
  <c r="E73" i="42"/>
  <c r="D73" i="42"/>
  <c r="C73" i="42"/>
  <c r="B73" i="42"/>
  <c r="E72" i="42"/>
  <c r="D72" i="42"/>
  <c r="C72" i="42"/>
  <c r="B72" i="42"/>
  <c r="E71" i="42"/>
  <c r="D71" i="42"/>
  <c r="C71" i="42"/>
  <c r="B71" i="42"/>
  <c r="E70" i="42"/>
  <c r="D70" i="42"/>
  <c r="C70" i="42"/>
  <c r="B70" i="42"/>
  <c r="E69" i="42"/>
  <c r="D69" i="42"/>
  <c r="C69" i="42"/>
  <c r="B69" i="42"/>
  <c r="E68" i="42"/>
  <c r="D68" i="42"/>
  <c r="C68" i="42"/>
  <c r="B68" i="42"/>
  <c r="E67" i="42"/>
  <c r="D67" i="42"/>
  <c r="C67" i="42"/>
  <c r="B67" i="42"/>
  <c r="E66" i="42"/>
  <c r="D66" i="42"/>
  <c r="C66" i="42"/>
  <c r="B66" i="42"/>
  <c r="E65" i="42"/>
  <c r="D65" i="42"/>
  <c r="C65" i="42"/>
  <c r="B65" i="42"/>
  <c r="E64" i="42"/>
  <c r="D64" i="42"/>
  <c r="C64" i="42"/>
  <c r="B64" i="42"/>
  <c r="E63" i="42"/>
  <c r="D63" i="42"/>
  <c r="C63" i="42"/>
  <c r="B63" i="42"/>
  <c r="E62" i="42"/>
  <c r="D62" i="42"/>
  <c r="C62" i="42"/>
  <c r="B62" i="42"/>
  <c r="E61" i="42"/>
  <c r="D61" i="42"/>
  <c r="C61" i="42"/>
  <c r="B61" i="42"/>
  <c r="E60" i="42"/>
  <c r="D60" i="42"/>
  <c r="C60" i="42"/>
  <c r="B60" i="42"/>
  <c r="E59" i="42"/>
  <c r="D59" i="42"/>
  <c r="C59" i="42"/>
  <c r="B59" i="42"/>
  <c r="E58" i="42"/>
  <c r="D58" i="42"/>
  <c r="C58" i="42"/>
  <c r="B58" i="42"/>
  <c r="E57" i="42"/>
  <c r="D57" i="42"/>
  <c r="C57" i="42"/>
  <c r="B57" i="42"/>
  <c r="E56" i="42"/>
  <c r="D56" i="42"/>
  <c r="C56" i="42"/>
  <c r="B56" i="42"/>
  <c r="E55" i="42"/>
  <c r="D55" i="42"/>
  <c r="C55" i="42"/>
  <c r="B55" i="42"/>
  <c r="E54" i="42"/>
  <c r="D54" i="42"/>
  <c r="C54" i="42"/>
  <c r="B54" i="42"/>
  <c r="E53" i="42"/>
  <c r="D53" i="42"/>
  <c r="C53" i="42"/>
  <c r="B53" i="42"/>
  <c r="E52" i="42"/>
  <c r="D52" i="42"/>
  <c r="C52" i="42"/>
  <c r="B52" i="42"/>
  <c r="E51" i="42"/>
  <c r="D51" i="42"/>
  <c r="C51" i="42"/>
  <c r="B51" i="42"/>
  <c r="E50" i="42"/>
  <c r="D50" i="42"/>
  <c r="C50" i="42"/>
  <c r="B50" i="42"/>
  <c r="E49" i="42"/>
  <c r="D49" i="42"/>
  <c r="C49" i="42"/>
  <c r="B49" i="42"/>
  <c r="E48" i="42"/>
  <c r="D48" i="42"/>
  <c r="C48" i="42"/>
  <c r="B48" i="42"/>
  <c r="E47" i="42"/>
  <c r="D47" i="42"/>
  <c r="C47" i="42"/>
  <c r="B47" i="42"/>
  <c r="E46" i="42"/>
  <c r="D46" i="42"/>
  <c r="C46" i="42"/>
  <c r="B46" i="42"/>
  <c r="E45" i="42"/>
  <c r="D45" i="42"/>
  <c r="C45" i="42"/>
  <c r="B45" i="42"/>
  <c r="E44" i="42"/>
  <c r="D44" i="42"/>
  <c r="C44" i="42"/>
  <c r="B44" i="42"/>
  <c r="E43" i="42"/>
  <c r="D43" i="42"/>
  <c r="C43" i="42"/>
  <c r="B43" i="42"/>
  <c r="E42" i="42"/>
  <c r="D42" i="42"/>
  <c r="C42" i="42"/>
  <c r="B42" i="42"/>
  <c r="E41" i="42"/>
  <c r="D41" i="42"/>
  <c r="C41" i="42"/>
  <c r="B41" i="42"/>
  <c r="E40" i="42"/>
  <c r="D40" i="42"/>
  <c r="C40" i="42"/>
  <c r="B40" i="42"/>
  <c r="E39" i="42"/>
  <c r="D39" i="42"/>
  <c r="C39" i="42"/>
  <c r="B39" i="42"/>
  <c r="E38" i="42"/>
  <c r="D38" i="42"/>
  <c r="C38" i="42"/>
  <c r="B38" i="42"/>
  <c r="E37" i="42"/>
  <c r="D37" i="42"/>
  <c r="C37" i="42"/>
  <c r="B37" i="42"/>
  <c r="E36" i="42"/>
  <c r="D36" i="42"/>
  <c r="C36" i="42"/>
  <c r="B36" i="42"/>
  <c r="E35" i="42"/>
  <c r="D35" i="42"/>
  <c r="C35" i="42"/>
  <c r="B35" i="42"/>
  <c r="E34" i="42"/>
  <c r="D34" i="42"/>
  <c r="C34" i="42"/>
  <c r="B34" i="42"/>
  <c r="E33" i="42"/>
  <c r="D33" i="42"/>
  <c r="C33" i="42"/>
  <c r="B33" i="42"/>
  <c r="E32" i="42"/>
  <c r="D32" i="42"/>
  <c r="C32" i="42"/>
  <c r="B32" i="42"/>
  <c r="E31" i="42"/>
  <c r="D31" i="42"/>
  <c r="C31" i="42"/>
  <c r="B31" i="42"/>
  <c r="E30" i="42"/>
  <c r="D30" i="42"/>
  <c r="C30" i="42"/>
  <c r="B30" i="42"/>
  <c r="E29" i="42"/>
  <c r="D29" i="42"/>
  <c r="C29" i="42"/>
  <c r="B29" i="42"/>
  <c r="E28" i="42"/>
  <c r="D28" i="42"/>
  <c r="C28" i="42"/>
  <c r="B28" i="42"/>
  <c r="E27" i="42"/>
  <c r="D27" i="42"/>
  <c r="C27" i="42"/>
  <c r="B27" i="42"/>
  <c r="E26" i="42"/>
  <c r="D26" i="42"/>
  <c r="C26" i="42"/>
  <c r="B26" i="42"/>
  <c r="E25" i="42"/>
  <c r="D25" i="42"/>
  <c r="C25" i="42"/>
  <c r="B25" i="42"/>
  <c r="E24" i="42"/>
  <c r="D24" i="42"/>
  <c r="C24" i="42"/>
  <c r="B24" i="42"/>
  <c r="E23" i="42"/>
  <c r="D23" i="42"/>
  <c r="C23" i="42"/>
  <c r="B23" i="42"/>
  <c r="E22" i="42"/>
  <c r="D22" i="42"/>
  <c r="C22" i="42"/>
  <c r="B22" i="42"/>
  <c r="E21" i="42"/>
  <c r="D21" i="42"/>
  <c r="C21" i="42"/>
  <c r="B21" i="42"/>
  <c r="E20" i="42"/>
  <c r="D20" i="42"/>
  <c r="C20" i="42"/>
  <c r="B20" i="42"/>
  <c r="E19" i="42"/>
  <c r="D19" i="42"/>
  <c r="C19" i="42"/>
  <c r="B19" i="42"/>
  <c r="E18" i="42"/>
  <c r="D18" i="42"/>
  <c r="C18" i="42"/>
  <c r="B18" i="42"/>
  <c r="E17" i="42"/>
  <c r="D17" i="42"/>
  <c r="C17" i="42"/>
  <c r="B17" i="42"/>
  <c r="E16" i="42"/>
  <c r="D16" i="42"/>
  <c r="C16" i="42"/>
  <c r="B16" i="42"/>
  <c r="E15" i="42"/>
  <c r="D15" i="42"/>
  <c r="C15" i="42"/>
  <c r="B15" i="42"/>
  <c r="E14" i="42"/>
  <c r="D14" i="42"/>
  <c r="C14" i="42"/>
  <c r="B14" i="42"/>
  <c r="E13" i="42"/>
  <c r="D13" i="42"/>
  <c r="C13" i="42"/>
  <c r="B13" i="42"/>
  <c r="E12" i="42"/>
  <c r="D12" i="42"/>
  <c r="C12" i="42"/>
  <c r="B12" i="42"/>
  <c r="E11" i="42"/>
  <c r="D11" i="42"/>
  <c r="C11" i="42"/>
  <c r="B11" i="42"/>
  <c r="E10" i="42"/>
  <c r="D10" i="42"/>
  <c r="C10" i="42"/>
  <c r="B10" i="42"/>
  <c r="E9" i="42"/>
  <c r="D9" i="42"/>
  <c r="C9" i="42"/>
  <c r="B9" i="42"/>
  <c r="E8" i="42"/>
  <c r="D8" i="42"/>
  <c r="C8" i="42"/>
  <c r="B8" i="42"/>
  <c r="E7" i="42"/>
  <c r="D7" i="42"/>
  <c r="C7" i="42"/>
  <c r="B7" i="42"/>
  <c r="E6" i="42"/>
  <c r="D6" i="42"/>
  <c r="C6" i="42"/>
  <c r="B6" i="42"/>
  <c r="E5" i="42"/>
  <c r="D5" i="42"/>
  <c r="C5" i="42"/>
  <c r="B5" i="42"/>
  <c r="E4" i="42"/>
  <c r="D4" i="42"/>
  <c r="C4" i="42"/>
  <c r="B4" i="42"/>
  <c r="E83" i="41"/>
  <c r="D83" i="41"/>
  <c r="C83" i="41"/>
  <c r="B83" i="41"/>
  <c r="E82" i="41"/>
  <c r="D82" i="41"/>
  <c r="C82" i="41"/>
  <c r="B82" i="41"/>
  <c r="E81" i="41"/>
  <c r="D81" i="41"/>
  <c r="C81" i="41"/>
  <c r="B81" i="41"/>
  <c r="E80" i="41"/>
  <c r="D80" i="41"/>
  <c r="C80" i="41"/>
  <c r="B80" i="41"/>
  <c r="E79" i="41"/>
  <c r="D79" i="41"/>
  <c r="C79" i="41"/>
  <c r="B79" i="41"/>
  <c r="E78" i="41"/>
  <c r="D78" i="41"/>
  <c r="C78" i="41"/>
  <c r="B78" i="41"/>
  <c r="E77" i="41"/>
  <c r="D77" i="41"/>
  <c r="C77" i="41"/>
  <c r="B77" i="41"/>
  <c r="E76" i="41"/>
  <c r="D76" i="41"/>
  <c r="C76" i="41"/>
  <c r="B76" i="41"/>
  <c r="E75" i="41"/>
  <c r="D75" i="41"/>
  <c r="C75" i="41"/>
  <c r="B75" i="41"/>
  <c r="E74" i="41"/>
  <c r="D74" i="41"/>
  <c r="C74" i="41"/>
  <c r="B74" i="41"/>
  <c r="E73" i="41"/>
  <c r="D73" i="41"/>
  <c r="C73" i="41"/>
  <c r="B73" i="41"/>
  <c r="E72" i="41"/>
  <c r="D72" i="41"/>
  <c r="C72" i="41"/>
  <c r="B72" i="41"/>
  <c r="E71" i="41"/>
  <c r="D71" i="41"/>
  <c r="C71" i="41"/>
  <c r="B71" i="41"/>
  <c r="E70" i="41"/>
  <c r="D70" i="41"/>
  <c r="C70" i="41"/>
  <c r="B70" i="41"/>
  <c r="E69" i="41"/>
  <c r="D69" i="41"/>
  <c r="C69" i="41"/>
  <c r="B69" i="41"/>
  <c r="E68" i="41"/>
  <c r="D68" i="41"/>
  <c r="C68" i="41"/>
  <c r="B68" i="41"/>
  <c r="E67" i="41"/>
  <c r="D67" i="41"/>
  <c r="C67" i="41"/>
  <c r="B67" i="41"/>
  <c r="E66" i="41"/>
  <c r="D66" i="41"/>
  <c r="C66" i="41"/>
  <c r="B66" i="41"/>
  <c r="E65" i="41"/>
  <c r="D65" i="41"/>
  <c r="C65" i="41"/>
  <c r="B65" i="41"/>
  <c r="E64" i="41"/>
  <c r="D64" i="41"/>
  <c r="C64" i="41"/>
  <c r="B64" i="41"/>
  <c r="E63" i="41"/>
  <c r="D63" i="41"/>
  <c r="C63" i="41"/>
  <c r="B63" i="41"/>
  <c r="E62" i="41"/>
  <c r="D62" i="41"/>
  <c r="C62" i="41"/>
  <c r="B62" i="41"/>
  <c r="E61" i="41"/>
  <c r="D61" i="41"/>
  <c r="C61" i="41"/>
  <c r="B61" i="41"/>
  <c r="E60" i="41"/>
  <c r="D60" i="41"/>
  <c r="C60" i="41"/>
  <c r="B60" i="41"/>
  <c r="E59" i="41"/>
  <c r="D59" i="41"/>
  <c r="C59" i="41"/>
  <c r="B59" i="41"/>
  <c r="E58" i="41"/>
  <c r="D58" i="41"/>
  <c r="C58" i="41"/>
  <c r="B58" i="41"/>
  <c r="E57" i="41"/>
  <c r="D57" i="41"/>
  <c r="C57" i="41"/>
  <c r="B57" i="41"/>
  <c r="E56" i="41"/>
  <c r="D56" i="41"/>
  <c r="C56" i="41"/>
  <c r="B56" i="41"/>
  <c r="E55" i="41"/>
  <c r="D55" i="41"/>
  <c r="C55" i="41"/>
  <c r="B55" i="41"/>
  <c r="E54" i="41"/>
  <c r="D54" i="41"/>
  <c r="C54" i="41"/>
  <c r="B54" i="41"/>
  <c r="E53" i="41"/>
  <c r="D53" i="41"/>
  <c r="C53" i="41"/>
  <c r="B53" i="41"/>
  <c r="E52" i="41"/>
  <c r="D52" i="41"/>
  <c r="C52" i="41"/>
  <c r="B52" i="41"/>
  <c r="E51" i="41"/>
  <c r="D51" i="41"/>
  <c r="C51" i="41"/>
  <c r="B51" i="41"/>
  <c r="E50" i="41"/>
  <c r="D50" i="41"/>
  <c r="C50" i="41"/>
  <c r="B50" i="41"/>
  <c r="E49" i="41"/>
  <c r="D49" i="41"/>
  <c r="C49" i="41"/>
  <c r="B49" i="41"/>
  <c r="E48" i="41"/>
  <c r="D48" i="41"/>
  <c r="C48" i="41"/>
  <c r="B48" i="41"/>
  <c r="E47" i="41"/>
  <c r="D47" i="41"/>
  <c r="C47" i="41"/>
  <c r="B47" i="41"/>
  <c r="E46" i="41"/>
  <c r="D46" i="41"/>
  <c r="C46" i="41"/>
  <c r="B46" i="41"/>
  <c r="E45" i="41"/>
  <c r="D45" i="41"/>
  <c r="C45" i="41"/>
  <c r="B45" i="41"/>
  <c r="E44" i="41"/>
  <c r="D44" i="41"/>
  <c r="C44" i="41"/>
  <c r="B44" i="41"/>
  <c r="E43" i="41"/>
  <c r="D43" i="41"/>
  <c r="C43" i="41"/>
  <c r="B43" i="41"/>
  <c r="E42" i="41"/>
  <c r="D42" i="41"/>
  <c r="C42" i="41"/>
  <c r="B42" i="41"/>
  <c r="E41" i="41"/>
  <c r="D41" i="41"/>
  <c r="C41" i="41"/>
  <c r="B41" i="41"/>
  <c r="E40" i="41"/>
  <c r="D40" i="41"/>
  <c r="C40" i="41"/>
  <c r="B40" i="41"/>
  <c r="E39" i="41"/>
  <c r="D39" i="41"/>
  <c r="C39" i="41"/>
  <c r="B39" i="41"/>
  <c r="E38" i="41"/>
  <c r="D38" i="41"/>
  <c r="C38" i="41"/>
  <c r="B38" i="41"/>
  <c r="E37" i="41"/>
  <c r="D37" i="41"/>
  <c r="C37" i="41"/>
  <c r="B37" i="41"/>
  <c r="E36" i="41"/>
  <c r="D36" i="41"/>
  <c r="C36" i="41"/>
  <c r="B36" i="41"/>
  <c r="E35" i="41"/>
  <c r="D35" i="41"/>
  <c r="C35" i="41"/>
  <c r="B35" i="41"/>
  <c r="E34" i="41"/>
  <c r="D34" i="41"/>
  <c r="C34" i="41"/>
  <c r="B34" i="41"/>
  <c r="E33" i="41"/>
  <c r="D33" i="41"/>
  <c r="C33" i="41"/>
  <c r="B33" i="41"/>
  <c r="E32" i="41"/>
  <c r="D32" i="41"/>
  <c r="C32" i="41"/>
  <c r="B32" i="41"/>
  <c r="E31" i="41"/>
  <c r="D31" i="41"/>
  <c r="C31" i="41"/>
  <c r="B31" i="41"/>
  <c r="E30" i="41"/>
  <c r="D30" i="41"/>
  <c r="C30" i="41"/>
  <c r="B30" i="41"/>
  <c r="E29" i="41"/>
  <c r="D29" i="41"/>
  <c r="C29" i="41"/>
  <c r="B29" i="41"/>
  <c r="E28" i="41"/>
  <c r="D28" i="41"/>
  <c r="C28" i="41"/>
  <c r="B28" i="41"/>
  <c r="E27" i="41"/>
  <c r="D27" i="41"/>
  <c r="C27" i="41"/>
  <c r="B27" i="41"/>
  <c r="E26" i="41"/>
  <c r="D26" i="41"/>
  <c r="C26" i="41"/>
  <c r="B26" i="41"/>
  <c r="E25" i="41"/>
  <c r="D25" i="41"/>
  <c r="C25" i="41"/>
  <c r="B25" i="41"/>
  <c r="E24" i="41"/>
  <c r="D24" i="41"/>
  <c r="C24" i="41"/>
  <c r="B24" i="41"/>
  <c r="E23" i="41"/>
  <c r="D23" i="41"/>
  <c r="C23" i="41"/>
  <c r="B23" i="41"/>
  <c r="E22" i="41"/>
  <c r="D22" i="41"/>
  <c r="C22" i="41"/>
  <c r="B22" i="41"/>
  <c r="E21" i="41"/>
  <c r="D21" i="41"/>
  <c r="C21" i="41"/>
  <c r="B21" i="41"/>
  <c r="E20" i="41"/>
  <c r="D20" i="41"/>
  <c r="C20" i="41"/>
  <c r="B20" i="41"/>
  <c r="E19" i="41"/>
  <c r="D19" i="41"/>
  <c r="C19" i="41"/>
  <c r="B19" i="41"/>
  <c r="E18" i="41"/>
  <c r="D18" i="41"/>
  <c r="C18" i="41"/>
  <c r="B18" i="41"/>
  <c r="E17" i="41"/>
  <c r="D17" i="41"/>
  <c r="C17" i="41"/>
  <c r="B17" i="41"/>
  <c r="E16" i="41"/>
  <c r="D16" i="41"/>
  <c r="C16" i="41"/>
  <c r="B16" i="41"/>
  <c r="E15" i="41"/>
  <c r="D15" i="41"/>
  <c r="C15" i="41"/>
  <c r="B15" i="41"/>
  <c r="E14" i="41"/>
  <c r="D14" i="41"/>
  <c r="C14" i="41"/>
  <c r="B14" i="41"/>
  <c r="E13" i="41"/>
  <c r="D13" i="41"/>
  <c r="C13" i="41"/>
  <c r="B13" i="41"/>
  <c r="E12" i="41"/>
  <c r="D12" i="41"/>
  <c r="C12" i="41"/>
  <c r="B12" i="41"/>
  <c r="E11" i="41"/>
  <c r="D11" i="41"/>
  <c r="C11" i="41"/>
  <c r="B11" i="41"/>
  <c r="E10" i="41"/>
  <c r="D10" i="41"/>
  <c r="C10" i="41"/>
  <c r="B10" i="41"/>
  <c r="E9" i="41"/>
  <c r="D9" i="41"/>
  <c r="C9" i="41"/>
  <c r="B9" i="41"/>
  <c r="E8" i="41"/>
  <c r="D8" i="41"/>
  <c r="C8" i="41"/>
  <c r="B8" i="41"/>
  <c r="E7" i="41"/>
  <c r="D7" i="41"/>
  <c r="C7" i="41"/>
  <c r="B7" i="41"/>
  <c r="E6" i="41"/>
  <c r="D6" i="41"/>
  <c r="C6" i="41"/>
  <c r="B6" i="41"/>
  <c r="E5" i="41"/>
  <c r="D5" i="41"/>
  <c r="C5" i="41"/>
  <c r="B5" i="41"/>
  <c r="E4" i="41"/>
  <c r="D4" i="41"/>
  <c r="C4" i="41"/>
  <c r="B4" i="41"/>
  <c r="E83" i="40"/>
  <c r="D83" i="40"/>
  <c r="C83" i="40"/>
  <c r="B83" i="40"/>
  <c r="E82" i="40"/>
  <c r="D82" i="40"/>
  <c r="C82" i="40"/>
  <c r="B82" i="40"/>
  <c r="E81" i="40"/>
  <c r="D81" i="40"/>
  <c r="C81" i="40"/>
  <c r="B81" i="40"/>
  <c r="E80" i="40"/>
  <c r="D80" i="40"/>
  <c r="C80" i="40"/>
  <c r="B80" i="40"/>
  <c r="E79" i="40"/>
  <c r="D79" i="40"/>
  <c r="C79" i="40"/>
  <c r="B79" i="40"/>
  <c r="E78" i="40"/>
  <c r="D78" i="40"/>
  <c r="C78" i="40"/>
  <c r="B78" i="40"/>
  <c r="E77" i="40"/>
  <c r="D77" i="40"/>
  <c r="C77" i="40"/>
  <c r="B77" i="40"/>
  <c r="E76" i="40"/>
  <c r="D76" i="40"/>
  <c r="C76" i="40"/>
  <c r="B76" i="40"/>
  <c r="E75" i="40"/>
  <c r="D75" i="40"/>
  <c r="C75" i="40"/>
  <c r="B75" i="40"/>
  <c r="E74" i="40"/>
  <c r="D74" i="40"/>
  <c r="C74" i="40"/>
  <c r="B74" i="40"/>
  <c r="E73" i="40"/>
  <c r="D73" i="40"/>
  <c r="C73" i="40"/>
  <c r="B73" i="40"/>
  <c r="E72" i="40"/>
  <c r="D72" i="40"/>
  <c r="C72" i="40"/>
  <c r="B72" i="40"/>
  <c r="E71" i="40"/>
  <c r="D71" i="40"/>
  <c r="C71" i="40"/>
  <c r="B71" i="40"/>
  <c r="E70" i="40"/>
  <c r="D70" i="40"/>
  <c r="C70" i="40"/>
  <c r="B70" i="40"/>
  <c r="E69" i="40"/>
  <c r="D69" i="40"/>
  <c r="C69" i="40"/>
  <c r="B69" i="40"/>
  <c r="E68" i="40"/>
  <c r="D68" i="40"/>
  <c r="C68" i="40"/>
  <c r="B68" i="40"/>
  <c r="E67" i="40"/>
  <c r="D67" i="40"/>
  <c r="C67" i="40"/>
  <c r="B67" i="40"/>
  <c r="E66" i="40"/>
  <c r="D66" i="40"/>
  <c r="C66" i="40"/>
  <c r="B66" i="40"/>
  <c r="E65" i="40"/>
  <c r="D65" i="40"/>
  <c r="C65" i="40"/>
  <c r="B65" i="40"/>
  <c r="E64" i="40"/>
  <c r="D64" i="40"/>
  <c r="C64" i="40"/>
  <c r="B64" i="40"/>
  <c r="E63" i="40"/>
  <c r="D63" i="40"/>
  <c r="C63" i="40"/>
  <c r="B63" i="40"/>
  <c r="E62" i="40"/>
  <c r="D62" i="40"/>
  <c r="C62" i="40"/>
  <c r="B62" i="40"/>
  <c r="E61" i="40"/>
  <c r="D61" i="40"/>
  <c r="C61" i="40"/>
  <c r="B61" i="40"/>
  <c r="E60" i="40"/>
  <c r="D60" i="40"/>
  <c r="C60" i="40"/>
  <c r="B60" i="40"/>
  <c r="E59" i="40"/>
  <c r="D59" i="40"/>
  <c r="C59" i="40"/>
  <c r="B59" i="40"/>
  <c r="E58" i="40"/>
  <c r="D58" i="40"/>
  <c r="C58" i="40"/>
  <c r="B58" i="40"/>
  <c r="E57" i="40"/>
  <c r="D57" i="40"/>
  <c r="C57" i="40"/>
  <c r="B57" i="40"/>
  <c r="E56" i="40"/>
  <c r="D56" i="40"/>
  <c r="C56" i="40"/>
  <c r="B56" i="40"/>
  <c r="E55" i="40"/>
  <c r="D55" i="40"/>
  <c r="C55" i="40"/>
  <c r="B55" i="40"/>
  <c r="E54" i="40"/>
  <c r="D54" i="40"/>
  <c r="C54" i="40"/>
  <c r="B54" i="40"/>
  <c r="E53" i="40"/>
  <c r="D53" i="40"/>
  <c r="C53" i="40"/>
  <c r="B53" i="40"/>
  <c r="E52" i="40"/>
  <c r="D52" i="40"/>
  <c r="C52" i="40"/>
  <c r="B52" i="40"/>
  <c r="E51" i="40"/>
  <c r="D51" i="40"/>
  <c r="C51" i="40"/>
  <c r="B51" i="40"/>
  <c r="E50" i="40"/>
  <c r="D50" i="40"/>
  <c r="C50" i="40"/>
  <c r="B50" i="40"/>
  <c r="E49" i="40"/>
  <c r="D49" i="40"/>
  <c r="C49" i="40"/>
  <c r="B49" i="40"/>
  <c r="E48" i="40"/>
  <c r="D48" i="40"/>
  <c r="C48" i="40"/>
  <c r="B48" i="40"/>
  <c r="E47" i="40"/>
  <c r="D47" i="40"/>
  <c r="C47" i="40"/>
  <c r="B47" i="40"/>
  <c r="E46" i="40"/>
  <c r="D46" i="40"/>
  <c r="C46" i="40"/>
  <c r="B46" i="40"/>
  <c r="E45" i="40"/>
  <c r="D45" i="40"/>
  <c r="C45" i="40"/>
  <c r="B45" i="40"/>
  <c r="E44" i="40"/>
  <c r="D44" i="40"/>
  <c r="C44" i="40"/>
  <c r="B44" i="40"/>
  <c r="E43" i="40"/>
  <c r="D43" i="40"/>
  <c r="C43" i="40"/>
  <c r="B43" i="40"/>
  <c r="E42" i="40"/>
  <c r="D42" i="40"/>
  <c r="C42" i="40"/>
  <c r="B42" i="40"/>
  <c r="E41" i="40"/>
  <c r="D41" i="40"/>
  <c r="C41" i="40"/>
  <c r="B41" i="40"/>
  <c r="E40" i="40"/>
  <c r="D40" i="40"/>
  <c r="C40" i="40"/>
  <c r="B40" i="40"/>
  <c r="E39" i="40"/>
  <c r="D39" i="40"/>
  <c r="C39" i="40"/>
  <c r="B39" i="40"/>
  <c r="E38" i="40"/>
  <c r="D38" i="40"/>
  <c r="C38" i="40"/>
  <c r="B38" i="40"/>
  <c r="E37" i="40"/>
  <c r="D37" i="40"/>
  <c r="C37" i="40"/>
  <c r="B37" i="40"/>
  <c r="E36" i="40"/>
  <c r="D36" i="40"/>
  <c r="C36" i="40"/>
  <c r="B36" i="40"/>
  <c r="E35" i="40"/>
  <c r="D35" i="40"/>
  <c r="C35" i="40"/>
  <c r="B35" i="40"/>
  <c r="E34" i="40"/>
  <c r="D34" i="40"/>
  <c r="C34" i="40"/>
  <c r="B34" i="40"/>
  <c r="E33" i="40"/>
  <c r="D33" i="40"/>
  <c r="C33" i="40"/>
  <c r="B33" i="40"/>
  <c r="E32" i="40"/>
  <c r="D32" i="40"/>
  <c r="C32" i="40"/>
  <c r="B32" i="40"/>
  <c r="E31" i="40"/>
  <c r="D31" i="40"/>
  <c r="C31" i="40"/>
  <c r="B31" i="40"/>
  <c r="E30" i="40"/>
  <c r="D30" i="40"/>
  <c r="C30" i="40"/>
  <c r="B30" i="40"/>
  <c r="E29" i="40"/>
  <c r="D29" i="40"/>
  <c r="C29" i="40"/>
  <c r="B29" i="40"/>
  <c r="E28" i="40"/>
  <c r="D28" i="40"/>
  <c r="C28" i="40"/>
  <c r="B28" i="40"/>
  <c r="E27" i="40"/>
  <c r="D27" i="40"/>
  <c r="C27" i="40"/>
  <c r="B27" i="40"/>
  <c r="E26" i="40"/>
  <c r="D26" i="40"/>
  <c r="C26" i="40"/>
  <c r="B26" i="40"/>
  <c r="E25" i="40"/>
  <c r="D25" i="40"/>
  <c r="C25" i="40"/>
  <c r="B25" i="40"/>
  <c r="E24" i="40"/>
  <c r="D24" i="40"/>
  <c r="C24" i="40"/>
  <c r="B24" i="40"/>
  <c r="E23" i="40"/>
  <c r="D23" i="40"/>
  <c r="C23" i="40"/>
  <c r="B23" i="40"/>
  <c r="E22" i="40"/>
  <c r="D22" i="40"/>
  <c r="C22" i="40"/>
  <c r="B22" i="40"/>
  <c r="E21" i="40"/>
  <c r="D21" i="40"/>
  <c r="C21" i="40"/>
  <c r="B21" i="40"/>
  <c r="E20" i="40"/>
  <c r="D20" i="40"/>
  <c r="C20" i="40"/>
  <c r="B20" i="40"/>
  <c r="E19" i="40"/>
  <c r="D19" i="40"/>
  <c r="C19" i="40"/>
  <c r="B19" i="40"/>
  <c r="E18" i="40"/>
  <c r="D18" i="40"/>
  <c r="C18" i="40"/>
  <c r="B18" i="40"/>
  <c r="E17" i="40"/>
  <c r="D17" i="40"/>
  <c r="C17" i="40"/>
  <c r="B17" i="40"/>
  <c r="E16" i="40"/>
  <c r="D16" i="40"/>
  <c r="C16" i="40"/>
  <c r="B16" i="40"/>
  <c r="E15" i="40"/>
  <c r="D15" i="40"/>
  <c r="C15" i="40"/>
  <c r="B15" i="40"/>
  <c r="E14" i="40"/>
  <c r="D14" i="40"/>
  <c r="C14" i="40"/>
  <c r="B14" i="40"/>
  <c r="E13" i="40"/>
  <c r="D13" i="40"/>
  <c r="C13" i="40"/>
  <c r="B13" i="40"/>
  <c r="E12" i="40"/>
  <c r="D12" i="40"/>
  <c r="C12" i="40"/>
  <c r="B12" i="40"/>
  <c r="E11" i="40"/>
  <c r="D11" i="40"/>
  <c r="C11" i="40"/>
  <c r="B11" i="40"/>
  <c r="E10" i="40"/>
  <c r="D10" i="40"/>
  <c r="C10" i="40"/>
  <c r="B10" i="40"/>
  <c r="E9" i="40"/>
  <c r="D9" i="40"/>
  <c r="C9" i="40"/>
  <c r="B9" i="40"/>
  <c r="E8" i="40"/>
  <c r="D8" i="40"/>
  <c r="C8" i="40"/>
  <c r="B8" i="40"/>
  <c r="E7" i="40"/>
  <c r="D7" i="40"/>
  <c r="C7" i="40"/>
  <c r="B7" i="40"/>
  <c r="E6" i="40"/>
  <c r="D6" i="40"/>
  <c r="C6" i="40"/>
  <c r="B6" i="40"/>
  <c r="E5" i="40"/>
  <c r="D5" i="40"/>
  <c r="C5" i="40"/>
  <c r="B5" i="40"/>
  <c r="E4" i="40"/>
  <c r="D4" i="40"/>
  <c r="C4" i="40"/>
  <c r="B4" i="40"/>
  <c r="E83" i="39"/>
  <c r="D83" i="39"/>
  <c r="C83" i="39"/>
  <c r="B83" i="39"/>
  <c r="E82" i="39"/>
  <c r="D82" i="39"/>
  <c r="C82" i="39"/>
  <c r="B82" i="39"/>
  <c r="E81" i="39"/>
  <c r="D81" i="39"/>
  <c r="C81" i="39"/>
  <c r="B81" i="39"/>
  <c r="E80" i="39"/>
  <c r="D80" i="39"/>
  <c r="C80" i="39"/>
  <c r="B80" i="39"/>
  <c r="E79" i="39"/>
  <c r="D79" i="39"/>
  <c r="C79" i="39"/>
  <c r="B79" i="39"/>
  <c r="E78" i="39"/>
  <c r="D78" i="39"/>
  <c r="C78" i="39"/>
  <c r="B78" i="39"/>
  <c r="E77" i="39"/>
  <c r="D77" i="39"/>
  <c r="C77" i="39"/>
  <c r="B77" i="39"/>
  <c r="E76" i="39"/>
  <c r="D76" i="39"/>
  <c r="C76" i="39"/>
  <c r="B76" i="39"/>
  <c r="E75" i="39"/>
  <c r="D75" i="39"/>
  <c r="C75" i="39"/>
  <c r="B75" i="39"/>
  <c r="E74" i="39"/>
  <c r="D74" i="39"/>
  <c r="C74" i="39"/>
  <c r="B74" i="39"/>
  <c r="E73" i="39"/>
  <c r="D73" i="39"/>
  <c r="C73" i="39"/>
  <c r="B73" i="39"/>
  <c r="E72" i="39"/>
  <c r="D72" i="39"/>
  <c r="C72" i="39"/>
  <c r="B72" i="39"/>
  <c r="E71" i="39"/>
  <c r="D71" i="39"/>
  <c r="C71" i="39"/>
  <c r="B71" i="39"/>
  <c r="E70" i="39"/>
  <c r="D70" i="39"/>
  <c r="C70" i="39"/>
  <c r="B70" i="39"/>
  <c r="E69" i="39"/>
  <c r="D69" i="39"/>
  <c r="C69" i="39"/>
  <c r="B69" i="39"/>
  <c r="E68" i="39"/>
  <c r="D68" i="39"/>
  <c r="C68" i="39"/>
  <c r="B68" i="39"/>
  <c r="E67" i="39"/>
  <c r="D67" i="39"/>
  <c r="C67" i="39"/>
  <c r="B67" i="39"/>
  <c r="E66" i="39"/>
  <c r="D66" i="39"/>
  <c r="C66" i="39"/>
  <c r="B66" i="39"/>
  <c r="E65" i="39"/>
  <c r="D65" i="39"/>
  <c r="C65" i="39"/>
  <c r="B65" i="39"/>
  <c r="E64" i="39"/>
  <c r="D64" i="39"/>
  <c r="C64" i="39"/>
  <c r="B64" i="39"/>
  <c r="E63" i="39"/>
  <c r="D63" i="39"/>
  <c r="C63" i="39"/>
  <c r="B63" i="39"/>
  <c r="E62" i="39"/>
  <c r="D62" i="39"/>
  <c r="C62" i="39"/>
  <c r="B62" i="39"/>
  <c r="E61" i="39"/>
  <c r="D61" i="39"/>
  <c r="C61" i="39"/>
  <c r="B61" i="39"/>
  <c r="E60" i="39"/>
  <c r="D60" i="39"/>
  <c r="C60" i="39"/>
  <c r="B60" i="39"/>
  <c r="E59" i="39"/>
  <c r="D59" i="39"/>
  <c r="C59" i="39"/>
  <c r="B59" i="39"/>
  <c r="E58" i="39"/>
  <c r="D58" i="39"/>
  <c r="C58" i="39"/>
  <c r="B58" i="39"/>
  <c r="E57" i="39"/>
  <c r="D57" i="39"/>
  <c r="C57" i="39"/>
  <c r="B57" i="39"/>
  <c r="E56" i="39"/>
  <c r="D56" i="39"/>
  <c r="C56" i="39"/>
  <c r="B56" i="39"/>
  <c r="E55" i="39"/>
  <c r="D55" i="39"/>
  <c r="C55" i="39"/>
  <c r="B55" i="39"/>
  <c r="E54" i="39"/>
  <c r="D54" i="39"/>
  <c r="C54" i="39"/>
  <c r="B54" i="39"/>
  <c r="E53" i="39"/>
  <c r="D53" i="39"/>
  <c r="C53" i="39"/>
  <c r="B53" i="39"/>
  <c r="E52" i="39"/>
  <c r="D52" i="39"/>
  <c r="C52" i="39"/>
  <c r="B52" i="39"/>
  <c r="E51" i="39"/>
  <c r="D51" i="39"/>
  <c r="C51" i="39"/>
  <c r="B51" i="39"/>
  <c r="E50" i="39"/>
  <c r="D50" i="39"/>
  <c r="C50" i="39"/>
  <c r="B50" i="39"/>
  <c r="E49" i="39"/>
  <c r="D49" i="39"/>
  <c r="C49" i="39"/>
  <c r="B49" i="39"/>
  <c r="E48" i="39"/>
  <c r="D48" i="39"/>
  <c r="C48" i="39"/>
  <c r="B48" i="39"/>
  <c r="E47" i="39"/>
  <c r="D47" i="39"/>
  <c r="C47" i="39"/>
  <c r="B47" i="39"/>
  <c r="E46" i="39"/>
  <c r="D46" i="39"/>
  <c r="C46" i="39"/>
  <c r="B46" i="39"/>
  <c r="E45" i="39"/>
  <c r="D45" i="39"/>
  <c r="C45" i="39"/>
  <c r="B45" i="39"/>
  <c r="E44" i="39"/>
  <c r="D44" i="39"/>
  <c r="C44" i="39"/>
  <c r="B44" i="39"/>
  <c r="E43" i="39"/>
  <c r="D43" i="39"/>
  <c r="C43" i="39"/>
  <c r="B43" i="39"/>
  <c r="E42" i="39"/>
  <c r="D42" i="39"/>
  <c r="C42" i="39"/>
  <c r="B42" i="39"/>
  <c r="E41" i="39"/>
  <c r="D41" i="39"/>
  <c r="C41" i="39"/>
  <c r="B41" i="39"/>
  <c r="E40" i="39"/>
  <c r="D40" i="39"/>
  <c r="C40" i="39"/>
  <c r="B40" i="39"/>
  <c r="E39" i="39"/>
  <c r="D39" i="39"/>
  <c r="C39" i="39"/>
  <c r="B39" i="39"/>
  <c r="E38" i="39"/>
  <c r="D38" i="39"/>
  <c r="C38" i="39"/>
  <c r="B38" i="39"/>
  <c r="E37" i="39"/>
  <c r="D37" i="39"/>
  <c r="C37" i="39"/>
  <c r="B37" i="39"/>
  <c r="E36" i="39"/>
  <c r="D36" i="39"/>
  <c r="C36" i="39"/>
  <c r="B36" i="39"/>
  <c r="E35" i="39"/>
  <c r="D35" i="39"/>
  <c r="C35" i="39"/>
  <c r="B35" i="39"/>
  <c r="E34" i="39"/>
  <c r="D34" i="39"/>
  <c r="C34" i="39"/>
  <c r="B34" i="39"/>
  <c r="E33" i="39"/>
  <c r="D33" i="39"/>
  <c r="C33" i="39"/>
  <c r="B33" i="39"/>
  <c r="E32" i="39"/>
  <c r="D32" i="39"/>
  <c r="C32" i="39"/>
  <c r="B32" i="39"/>
  <c r="E31" i="39"/>
  <c r="D31" i="39"/>
  <c r="C31" i="39"/>
  <c r="B31" i="39"/>
  <c r="E30" i="39"/>
  <c r="D30" i="39"/>
  <c r="C30" i="39"/>
  <c r="B30" i="39"/>
  <c r="E29" i="39"/>
  <c r="D29" i="39"/>
  <c r="C29" i="39"/>
  <c r="B29" i="39"/>
  <c r="E28" i="39"/>
  <c r="D28" i="39"/>
  <c r="C28" i="39"/>
  <c r="B28" i="39"/>
  <c r="E27" i="39"/>
  <c r="D27" i="39"/>
  <c r="C27" i="39"/>
  <c r="B27" i="39"/>
  <c r="E26" i="39"/>
  <c r="D26" i="39"/>
  <c r="C26" i="39"/>
  <c r="B26" i="39"/>
  <c r="E25" i="39"/>
  <c r="D25" i="39"/>
  <c r="C25" i="39"/>
  <c r="B25" i="39"/>
  <c r="E24" i="39"/>
  <c r="D24" i="39"/>
  <c r="C24" i="39"/>
  <c r="B24" i="39"/>
  <c r="E23" i="39"/>
  <c r="D23" i="39"/>
  <c r="C23" i="39"/>
  <c r="B23" i="39"/>
  <c r="E22" i="39"/>
  <c r="D22" i="39"/>
  <c r="C22" i="39"/>
  <c r="B22" i="39"/>
  <c r="E21" i="39"/>
  <c r="D21" i="39"/>
  <c r="C21" i="39"/>
  <c r="B21" i="39"/>
  <c r="E20" i="39"/>
  <c r="D20" i="39"/>
  <c r="C20" i="39"/>
  <c r="B20" i="39"/>
  <c r="E19" i="39"/>
  <c r="D19" i="39"/>
  <c r="C19" i="39"/>
  <c r="B19" i="39"/>
  <c r="E18" i="39"/>
  <c r="D18" i="39"/>
  <c r="C18" i="39"/>
  <c r="B18" i="39"/>
  <c r="E17" i="39"/>
  <c r="D17" i="39"/>
  <c r="C17" i="39"/>
  <c r="B17" i="39"/>
  <c r="E16" i="39"/>
  <c r="D16" i="39"/>
  <c r="C16" i="39"/>
  <c r="B16" i="39"/>
  <c r="E15" i="39"/>
  <c r="D15" i="39"/>
  <c r="C15" i="39"/>
  <c r="B15" i="39"/>
  <c r="E14" i="39"/>
  <c r="D14" i="39"/>
  <c r="C14" i="39"/>
  <c r="B14" i="39"/>
  <c r="E13" i="39"/>
  <c r="D13" i="39"/>
  <c r="C13" i="39"/>
  <c r="B13" i="39"/>
  <c r="E12" i="39"/>
  <c r="D12" i="39"/>
  <c r="C12" i="39"/>
  <c r="B12" i="39"/>
  <c r="E11" i="39"/>
  <c r="D11" i="39"/>
  <c r="C11" i="39"/>
  <c r="B11" i="39"/>
  <c r="E10" i="39"/>
  <c r="D10" i="39"/>
  <c r="C10" i="39"/>
  <c r="B10" i="39"/>
  <c r="E9" i="39"/>
  <c r="D9" i="39"/>
  <c r="C9" i="39"/>
  <c r="B9" i="39"/>
  <c r="E8" i="39"/>
  <c r="D8" i="39"/>
  <c r="C8" i="39"/>
  <c r="B8" i="39"/>
  <c r="E7" i="39"/>
  <c r="D7" i="39"/>
  <c r="C7" i="39"/>
  <c r="B7" i="39"/>
  <c r="E6" i="39"/>
  <c r="D6" i="39"/>
  <c r="C6" i="39"/>
  <c r="B6" i="39"/>
  <c r="E5" i="39"/>
  <c r="D5" i="39"/>
  <c r="C5" i="39"/>
  <c r="B5" i="39"/>
  <c r="E4" i="39"/>
  <c r="D4" i="39"/>
  <c r="C4" i="39"/>
  <c r="B4" i="39"/>
  <c r="E83" i="38"/>
  <c r="D83" i="38"/>
  <c r="C83" i="38"/>
  <c r="B83" i="38"/>
  <c r="E82" i="38"/>
  <c r="D82" i="38"/>
  <c r="C82" i="38"/>
  <c r="B82" i="38"/>
  <c r="E81" i="38"/>
  <c r="D81" i="38"/>
  <c r="C81" i="38"/>
  <c r="B81" i="38"/>
  <c r="E80" i="38"/>
  <c r="D80" i="38"/>
  <c r="C80" i="38"/>
  <c r="B80" i="38"/>
  <c r="E79" i="38"/>
  <c r="D79" i="38"/>
  <c r="C79" i="38"/>
  <c r="B79" i="38"/>
  <c r="E78" i="38"/>
  <c r="D78" i="38"/>
  <c r="C78" i="38"/>
  <c r="B78" i="38"/>
  <c r="E77" i="38"/>
  <c r="D77" i="38"/>
  <c r="C77" i="38"/>
  <c r="B77" i="38"/>
  <c r="E76" i="38"/>
  <c r="D76" i="38"/>
  <c r="C76" i="38"/>
  <c r="B76" i="38"/>
  <c r="E75" i="38"/>
  <c r="D75" i="38"/>
  <c r="C75" i="38"/>
  <c r="B75" i="38"/>
  <c r="E74" i="38"/>
  <c r="D74" i="38"/>
  <c r="C74" i="38"/>
  <c r="B74" i="38"/>
  <c r="E73" i="38"/>
  <c r="D73" i="38"/>
  <c r="C73" i="38"/>
  <c r="B73" i="38"/>
  <c r="E72" i="38"/>
  <c r="D72" i="38"/>
  <c r="C72" i="38"/>
  <c r="B72" i="38"/>
  <c r="E71" i="38"/>
  <c r="D71" i="38"/>
  <c r="C71" i="38"/>
  <c r="B71" i="38"/>
  <c r="E70" i="38"/>
  <c r="D70" i="38"/>
  <c r="C70" i="38"/>
  <c r="B70" i="38"/>
  <c r="E69" i="38"/>
  <c r="D69" i="38"/>
  <c r="C69" i="38"/>
  <c r="B69" i="38"/>
  <c r="E68" i="38"/>
  <c r="D68" i="38"/>
  <c r="C68" i="38"/>
  <c r="B68" i="38"/>
  <c r="E67" i="38"/>
  <c r="D67" i="38"/>
  <c r="C67" i="38"/>
  <c r="B67" i="38"/>
  <c r="E66" i="38"/>
  <c r="D66" i="38"/>
  <c r="C66" i="38"/>
  <c r="B66" i="38"/>
  <c r="E65" i="38"/>
  <c r="D65" i="38"/>
  <c r="C65" i="38"/>
  <c r="B65" i="38"/>
  <c r="E64" i="38"/>
  <c r="D64" i="38"/>
  <c r="C64" i="38"/>
  <c r="B64" i="38"/>
  <c r="E63" i="38"/>
  <c r="D63" i="38"/>
  <c r="C63" i="38"/>
  <c r="B63" i="38"/>
  <c r="E62" i="38"/>
  <c r="D62" i="38"/>
  <c r="C62" i="38"/>
  <c r="B62" i="38"/>
  <c r="E61" i="38"/>
  <c r="D61" i="38"/>
  <c r="C61" i="38"/>
  <c r="B61" i="38"/>
  <c r="E60" i="38"/>
  <c r="D60" i="38"/>
  <c r="C60" i="38"/>
  <c r="B60" i="38"/>
  <c r="E59" i="38"/>
  <c r="D59" i="38"/>
  <c r="C59" i="38"/>
  <c r="B59" i="38"/>
  <c r="E58" i="38"/>
  <c r="D58" i="38"/>
  <c r="C58" i="38"/>
  <c r="B58" i="38"/>
  <c r="E57" i="38"/>
  <c r="D57" i="38"/>
  <c r="C57" i="38"/>
  <c r="B57" i="38"/>
  <c r="E56" i="38"/>
  <c r="D56" i="38"/>
  <c r="C56" i="38"/>
  <c r="B56" i="38"/>
  <c r="E55" i="38"/>
  <c r="D55" i="38"/>
  <c r="C55" i="38"/>
  <c r="B55" i="38"/>
  <c r="E54" i="38"/>
  <c r="D54" i="38"/>
  <c r="C54" i="38"/>
  <c r="B54" i="38"/>
  <c r="E53" i="38"/>
  <c r="D53" i="38"/>
  <c r="C53" i="38"/>
  <c r="B53" i="38"/>
  <c r="E52" i="38"/>
  <c r="D52" i="38"/>
  <c r="C52" i="38"/>
  <c r="B52" i="38"/>
  <c r="E51" i="38"/>
  <c r="D51" i="38"/>
  <c r="C51" i="38"/>
  <c r="B51" i="38"/>
  <c r="E50" i="38"/>
  <c r="D50" i="38"/>
  <c r="C50" i="38"/>
  <c r="B50" i="38"/>
  <c r="E49" i="38"/>
  <c r="D49" i="38"/>
  <c r="C49" i="38"/>
  <c r="B49" i="38"/>
  <c r="E48" i="38"/>
  <c r="D48" i="38"/>
  <c r="C48" i="38"/>
  <c r="B48" i="38"/>
  <c r="E47" i="38"/>
  <c r="D47" i="38"/>
  <c r="C47" i="38"/>
  <c r="B47" i="38"/>
  <c r="E46" i="38"/>
  <c r="D46" i="38"/>
  <c r="C46" i="38"/>
  <c r="B46" i="38"/>
  <c r="E45" i="38"/>
  <c r="D45" i="38"/>
  <c r="C45" i="38"/>
  <c r="B45" i="38"/>
  <c r="E44" i="38"/>
  <c r="D44" i="38"/>
  <c r="C44" i="38"/>
  <c r="B44" i="38"/>
  <c r="E43" i="38"/>
  <c r="D43" i="38"/>
  <c r="C43" i="38"/>
  <c r="B43" i="38"/>
  <c r="E42" i="38"/>
  <c r="D42" i="38"/>
  <c r="C42" i="38"/>
  <c r="B42" i="38"/>
  <c r="E41" i="38"/>
  <c r="D41" i="38"/>
  <c r="C41" i="38"/>
  <c r="B41" i="38"/>
  <c r="E40" i="38"/>
  <c r="D40" i="38"/>
  <c r="C40" i="38"/>
  <c r="B40" i="38"/>
  <c r="E39" i="38"/>
  <c r="D39" i="38"/>
  <c r="C39" i="38"/>
  <c r="B39" i="38"/>
  <c r="E38" i="38"/>
  <c r="D38" i="38"/>
  <c r="C38" i="38"/>
  <c r="B38" i="38"/>
  <c r="E37" i="38"/>
  <c r="D37" i="38"/>
  <c r="C37" i="38"/>
  <c r="B37" i="38"/>
  <c r="E36" i="38"/>
  <c r="D36" i="38"/>
  <c r="C36" i="38"/>
  <c r="B36" i="38"/>
  <c r="E35" i="38"/>
  <c r="D35" i="38"/>
  <c r="C35" i="38"/>
  <c r="B35" i="38"/>
  <c r="E34" i="38"/>
  <c r="D34" i="38"/>
  <c r="C34" i="38"/>
  <c r="B34" i="38"/>
  <c r="E33" i="38"/>
  <c r="D33" i="38"/>
  <c r="C33" i="38"/>
  <c r="B33" i="38"/>
  <c r="E32" i="38"/>
  <c r="D32" i="38"/>
  <c r="C32" i="38"/>
  <c r="B32" i="38"/>
  <c r="E31" i="38"/>
  <c r="D31" i="38"/>
  <c r="C31" i="38"/>
  <c r="B31" i="38"/>
  <c r="E30" i="38"/>
  <c r="D30" i="38"/>
  <c r="C30" i="38"/>
  <c r="B30" i="38"/>
  <c r="E29" i="38"/>
  <c r="D29" i="38"/>
  <c r="C29" i="38"/>
  <c r="B29" i="38"/>
  <c r="E28" i="38"/>
  <c r="D28" i="38"/>
  <c r="C28" i="38"/>
  <c r="B28" i="38"/>
  <c r="E27" i="38"/>
  <c r="D27" i="38"/>
  <c r="C27" i="38"/>
  <c r="B27" i="38"/>
  <c r="E26" i="38"/>
  <c r="D26" i="38"/>
  <c r="C26" i="38"/>
  <c r="B26" i="38"/>
  <c r="E25" i="38"/>
  <c r="D25" i="38"/>
  <c r="C25" i="38"/>
  <c r="B25" i="38"/>
  <c r="E24" i="38"/>
  <c r="D24" i="38"/>
  <c r="C24" i="38"/>
  <c r="B24" i="38"/>
  <c r="E23" i="38"/>
  <c r="D23" i="38"/>
  <c r="C23" i="38"/>
  <c r="B23" i="38"/>
  <c r="E22" i="38"/>
  <c r="D22" i="38"/>
  <c r="C22" i="38"/>
  <c r="B22" i="38"/>
  <c r="E21" i="38"/>
  <c r="D21" i="38"/>
  <c r="C21" i="38"/>
  <c r="B21" i="38"/>
  <c r="E20" i="38"/>
  <c r="D20" i="38"/>
  <c r="C20" i="38"/>
  <c r="B20" i="38"/>
  <c r="E19" i="38"/>
  <c r="D19" i="38"/>
  <c r="C19" i="38"/>
  <c r="B19" i="38"/>
  <c r="E18" i="38"/>
  <c r="D18" i="38"/>
  <c r="C18" i="38"/>
  <c r="B18" i="38"/>
  <c r="E17" i="38"/>
  <c r="D17" i="38"/>
  <c r="C17" i="38"/>
  <c r="B17" i="38"/>
  <c r="E16" i="38"/>
  <c r="D16" i="38"/>
  <c r="C16" i="38"/>
  <c r="B16" i="38"/>
  <c r="E15" i="38"/>
  <c r="D15" i="38"/>
  <c r="C15" i="38"/>
  <c r="B15" i="38"/>
  <c r="E14" i="38"/>
  <c r="D14" i="38"/>
  <c r="C14" i="38"/>
  <c r="B14" i="38"/>
  <c r="E13" i="38"/>
  <c r="D13" i="38"/>
  <c r="C13" i="38"/>
  <c r="B13" i="38"/>
  <c r="E12" i="38"/>
  <c r="D12" i="38"/>
  <c r="C12" i="38"/>
  <c r="B12" i="38"/>
  <c r="E11" i="38"/>
  <c r="D11" i="38"/>
  <c r="C11" i="38"/>
  <c r="B11" i="38"/>
  <c r="E10" i="38"/>
  <c r="D10" i="38"/>
  <c r="C10" i="38"/>
  <c r="B10" i="38"/>
  <c r="E9" i="38"/>
  <c r="D9" i="38"/>
  <c r="C9" i="38"/>
  <c r="B9" i="38"/>
  <c r="E8" i="38"/>
  <c r="D8" i="38"/>
  <c r="C8" i="38"/>
  <c r="B8" i="38"/>
  <c r="E7" i="38"/>
  <c r="D7" i="38"/>
  <c r="C7" i="38"/>
  <c r="B7" i="38"/>
  <c r="E6" i="38"/>
  <c r="D6" i="38"/>
  <c r="C6" i="38"/>
  <c r="B6" i="38"/>
  <c r="E5" i="38"/>
  <c r="D5" i="38"/>
  <c r="C5" i="38"/>
  <c r="B5" i="38"/>
  <c r="E4" i="38"/>
  <c r="D4" i="38"/>
  <c r="C4" i="38"/>
  <c r="B4" i="38"/>
  <c r="E83" i="37"/>
  <c r="D83" i="37"/>
  <c r="C83" i="37"/>
  <c r="B83" i="37"/>
  <c r="E82" i="37"/>
  <c r="D82" i="37"/>
  <c r="C82" i="37"/>
  <c r="B82" i="37"/>
  <c r="E81" i="37"/>
  <c r="D81" i="37"/>
  <c r="C81" i="37"/>
  <c r="B81" i="37"/>
  <c r="E80" i="37"/>
  <c r="D80" i="37"/>
  <c r="C80" i="37"/>
  <c r="B80" i="37"/>
  <c r="E79" i="37"/>
  <c r="D79" i="37"/>
  <c r="C79" i="37"/>
  <c r="B79" i="37"/>
  <c r="E78" i="37"/>
  <c r="D78" i="37"/>
  <c r="C78" i="37"/>
  <c r="B78" i="37"/>
  <c r="E77" i="37"/>
  <c r="D77" i="37"/>
  <c r="C77" i="37"/>
  <c r="B77" i="37"/>
  <c r="E76" i="37"/>
  <c r="D76" i="37"/>
  <c r="C76" i="37"/>
  <c r="B76" i="37"/>
  <c r="E75" i="37"/>
  <c r="D75" i="37"/>
  <c r="C75" i="37"/>
  <c r="B75" i="37"/>
  <c r="E74" i="37"/>
  <c r="D74" i="37"/>
  <c r="C74" i="37"/>
  <c r="B74" i="37"/>
  <c r="E73" i="37"/>
  <c r="D73" i="37"/>
  <c r="C73" i="37"/>
  <c r="B73" i="37"/>
  <c r="E72" i="37"/>
  <c r="D72" i="37"/>
  <c r="C72" i="37"/>
  <c r="B72" i="37"/>
  <c r="E71" i="37"/>
  <c r="D71" i="37"/>
  <c r="C71" i="37"/>
  <c r="B71" i="37"/>
  <c r="E70" i="37"/>
  <c r="D70" i="37"/>
  <c r="C70" i="37"/>
  <c r="B70" i="37"/>
  <c r="E69" i="37"/>
  <c r="D69" i="37"/>
  <c r="C69" i="37"/>
  <c r="B69" i="37"/>
  <c r="E68" i="37"/>
  <c r="D68" i="37"/>
  <c r="C68" i="37"/>
  <c r="B68" i="37"/>
  <c r="E67" i="37"/>
  <c r="D67" i="37"/>
  <c r="C67" i="37"/>
  <c r="B67" i="37"/>
  <c r="E66" i="37"/>
  <c r="D66" i="37"/>
  <c r="C66" i="37"/>
  <c r="B66" i="37"/>
  <c r="E65" i="37"/>
  <c r="D65" i="37"/>
  <c r="C65" i="37"/>
  <c r="B65" i="37"/>
  <c r="E64" i="37"/>
  <c r="D64" i="37"/>
  <c r="C64" i="37"/>
  <c r="B64" i="37"/>
  <c r="E63" i="37"/>
  <c r="D63" i="37"/>
  <c r="C63" i="37"/>
  <c r="B63" i="37"/>
  <c r="E62" i="37"/>
  <c r="D62" i="37"/>
  <c r="C62" i="37"/>
  <c r="B62" i="37"/>
  <c r="E61" i="37"/>
  <c r="D61" i="37"/>
  <c r="C61" i="37"/>
  <c r="B61" i="37"/>
  <c r="E60" i="37"/>
  <c r="D60" i="37"/>
  <c r="C60" i="37"/>
  <c r="B60" i="37"/>
  <c r="E59" i="37"/>
  <c r="D59" i="37"/>
  <c r="C59" i="37"/>
  <c r="B59" i="37"/>
  <c r="E58" i="37"/>
  <c r="D58" i="37"/>
  <c r="C58" i="37"/>
  <c r="B58" i="37"/>
  <c r="E57" i="37"/>
  <c r="D57" i="37"/>
  <c r="C57" i="37"/>
  <c r="B57" i="37"/>
  <c r="E56" i="37"/>
  <c r="D56" i="37"/>
  <c r="C56" i="37"/>
  <c r="B56" i="37"/>
  <c r="E55" i="37"/>
  <c r="D55" i="37"/>
  <c r="C55" i="37"/>
  <c r="B55" i="37"/>
  <c r="E54" i="37"/>
  <c r="D54" i="37"/>
  <c r="C54" i="37"/>
  <c r="B54" i="37"/>
  <c r="E53" i="37"/>
  <c r="D53" i="37"/>
  <c r="C53" i="37"/>
  <c r="B53" i="37"/>
  <c r="E52" i="37"/>
  <c r="D52" i="37"/>
  <c r="C52" i="37"/>
  <c r="B52" i="37"/>
  <c r="E51" i="37"/>
  <c r="D51" i="37"/>
  <c r="C51" i="37"/>
  <c r="B51" i="37"/>
  <c r="E50" i="37"/>
  <c r="D50" i="37"/>
  <c r="C50" i="37"/>
  <c r="B50" i="37"/>
  <c r="E49" i="37"/>
  <c r="D49" i="37"/>
  <c r="C49" i="37"/>
  <c r="B49" i="37"/>
  <c r="E48" i="37"/>
  <c r="D48" i="37"/>
  <c r="C48" i="37"/>
  <c r="B48" i="37"/>
  <c r="E47" i="37"/>
  <c r="D47" i="37"/>
  <c r="C47" i="37"/>
  <c r="B47" i="37"/>
  <c r="E46" i="37"/>
  <c r="D46" i="37"/>
  <c r="C46" i="37"/>
  <c r="B46" i="37"/>
  <c r="E45" i="37"/>
  <c r="D45" i="37"/>
  <c r="C45" i="37"/>
  <c r="B45" i="37"/>
  <c r="E44" i="37"/>
  <c r="D44" i="37"/>
  <c r="C44" i="37"/>
  <c r="B44" i="37"/>
  <c r="E43" i="37"/>
  <c r="D43" i="37"/>
  <c r="C43" i="37"/>
  <c r="B43" i="37"/>
  <c r="E42" i="37"/>
  <c r="D42" i="37"/>
  <c r="C42" i="37"/>
  <c r="B42" i="37"/>
  <c r="E41" i="37"/>
  <c r="D41" i="37"/>
  <c r="C41" i="37"/>
  <c r="B41" i="37"/>
  <c r="E40" i="37"/>
  <c r="D40" i="37"/>
  <c r="C40" i="37"/>
  <c r="B40" i="37"/>
  <c r="E39" i="37"/>
  <c r="D39" i="37"/>
  <c r="C39" i="37"/>
  <c r="B39" i="37"/>
  <c r="E38" i="37"/>
  <c r="D38" i="37"/>
  <c r="C38" i="37"/>
  <c r="B38" i="37"/>
  <c r="E37" i="37"/>
  <c r="D37" i="37"/>
  <c r="C37" i="37"/>
  <c r="B37" i="37"/>
  <c r="E36" i="37"/>
  <c r="D36" i="37"/>
  <c r="C36" i="37"/>
  <c r="B36" i="37"/>
  <c r="E35" i="37"/>
  <c r="D35" i="37"/>
  <c r="C35" i="37"/>
  <c r="B35" i="37"/>
  <c r="E34" i="37"/>
  <c r="D34" i="37"/>
  <c r="C34" i="37"/>
  <c r="B34" i="37"/>
  <c r="E33" i="37"/>
  <c r="D33" i="37"/>
  <c r="C33" i="37"/>
  <c r="B33" i="37"/>
  <c r="E32" i="37"/>
  <c r="D32" i="37"/>
  <c r="C32" i="37"/>
  <c r="B32" i="37"/>
  <c r="E31" i="37"/>
  <c r="D31" i="37"/>
  <c r="C31" i="37"/>
  <c r="B31" i="37"/>
  <c r="E30" i="37"/>
  <c r="D30" i="37"/>
  <c r="C30" i="37"/>
  <c r="B30" i="37"/>
  <c r="E29" i="37"/>
  <c r="D29" i="37"/>
  <c r="C29" i="37"/>
  <c r="B29" i="37"/>
  <c r="E28" i="37"/>
  <c r="D28" i="37"/>
  <c r="C28" i="37"/>
  <c r="B28" i="37"/>
  <c r="E27" i="37"/>
  <c r="D27" i="37"/>
  <c r="C27" i="37"/>
  <c r="B27" i="37"/>
  <c r="E26" i="37"/>
  <c r="D26" i="37"/>
  <c r="C26" i="37"/>
  <c r="B26" i="37"/>
  <c r="E25" i="37"/>
  <c r="D25" i="37"/>
  <c r="C25" i="37"/>
  <c r="B25" i="37"/>
  <c r="E24" i="37"/>
  <c r="D24" i="37"/>
  <c r="C24" i="37"/>
  <c r="B24" i="37"/>
  <c r="E23" i="37"/>
  <c r="D23" i="37"/>
  <c r="C23" i="37"/>
  <c r="B23" i="37"/>
  <c r="E22" i="37"/>
  <c r="D22" i="37"/>
  <c r="C22" i="37"/>
  <c r="B22" i="37"/>
  <c r="E21" i="37"/>
  <c r="D21" i="37"/>
  <c r="C21" i="37"/>
  <c r="B21" i="37"/>
  <c r="E20" i="37"/>
  <c r="D20" i="37"/>
  <c r="C20" i="37"/>
  <c r="B20" i="37"/>
  <c r="E19" i="37"/>
  <c r="D19" i="37"/>
  <c r="C19" i="37"/>
  <c r="B19" i="37"/>
  <c r="E18" i="37"/>
  <c r="D18" i="37"/>
  <c r="C18" i="37"/>
  <c r="B18" i="37"/>
  <c r="E17" i="37"/>
  <c r="D17" i="37"/>
  <c r="C17" i="37"/>
  <c r="B17" i="37"/>
  <c r="E16" i="37"/>
  <c r="D16" i="37"/>
  <c r="C16" i="37"/>
  <c r="B16" i="37"/>
  <c r="E15" i="37"/>
  <c r="D15" i="37"/>
  <c r="C15" i="37"/>
  <c r="B15" i="37"/>
  <c r="E14" i="37"/>
  <c r="D14" i="37"/>
  <c r="C14" i="37"/>
  <c r="B14" i="37"/>
  <c r="E13" i="37"/>
  <c r="D13" i="37"/>
  <c r="C13" i="37"/>
  <c r="B13" i="37"/>
  <c r="E12" i="37"/>
  <c r="D12" i="37"/>
  <c r="C12" i="37"/>
  <c r="B12" i="37"/>
  <c r="E11" i="37"/>
  <c r="D11" i="37"/>
  <c r="C11" i="37"/>
  <c r="B11" i="37"/>
  <c r="E10" i="37"/>
  <c r="D10" i="37"/>
  <c r="C10" i="37"/>
  <c r="B10" i="37"/>
  <c r="E9" i="37"/>
  <c r="D9" i="37"/>
  <c r="C9" i="37"/>
  <c r="B9" i="37"/>
  <c r="E8" i="37"/>
  <c r="D8" i="37"/>
  <c r="C8" i="37"/>
  <c r="B8" i="37"/>
  <c r="E7" i="37"/>
  <c r="D7" i="37"/>
  <c r="C7" i="37"/>
  <c r="B7" i="37"/>
  <c r="E6" i="37"/>
  <c r="D6" i="37"/>
  <c r="C6" i="37"/>
  <c r="B6" i="37"/>
  <c r="E5" i="37"/>
  <c r="D5" i="37"/>
  <c r="C5" i="37"/>
  <c r="B5" i="37"/>
  <c r="E4" i="37"/>
  <c r="D4" i="37"/>
  <c r="C4" i="37"/>
  <c r="B4" i="37"/>
  <c r="E83" i="36"/>
  <c r="D83" i="36"/>
  <c r="C83" i="36"/>
  <c r="B83" i="36"/>
  <c r="E82" i="36"/>
  <c r="D82" i="36"/>
  <c r="C82" i="36"/>
  <c r="B82" i="36"/>
  <c r="E81" i="36"/>
  <c r="D81" i="36"/>
  <c r="C81" i="36"/>
  <c r="B81" i="36"/>
  <c r="E80" i="36"/>
  <c r="D80" i="36"/>
  <c r="C80" i="36"/>
  <c r="B80" i="36"/>
  <c r="E79" i="36"/>
  <c r="D79" i="36"/>
  <c r="C79" i="36"/>
  <c r="B79" i="36"/>
  <c r="E78" i="36"/>
  <c r="D78" i="36"/>
  <c r="C78" i="36"/>
  <c r="B78" i="36"/>
  <c r="E77" i="36"/>
  <c r="D77" i="36"/>
  <c r="C77" i="36"/>
  <c r="B77" i="36"/>
  <c r="E76" i="36"/>
  <c r="D76" i="36"/>
  <c r="C76" i="36"/>
  <c r="B76" i="36"/>
  <c r="E75" i="36"/>
  <c r="D75" i="36"/>
  <c r="C75" i="36"/>
  <c r="B75" i="36"/>
  <c r="E74" i="36"/>
  <c r="D74" i="36"/>
  <c r="C74" i="36"/>
  <c r="B74" i="36"/>
  <c r="E73" i="36"/>
  <c r="D73" i="36"/>
  <c r="C73" i="36"/>
  <c r="B73" i="36"/>
  <c r="E72" i="36"/>
  <c r="D72" i="36"/>
  <c r="C72" i="36"/>
  <c r="B72" i="36"/>
  <c r="E71" i="36"/>
  <c r="D71" i="36"/>
  <c r="C71" i="36"/>
  <c r="B71" i="36"/>
  <c r="E70" i="36"/>
  <c r="D70" i="36"/>
  <c r="C70" i="36"/>
  <c r="B70" i="36"/>
  <c r="E69" i="36"/>
  <c r="D69" i="36"/>
  <c r="C69" i="36"/>
  <c r="B69" i="36"/>
  <c r="E68" i="36"/>
  <c r="D68" i="36"/>
  <c r="C68" i="36"/>
  <c r="B68" i="36"/>
  <c r="E67" i="36"/>
  <c r="D67" i="36"/>
  <c r="C67" i="36"/>
  <c r="B67" i="36"/>
  <c r="E66" i="36"/>
  <c r="D66" i="36"/>
  <c r="C66" i="36"/>
  <c r="B66" i="36"/>
  <c r="E65" i="36"/>
  <c r="D65" i="36"/>
  <c r="C65" i="36"/>
  <c r="B65" i="36"/>
  <c r="E64" i="36"/>
  <c r="D64" i="36"/>
  <c r="C64" i="36"/>
  <c r="B64" i="36"/>
  <c r="E63" i="36"/>
  <c r="D63" i="36"/>
  <c r="C63" i="36"/>
  <c r="B63" i="36"/>
  <c r="E62" i="36"/>
  <c r="D62" i="36"/>
  <c r="C62" i="36"/>
  <c r="B62" i="36"/>
  <c r="E61" i="36"/>
  <c r="D61" i="36"/>
  <c r="C61" i="36"/>
  <c r="B61" i="36"/>
  <c r="E60" i="36"/>
  <c r="D60" i="36"/>
  <c r="C60" i="36"/>
  <c r="B60" i="36"/>
  <c r="E59" i="36"/>
  <c r="D59" i="36"/>
  <c r="C59" i="36"/>
  <c r="B59" i="36"/>
  <c r="E58" i="36"/>
  <c r="D58" i="36"/>
  <c r="C58" i="36"/>
  <c r="B58" i="36"/>
  <c r="E57" i="36"/>
  <c r="D57" i="36"/>
  <c r="C57" i="36"/>
  <c r="B57" i="36"/>
  <c r="E56" i="36"/>
  <c r="D56" i="36"/>
  <c r="C56" i="36"/>
  <c r="B56" i="36"/>
  <c r="E55" i="36"/>
  <c r="D55" i="36"/>
  <c r="C55" i="36"/>
  <c r="B55" i="36"/>
  <c r="E54" i="36"/>
  <c r="D54" i="36"/>
  <c r="C54" i="36"/>
  <c r="B54" i="36"/>
  <c r="E53" i="36"/>
  <c r="D53" i="36"/>
  <c r="C53" i="36"/>
  <c r="B53" i="36"/>
  <c r="E52" i="36"/>
  <c r="D52" i="36"/>
  <c r="C52" i="36"/>
  <c r="B52" i="36"/>
  <c r="E51" i="36"/>
  <c r="D51" i="36"/>
  <c r="C51" i="36"/>
  <c r="B51" i="36"/>
  <c r="E50" i="36"/>
  <c r="D50" i="36"/>
  <c r="C50" i="36"/>
  <c r="B50" i="36"/>
  <c r="E49" i="36"/>
  <c r="D49" i="36"/>
  <c r="C49" i="36"/>
  <c r="B49" i="36"/>
  <c r="E48" i="36"/>
  <c r="D48" i="36"/>
  <c r="C48" i="36"/>
  <c r="B48" i="36"/>
  <c r="E47" i="36"/>
  <c r="D47" i="36"/>
  <c r="C47" i="36"/>
  <c r="B47" i="36"/>
  <c r="E46" i="36"/>
  <c r="D46" i="36"/>
  <c r="C46" i="36"/>
  <c r="B46" i="36"/>
  <c r="E45" i="36"/>
  <c r="D45" i="36"/>
  <c r="C45" i="36"/>
  <c r="B45" i="36"/>
  <c r="E44" i="36"/>
  <c r="D44" i="36"/>
  <c r="C44" i="36"/>
  <c r="B44" i="36"/>
  <c r="E43" i="36"/>
  <c r="D43" i="36"/>
  <c r="C43" i="36"/>
  <c r="B43" i="36"/>
  <c r="E42" i="36"/>
  <c r="D42" i="36"/>
  <c r="C42" i="36"/>
  <c r="B42" i="36"/>
  <c r="E41" i="36"/>
  <c r="D41" i="36"/>
  <c r="C41" i="36"/>
  <c r="B41" i="36"/>
  <c r="E40" i="36"/>
  <c r="D40" i="36"/>
  <c r="C40" i="36"/>
  <c r="B40" i="36"/>
  <c r="E39" i="36"/>
  <c r="D39" i="36"/>
  <c r="C39" i="36"/>
  <c r="B39" i="36"/>
  <c r="E38" i="36"/>
  <c r="D38" i="36"/>
  <c r="C38" i="36"/>
  <c r="B38" i="36"/>
  <c r="E37" i="36"/>
  <c r="D37" i="36"/>
  <c r="C37" i="36"/>
  <c r="B37" i="36"/>
  <c r="E36" i="36"/>
  <c r="D36" i="36"/>
  <c r="C36" i="36"/>
  <c r="B36" i="36"/>
  <c r="E35" i="36"/>
  <c r="D35" i="36"/>
  <c r="C35" i="36"/>
  <c r="B35" i="36"/>
  <c r="E34" i="36"/>
  <c r="D34" i="36"/>
  <c r="C34" i="36"/>
  <c r="B34" i="36"/>
  <c r="E33" i="36"/>
  <c r="D33" i="36"/>
  <c r="C33" i="36"/>
  <c r="B33" i="36"/>
  <c r="E32" i="36"/>
  <c r="D32" i="36"/>
  <c r="C32" i="36"/>
  <c r="B32" i="36"/>
  <c r="E31" i="36"/>
  <c r="D31" i="36"/>
  <c r="C31" i="36"/>
  <c r="B31" i="36"/>
  <c r="E30" i="36"/>
  <c r="D30" i="36"/>
  <c r="C30" i="36"/>
  <c r="B30" i="36"/>
  <c r="E29" i="36"/>
  <c r="D29" i="36"/>
  <c r="C29" i="36"/>
  <c r="B29" i="36"/>
  <c r="E28" i="36"/>
  <c r="D28" i="36"/>
  <c r="C28" i="36"/>
  <c r="B28" i="36"/>
  <c r="E27" i="36"/>
  <c r="D27" i="36"/>
  <c r="C27" i="36"/>
  <c r="B27" i="36"/>
  <c r="E26" i="36"/>
  <c r="D26" i="36"/>
  <c r="C26" i="36"/>
  <c r="B26" i="36"/>
  <c r="E25" i="36"/>
  <c r="D25" i="36"/>
  <c r="C25" i="36"/>
  <c r="B25" i="36"/>
  <c r="E24" i="36"/>
  <c r="D24" i="36"/>
  <c r="C24" i="36"/>
  <c r="B24" i="36"/>
  <c r="E23" i="36"/>
  <c r="D23" i="36"/>
  <c r="C23" i="36"/>
  <c r="B23" i="36"/>
  <c r="E22" i="36"/>
  <c r="D22" i="36"/>
  <c r="C22" i="36"/>
  <c r="B22" i="36"/>
  <c r="E21" i="36"/>
  <c r="D21" i="36"/>
  <c r="C21" i="36"/>
  <c r="B21" i="36"/>
  <c r="E20" i="36"/>
  <c r="D20" i="36"/>
  <c r="C20" i="36"/>
  <c r="B20" i="36"/>
  <c r="E19" i="36"/>
  <c r="D19" i="36"/>
  <c r="C19" i="36"/>
  <c r="B19" i="36"/>
  <c r="E18" i="36"/>
  <c r="D18" i="36"/>
  <c r="C18" i="36"/>
  <c r="B18" i="36"/>
  <c r="E17" i="36"/>
  <c r="D17" i="36"/>
  <c r="C17" i="36"/>
  <c r="B17" i="36"/>
  <c r="E16" i="36"/>
  <c r="D16" i="36"/>
  <c r="C16" i="36"/>
  <c r="B16" i="36"/>
  <c r="E15" i="36"/>
  <c r="D15" i="36"/>
  <c r="C15" i="36"/>
  <c r="B15" i="36"/>
  <c r="E14" i="36"/>
  <c r="D14" i="36"/>
  <c r="C14" i="36"/>
  <c r="B14" i="36"/>
  <c r="E13" i="36"/>
  <c r="D13" i="36"/>
  <c r="C13" i="36"/>
  <c r="B13" i="36"/>
  <c r="E12" i="36"/>
  <c r="D12" i="36"/>
  <c r="C12" i="36"/>
  <c r="B12" i="36"/>
  <c r="E11" i="36"/>
  <c r="D11" i="36"/>
  <c r="C11" i="36"/>
  <c r="B11" i="36"/>
  <c r="E10" i="36"/>
  <c r="D10" i="36"/>
  <c r="C10" i="36"/>
  <c r="B10" i="36"/>
  <c r="E9" i="36"/>
  <c r="D9" i="36"/>
  <c r="C9" i="36"/>
  <c r="B9" i="36"/>
  <c r="E8" i="36"/>
  <c r="D8" i="36"/>
  <c r="C8" i="36"/>
  <c r="B8" i="36"/>
  <c r="E7" i="36"/>
  <c r="D7" i="36"/>
  <c r="C7" i="36"/>
  <c r="B7" i="36"/>
  <c r="E6" i="36"/>
  <c r="D6" i="36"/>
  <c r="C6" i="36"/>
  <c r="B6" i="36"/>
  <c r="E5" i="36"/>
  <c r="D5" i="36"/>
  <c r="C5" i="36"/>
  <c r="B5" i="36"/>
  <c r="E4" i="36"/>
  <c r="D4" i="36"/>
  <c r="C4" i="36"/>
  <c r="B4" i="36"/>
  <c r="Y86" i="44" l="1"/>
  <c r="Y102" i="44" s="1"/>
  <c r="Y118" i="43"/>
  <c r="W93" i="41"/>
  <c r="W100" i="41" s="1"/>
  <c r="W109" i="41" s="1"/>
  <c r="W127" i="41" s="1"/>
  <c r="W93" i="42" s="1"/>
  <c r="W95" i="43" s="1"/>
  <c r="W153" i="40"/>
  <c r="V86" i="44"/>
  <c r="V102" i="44" s="1"/>
  <c r="V118" i="43"/>
  <c r="U86" i="44"/>
  <c r="U102" i="44" s="1"/>
  <c r="U118" i="43"/>
  <c r="P118" i="43"/>
  <c r="P86" i="44"/>
  <c r="P102" i="44" s="1"/>
  <c r="Q86" i="44"/>
  <c r="Q102" i="44" s="1"/>
  <c r="Q118" i="43"/>
  <c r="R118" i="43"/>
  <c r="R86" i="44"/>
  <c r="R102" i="44" s="1"/>
  <c r="S93" i="41"/>
  <c r="S100" i="41" s="1"/>
  <c r="S109" i="41" s="1"/>
  <c r="S127" i="41" s="1"/>
  <c r="S93" i="42" s="1"/>
  <c r="S95" i="43" s="1"/>
  <c r="S153" i="40"/>
  <c r="C35" i="3"/>
  <c r="C26" i="3"/>
  <c r="C25" i="3"/>
  <c r="C8" i="3"/>
  <c r="C7" i="3"/>
  <c r="C3" i="3"/>
  <c r="W118" i="43" l="1"/>
  <c r="W86" i="44"/>
  <c r="W102" i="44" s="1"/>
  <c r="S118" i="43"/>
  <c r="S86" i="44"/>
  <c r="S102" i="44" s="1"/>
</calcChain>
</file>

<file path=xl/sharedStrings.xml><?xml version="1.0" encoding="utf-8"?>
<sst xmlns="http://schemas.openxmlformats.org/spreadsheetml/2006/main" count="409" uniqueCount="163">
  <si>
    <t>ID</t>
  </si>
  <si>
    <t>Puerto</t>
  </si>
  <si>
    <t>Saint Nazaire</t>
  </si>
  <si>
    <t>Valencia</t>
  </si>
  <si>
    <t>Le Havre</t>
  </si>
  <si>
    <t>Calais</t>
  </si>
  <si>
    <t>Barcelona</t>
  </si>
  <si>
    <t>Zeebrugge</t>
  </si>
  <si>
    <t>Rotterdam</t>
  </si>
  <si>
    <t>Amberes</t>
  </si>
  <si>
    <t>Amsterdam</t>
  </si>
  <si>
    <t>Bremerhaven</t>
  </si>
  <si>
    <t>Sines</t>
  </si>
  <si>
    <t>Lisboa</t>
  </si>
  <si>
    <t>Oporto</t>
  </si>
  <si>
    <t>Hamburgo</t>
  </si>
  <si>
    <t>Vigo</t>
  </si>
  <si>
    <t>A Coruña</t>
  </si>
  <si>
    <t>Cádiz</t>
  </si>
  <si>
    <t>Algeciras</t>
  </si>
  <si>
    <t>Málaga</t>
  </si>
  <si>
    <t>Brest</t>
  </si>
  <si>
    <t>Bilbao</t>
  </si>
  <si>
    <t>Caen</t>
  </si>
  <si>
    <t>Cherburgo</t>
  </si>
  <si>
    <t>Anual</t>
  </si>
  <si>
    <t>Semanal</t>
  </si>
  <si>
    <t>Dunkerque</t>
  </si>
  <si>
    <t>Antwerpen-Bruges</t>
  </si>
  <si>
    <t>se han unificado</t>
  </si>
  <si>
    <t>https://www.hafen-hamburg.de/en/statistics/containerhandling/</t>
  </si>
  <si>
    <t>Ferrol</t>
  </si>
  <si>
    <t>https://www.puertomalaga.com/en/statistics/</t>
  </si>
  <si>
    <t>Rouen</t>
  </si>
  <si>
    <t>Lyon</t>
  </si>
  <si>
    <t>http://lyon-terminal.fr/#statistiques</t>
  </si>
  <si>
    <t>La Rochelle</t>
  </si>
  <si>
    <t>Gennevilliers</t>
  </si>
  <si>
    <t>Burdeos</t>
  </si>
  <si>
    <t>Var1</t>
  </si>
  <si>
    <t>Var2</t>
  </si>
  <si>
    <t>flow</t>
  </si>
  <si>
    <t>TiempoNav</t>
  </si>
  <si>
    <t>TiempoPort</t>
  </si>
  <si>
    <t>TiempoCD</t>
  </si>
  <si>
    <t>offer</t>
  </si>
  <si>
    <t>Name</t>
  </si>
  <si>
    <t>Port</t>
  </si>
  <si>
    <t>Longitude</t>
  </si>
  <si>
    <t>Latitude</t>
  </si>
  <si>
    <t>NUT</t>
  </si>
  <si>
    <t>BE21</t>
  </si>
  <si>
    <t>Prov. Antwerpen</t>
  </si>
  <si>
    <t>BE23</t>
  </si>
  <si>
    <t>Prov. Oost-Vlaanderen</t>
  </si>
  <si>
    <t>BE25</t>
  </si>
  <si>
    <t>Prov. West-Vlaanderen</t>
  </si>
  <si>
    <t>DE50</t>
  </si>
  <si>
    <t>Bremen</t>
  </si>
  <si>
    <t>DE60</t>
  </si>
  <si>
    <t>Hamburg</t>
  </si>
  <si>
    <t>DE80</t>
  </si>
  <si>
    <t>Mecklenburg-Vorpommern</t>
  </si>
  <si>
    <t>DE93</t>
  </si>
  <si>
    <t>Lüneburg</t>
  </si>
  <si>
    <t>DE94</t>
  </si>
  <si>
    <t>Weser-Ems</t>
  </si>
  <si>
    <t>DEA1</t>
  </si>
  <si>
    <t>Düsseldorf</t>
  </si>
  <si>
    <t>DEF0</t>
  </si>
  <si>
    <t>Schleswig-Holstein</t>
  </si>
  <si>
    <t>ES11</t>
  </si>
  <si>
    <t>Galicia</t>
  </si>
  <si>
    <t>ES12</t>
  </si>
  <si>
    <t>Principado de Asturias</t>
  </si>
  <si>
    <t>ES13</t>
  </si>
  <si>
    <t>Cantabria</t>
  </si>
  <si>
    <t>ES21</t>
  </si>
  <si>
    <t>País Vasco</t>
  </si>
  <si>
    <t>ES51</t>
  </si>
  <si>
    <t>Cataluña</t>
  </si>
  <si>
    <t>ES52</t>
  </si>
  <si>
    <t xml:space="preserve">Comunitat Valenciana </t>
  </si>
  <si>
    <t>ES61</t>
  </si>
  <si>
    <t>Andalucía</t>
  </si>
  <si>
    <t>ES62</t>
  </si>
  <si>
    <t>Región de Murcia</t>
  </si>
  <si>
    <t>FRD1</t>
  </si>
  <si>
    <t xml:space="preserve">Basse-Normandie </t>
  </si>
  <si>
    <t>FRD2</t>
  </si>
  <si>
    <t xml:space="preserve">Haute-Normandie </t>
  </si>
  <si>
    <t>FRE1</t>
  </si>
  <si>
    <t>Nord-Pas de Calais</t>
  </si>
  <si>
    <t>FRG0</t>
  </si>
  <si>
    <t>Pays de la Loire</t>
  </si>
  <si>
    <t>FRH0</t>
  </si>
  <si>
    <t>Bretagne</t>
  </si>
  <si>
    <t>FRI1</t>
  </si>
  <si>
    <t>Aquitaine</t>
  </si>
  <si>
    <t>FRI3</t>
  </si>
  <si>
    <t>Poitou-Charentes</t>
  </si>
  <si>
    <t>FRJ1</t>
  </si>
  <si>
    <t>Languedoc-Roussillon</t>
  </si>
  <si>
    <t>FRF2</t>
  </si>
  <si>
    <t>Champagne-Ardenne</t>
  </si>
  <si>
    <t>FRJ2</t>
  </si>
  <si>
    <t>Midi-Pyrénées</t>
  </si>
  <si>
    <t>FRI2</t>
  </si>
  <si>
    <t>Limousin</t>
  </si>
  <si>
    <t>NL11</t>
  </si>
  <si>
    <t>Groningen</t>
  </si>
  <si>
    <t>NL12</t>
  </si>
  <si>
    <t>Friesland (NL)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</si>
  <si>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</si>
  <si>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</si>
  <si>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</si>
  <si>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</si>
  <si>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</si>
  <si>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</si>
  <si>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</si>
  <si>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</si>
  <si>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PT11</t>
  </si>
  <si>
    <t>Norte</t>
  </si>
  <si>
    <t>PT15</t>
  </si>
  <si>
    <t>Algarve</t>
  </si>
  <si>
    <t>PT16</t>
  </si>
  <si>
    <t>Centro (PT)</t>
  </si>
  <si>
    <t>PT17</t>
  </si>
  <si>
    <t>Área Metropolitana de Lisboa</t>
  </si>
  <si>
    <t>PT18</t>
  </si>
  <si>
    <t>Alentejo</t>
  </si>
  <si>
    <t>nodo final</t>
  </si>
  <si>
    <t>Coste fijo</t>
  </si>
  <si>
    <t>nodo inicial</t>
  </si>
  <si>
    <t>puerto O</t>
  </si>
  <si>
    <t>puerto D</t>
  </si>
  <si>
    <t>Coste variable</t>
  </si>
  <si>
    <t xml:space="preserve">Optimal objective value is 4.404573e+08. </t>
  </si>
  <si>
    <t xml:space="preserve"> Optimal objective value is 4.047400e+08. </t>
  </si>
  <si>
    <t xml:space="preserve">Optimal objective value is 4.505097e+08. </t>
  </si>
  <si>
    <t>Optimal objective value is 4.366096e+08</t>
  </si>
  <si>
    <t>Optimal objective value is 4.572922e+08.</t>
  </si>
  <si>
    <t xml:space="preserve">Optimal objective value is 4.624494e+08.                                         </t>
  </si>
  <si>
    <t>Optimal objective value is 5.179209e+08</t>
  </si>
  <si>
    <t>Optimal objective value is 5.124448e+08</t>
  </si>
  <si>
    <t xml:space="preserve"> Optimal objective value is 5.374531e+08.</t>
  </si>
  <si>
    <t>Subruta 1</t>
  </si>
  <si>
    <t>Subruta 2</t>
  </si>
  <si>
    <t>Subruta 3</t>
  </si>
  <si>
    <t>Subruta 4</t>
  </si>
  <si>
    <t>Subruta 5</t>
  </si>
  <si>
    <t>Subruta 6</t>
  </si>
  <si>
    <t>Subruta 7</t>
  </si>
  <si>
    <t>Tiempo C/D</t>
  </si>
  <si>
    <t>Tiempo total</t>
  </si>
  <si>
    <t>TEUs/buque</t>
  </si>
  <si>
    <t>Coste Total</t>
  </si>
  <si>
    <t>Nodo inicial</t>
  </si>
  <si>
    <t>Puerto O</t>
  </si>
  <si>
    <t>Nodo final</t>
  </si>
  <si>
    <t>Puerto D</t>
  </si>
  <si>
    <t>Coste/buque</t>
  </si>
  <si>
    <t>Coste fijo/buque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</si>
</sst>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MS Sans Serif"/>
    </font>
    <font>
      <sz val="9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5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3" fillId="0" borderId="0" xfId="2" quotePrefix="1"/>
    <xf numFmtId="49" fontId="3" fillId="0" borderId="0" xfId="2" quotePrefix="1" applyNumberFormat="1"/>
    <xf numFmtId="0" fontId="3" fillId="0" borderId="0" xfId="2"/>
    <xf numFmtId="9" fontId="3" fillId="0" borderId="0" xfId="1" applyFont="1"/>
    <xf numFmtId="0" fontId="4" fillId="0" borderId="0" xfId="2" applyFont="1" applyAlignment="1">
      <alignment wrapText="1"/>
    </xf>
    <xf numFmtId="0" fontId="5" fillId="0" borderId="0" xfId="3"/>
    <xf numFmtId="0" fontId="4" fillId="0" borderId="0" xfId="2" applyFont="1"/>
    <xf numFmtId="0" fontId="6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49" fontId="3" fillId="0" borderId="0" xfId="2" applyNumberFormat="1"/>
    <xf numFmtId="9" fontId="3" fillId="0" borderId="0" xfId="2" applyNumberFormat="1"/>
    <xf numFmtId="0" fontId="6" fillId="0" borderId="0" xfId="0" applyFont="1" applyFill="1" applyBorder="1"/>
    <xf numFmtId="44" fontId="6" fillId="0" borderId="0" xfId="4" applyFont="1" applyFill="1" applyBorder="1"/>
    <xf numFmtId="1" fontId="6" fillId="0" borderId="0" xfId="0" applyNumberFormat="1" applyFont="1" applyFill="1" applyBorder="1"/>
    <xf numFmtId="44" fontId="6" fillId="0" borderId="0" xfId="0" applyNumberFormat="1" applyFont="1" applyFill="1" applyBorder="1"/>
  </cellXfs>
  <cellStyles count="5">
    <cellStyle name="Moneda" xfId="4" builtinId="4"/>
    <cellStyle name="Normal" xfId="0" builtinId="0"/>
    <cellStyle name="Normal 2" xfId="2" xr:uid="{72F36FBD-A881-4E35-9DF3-B81D96E16ED2}"/>
    <cellStyle name="Normal 3" xfId="3" xr:uid="{3D9064BC-D4CA-420C-9449-99D43971259E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n%20restricciones_7_SI\Ru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NUTS_Europa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 t="str">
            <v>BE21</v>
          </cell>
          <cell r="C2">
            <v>253</v>
          </cell>
        </row>
        <row r="3">
          <cell r="A3">
            <v>2</v>
          </cell>
          <cell r="B3" t="str">
            <v>BE23</v>
          </cell>
          <cell r="C3">
            <v>253</v>
          </cell>
        </row>
        <row r="4">
          <cell r="A4">
            <v>3</v>
          </cell>
          <cell r="B4" t="str">
            <v>BE25</v>
          </cell>
          <cell r="C4">
            <v>235</v>
          </cell>
        </row>
        <row r="5">
          <cell r="A5">
            <v>4</v>
          </cell>
          <cell r="B5" t="str">
            <v>DE50</v>
          </cell>
          <cell r="C5">
            <v>245</v>
          </cell>
        </row>
        <row r="6">
          <cell r="A6">
            <v>5</v>
          </cell>
          <cell r="B6" t="str">
            <v>DE60</v>
          </cell>
          <cell r="C6">
            <v>1069</v>
          </cell>
        </row>
        <row r="7">
          <cell r="A7">
            <v>6</v>
          </cell>
          <cell r="B7" t="str">
            <v>DE80</v>
          </cell>
          <cell r="C7">
            <v>1069</v>
          </cell>
        </row>
        <row r="8">
          <cell r="A8">
            <v>7</v>
          </cell>
          <cell r="B8" t="str">
            <v>DE93</v>
          </cell>
          <cell r="C8">
            <v>1069</v>
          </cell>
        </row>
        <row r="9">
          <cell r="A9">
            <v>8</v>
          </cell>
          <cell r="B9" t="str">
            <v>DE94</v>
          </cell>
          <cell r="C9">
            <v>245</v>
          </cell>
        </row>
        <row r="10">
          <cell r="A10">
            <v>9</v>
          </cell>
          <cell r="B10" t="str">
            <v>DEA1</v>
          </cell>
          <cell r="C10">
            <v>253</v>
          </cell>
        </row>
        <row r="11">
          <cell r="A11">
            <v>10</v>
          </cell>
          <cell r="B11" t="str">
            <v>DEF0</v>
          </cell>
          <cell r="C11">
            <v>1069</v>
          </cell>
        </row>
        <row r="12">
          <cell r="A12">
            <v>11</v>
          </cell>
          <cell r="B12" t="str">
            <v>ES11</v>
          </cell>
          <cell r="C12">
            <v>288</v>
          </cell>
        </row>
        <row r="13">
          <cell r="A13">
            <v>12</v>
          </cell>
          <cell r="B13" t="str">
            <v>ES12</v>
          </cell>
          <cell r="C13">
            <v>285</v>
          </cell>
        </row>
        <row r="14">
          <cell r="A14">
            <v>13</v>
          </cell>
          <cell r="B14" t="str">
            <v>ES13</v>
          </cell>
          <cell r="C14">
            <v>163</v>
          </cell>
        </row>
        <row r="15">
          <cell r="A15">
            <v>14</v>
          </cell>
          <cell r="B15" t="str">
            <v>ES21</v>
          </cell>
          <cell r="C15">
            <v>163</v>
          </cell>
        </row>
        <row r="16">
          <cell r="A16">
            <v>15</v>
          </cell>
          <cell r="B16" t="str">
            <v>ES51</v>
          </cell>
          <cell r="C16">
            <v>1063</v>
          </cell>
        </row>
        <row r="17">
          <cell r="A17">
            <v>16</v>
          </cell>
          <cell r="B17" t="str">
            <v>ES52</v>
          </cell>
          <cell r="C17">
            <v>1064</v>
          </cell>
        </row>
        <row r="18">
          <cell r="A18">
            <v>17</v>
          </cell>
          <cell r="B18" t="str">
            <v>ES61</v>
          </cell>
          <cell r="C18">
            <v>61</v>
          </cell>
        </row>
        <row r="19">
          <cell r="A19">
            <v>18</v>
          </cell>
          <cell r="B19" t="str">
            <v>ES62</v>
          </cell>
          <cell r="C19">
            <v>1064</v>
          </cell>
        </row>
        <row r="20">
          <cell r="A20">
            <v>19</v>
          </cell>
          <cell r="B20" t="str">
            <v>FRD1</v>
          </cell>
          <cell r="C20">
            <v>268</v>
          </cell>
        </row>
        <row r="21">
          <cell r="A21">
            <v>20</v>
          </cell>
          <cell r="B21" t="str">
            <v>FRD2</v>
          </cell>
          <cell r="C21">
            <v>269</v>
          </cell>
        </row>
        <row r="22">
          <cell r="A22">
            <v>21</v>
          </cell>
          <cell r="B22" t="str">
            <v>FRE1</v>
          </cell>
          <cell r="C22">
            <v>220</v>
          </cell>
        </row>
        <row r="23">
          <cell r="A23">
            <v>22</v>
          </cell>
          <cell r="B23" t="str">
            <v>FRG0</v>
          </cell>
          <cell r="C23">
            <v>282</v>
          </cell>
        </row>
        <row r="24">
          <cell r="A24">
            <v>23</v>
          </cell>
          <cell r="B24" t="str">
            <v>FRH0</v>
          </cell>
          <cell r="C24">
            <v>283</v>
          </cell>
        </row>
        <row r="25">
          <cell r="A25">
            <v>24</v>
          </cell>
          <cell r="B25" t="str">
            <v>FRI1</v>
          </cell>
          <cell r="C25">
            <v>283</v>
          </cell>
        </row>
        <row r="26">
          <cell r="A26">
            <v>25</v>
          </cell>
          <cell r="B26" t="str">
            <v>FRI3</v>
          </cell>
          <cell r="C26">
            <v>283</v>
          </cell>
        </row>
        <row r="27">
          <cell r="A27">
            <v>26</v>
          </cell>
          <cell r="B27" t="str">
            <v>FRJ1</v>
          </cell>
          <cell r="C27">
            <v>1063</v>
          </cell>
        </row>
        <row r="28">
          <cell r="A28">
            <v>27</v>
          </cell>
          <cell r="B28" t="str">
            <v>FRF2</v>
          </cell>
          <cell r="C28">
            <v>269</v>
          </cell>
        </row>
        <row r="29">
          <cell r="A29">
            <v>28</v>
          </cell>
          <cell r="B29" t="str">
            <v>FRJ2</v>
          </cell>
          <cell r="C29">
            <v>283</v>
          </cell>
        </row>
        <row r="30">
          <cell r="A30">
            <v>29</v>
          </cell>
          <cell r="B30" t="str">
            <v>FRI2</v>
          </cell>
          <cell r="C30">
            <v>269</v>
          </cell>
        </row>
        <row r="31">
          <cell r="A31">
            <v>30</v>
          </cell>
          <cell r="B31" t="str">
            <v>NL11</v>
          </cell>
          <cell r="C31">
            <v>245</v>
          </cell>
        </row>
        <row r="32">
          <cell r="A32">
            <v>31</v>
          </cell>
          <cell r="B32" t="str">
            <v>NL12</v>
          </cell>
          <cell r="C32">
            <v>218</v>
          </cell>
        </row>
        <row r="33">
          <cell r="A33">
            <v>32</v>
          </cell>
          <cell r="B33" t="str">
            <v>NL32</v>
          </cell>
          <cell r="C33">
            <v>218</v>
          </cell>
        </row>
        <row r="34">
          <cell r="A34">
            <v>33</v>
          </cell>
          <cell r="B34" t="str">
            <v>NL33</v>
          </cell>
          <cell r="C34">
            <v>250</v>
          </cell>
        </row>
        <row r="35">
          <cell r="A35">
            <v>34</v>
          </cell>
          <cell r="B35" t="str">
            <v>NL34</v>
          </cell>
          <cell r="C35">
            <v>250</v>
          </cell>
        </row>
        <row r="36">
          <cell r="A36">
            <v>35</v>
          </cell>
          <cell r="B36" t="str">
            <v>NL41</v>
          </cell>
          <cell r="C36">
            <v>253</v>
          </cell>
        </row>
        <row r="37">
          <cell r="A37">
            <v>36</v>
          </cell>
          <cell r="B37" t="str">
            <v>PT11</v>
          </cell>
          <cell r="C37">
            <v>111</v>
          </cell>
        </row>
        <row r="38">
          <cell r="A38">
            <v>37</v>
          </cell>
          <cell r="B38" t="str">
            <v>PT15</v>
          </cell>
          <cell r="C38">
            <v>1065</v>
          </cell>
        </row>
        <row r="39">
          <cell r="A39">
            <v>38</v>
          </cell>
          <cell r="B39" t="str">
            <v>PT16</v>
          </cell>
          <cell r="C39">
            <v>111</v>
          </cell>
        </row>
        <row r="40">
          <cell r="A40">
            <v>39</v>
          </cell>
          <cell r="B40" t="str">
            <v>PT17</v>
          </cell>
          <cell r="C40">
            <v>294</v>
          </cell>
        </row>
        <row r="41">
          <cell r="A41">
            <v>40</v>
          </cell>
          <cell r="B41" t="str">
            <v>PT18</v>
          </cell>
          <cell r="C41">
            <v>1065</v>
          </cell>
        </row>
        <row r="42">
          <cell r="A42">
            <v>41</v>
          </cell>
          <cell r="B42" t="str">
            <v>BE21</v>
          </cell>
          <cell r="C42">
            <v>250</v>
          </cell>
        </row>
        <row r="43">
          <cell r="A43">
            <v>42</v>
          </cell>
          <cell r="B43" t="str">
            <v>BE23</v>
          </cell>
          <cell r="C43">
            <v>220</v>
          </cell>
        </row>
        <row r="44">
          <cell r="A44">
            <v>43</v>
          </cell>
          <cell r="B44" t="str">
            <v>BE25</v>
          </cell>
          <cell r="C44">
            <v>220</v>
          </cell>
        </row>
        <row r="45">
          <cell r="A45">
            <v>44</v>
          </cell>
          <cell r="B45" t="str">
            <v>DE50</v>
          </cell>
          <cell r="C45">
            <v>1069</v>
          </cell>
        </row>
        <row r="46">
          <cell r="A46">
            <v>45</v>
          </cell>
          <cell r="B46" t="str">
            <v>DE60</v>
          </cell>
          <cell r="C46">
            <v>245</v>
          </cell>
        </row>
        <row r="47">
          <cell r="A47">
            <v>46</v>
          </cell>
          <cell r="B47" t="str">
            <v>DE80</v>
          </cell>
          <cell r="C47">
            <v>245</v>
          </cell>
        </row>
        <row r="48">
          <cell r="A48">
            <v>47</v>
          </cell>
          <cell r="B48" t="str">
            <v>DE93</v>
          </cell>
          <cell r="C48">
            <v>245</v>
          </cell>
        </row>
        <row r="49">
          <cell r="A49">
            <v>48</v>
          </cell>
          <cell r="B49" t="str">
            <v>DE94</v>
          </cell>
          <cell r="C49">
            <v>1069</v>
          </cell>
        </row>
        <row r="50">
          <cell r="A50">
            <v>49</v>
          </cell>
          <cell r="B50" t="str">
            <v>DEA1</v>
          </cell>
          <cell r="C50">
            <v>245</v>
          </cell>
        </row>
        <row r="51">
          <cell r="A51">
            <v>50</v>
          </cell>
          <cell r="B51" t="str">
            <v>DEF0</v>
          </cell>
          <cell r="C51">
            <v>245</v>
          </cell>
        </row>
        <row r="52">
          <cell r="A52">
            <v>51</v>
          </cell>
          <cell r="B52" t="str">
            <v>ES11</v>
          </cell>
          <cell r="C52">
            <v>285</v>
          </cell>
        </row>
        <row r="53">
          <cell r="A53">
            <v>52</v>
          </cell>
          <cell r="B53" t="str">
            <v>ES12</v>
          </cell>
          <cell r="C53">
            <v>163</v>
          </cell>
        </row>
        <row r="54">
          <cell r="A54">
            <v>53</v>
          </cell>
          <cell r="B54" t="str">
            <v>ES13</v>
          </cell>
          <cell r="C54">
            <v>285</v>
          </cell>
        </row>
        <row r="55">
          <cell r="A55">
            <v>54</v>
          </cell>
          <cell r="B55" t="str">
            <v>ES21</v>
          </cell>
          <cell r="C55">
            <v>1063</v>
          </cell>
        </row>
        <row r="56">
          <cell r="A56">
            <v>55</v>
          </cell>
          <cell r="B56" t="str">
            <v>ES51</v>
          </cell>
          <cell r="C56">
            <v>1064</v>
          </cell>
        </row>
        <row r="57">
          <cell r="A57">
            <v>56</v>
          </cell>
          <cell r="B57" t="str">
            <v>ES52</v>
          </cell>
          <cell r="C57">
            <v>1063</v>
          </cell>
        </row>
        <row r="58">
          <cell r="A58">
            <v>57</v>
          </cell>
          <cell r="B58" t="str">
            <v>ES61</v>
          </cell>
          <cell r="C58">
            <v>297</v>
          </cell>
        </row>
        <row r="59">
          <cell r="A59">
            <v>58</v>
          </cell>
          <cell r="B59" t="str">
            <v>ES62</v>
          </cell>
          <cell r="C59">
            <v>462</v>
          </cell>
        </row>
        <row r="60">
          <cell r="A60">
            <v>59</v>
          </cell>
          <cell r="B60" t="str">
            <v>FRD1</v>
          </cell>
          <cell r="C60">
            <v>269</v>
          </cell>
        </row>
        <row r="61">
          <cell r="A61">
            <v>60</v>
          </cell>
          <cell r="B61" t="str">
            <v>FRD2</v>
          </cell>
          <cell r="C61">
            <v>271</v>
          </cell>
        </row>
        <row r="62">
          <cell r="A62">
            <v>61</v>
          </cell>
          <cell r="B62" t="str">
            <v>FRE1</v>
          </cell>
          <cell r="C62">
            <v>235</v>
          </cell>
        </row>
        <row r="63">
          <cell r="A63">
            <v>62</v>
          </cell>
          <cell r="B63" t="str">
            <v>FRG0</v>
          </cell>
          <cell r="C63">
            <v>283</v>
          </cell>
        </row>
        <row r="64">
          <cell r="A64">
            <v>63</v>
          </cell>
          <cell r="B64" t="str">
            <v>FRH0</v>
          </cell>
          <cell r="C64">
            <v>282</v>
          </cell>
        </row>
        <row r="65">
          <cell r="A65">
            <v>64</v>
          </cell>
          <cell r="B65" t="str">
            <v>FRI1</v>
          </cell>
          <cell r="C65">
            <v>275</v>
          </cell>
        </row>
        <row r="66">
          <cell r="A66">
            <v>65</v>
          </cell>
          <cell r="B66" t="str">
            <v>FRI3</v>
          </cell>
          <cell r="C66">
            <v>282</v>
          </cell>
        </row>
        <row r="67">
          <cell r="A67">
            <v>66</v>
          </cell>
          <cell r="B67" t="str">
            <v>FRJ1</v>
          </cell>
          <cell r="C67">
            <v>1064</v>
          </cell>
        </row>
        <row r="68">
          <cell r="A68">
            <v>67</v>
          </cell>
          <cell r="B68" t="str">
            <v>FRF2</v>
          </cell>
          <cell r="C68">
            <v>235</v>
          </cell>
        </row>
        <row r="69">
          <cell r="A69">
            <v>68</v>
          </cell>
          <cell r="B69" t="str">
            <v>FRJ2</v>
          </cell>
          <cell r="C69">
            <v>163</v>
          </cell>
        </row>
        <row r="70">
          <cell r="A70">
            <v>69</v>
          </cell>
          <cell r="B70" t="str">
            <v>FRI2</v>
          </cell>
          <cell r="C70">
            <v>275</v>
          </cell>
        </row>
        <row r="71">
          <cell r="A71">
            <v>70</v>
          </cell>
          <cell r="B71" t="str">
            <v>NL11</v>
          </cell>
          <cell r="C71">
            <v>218</v>
          </cell>
        </row>
        <row r="72">
          <cell r="A72">
            <v>71</v>
          </cell>
          <cell r="B72" t="str">
            <v>NL12</v>
          </cell>
          <cell r="C72">
            <v>250</v>
          </cell>
        </row>
        <row r="73">
          <cell r="A73">
            <v>72</v>
          </cell>
          <cell r="B73" t="str">
            <v>NL32</v>
          </cell>
          <cell r="C73">
            <v>253</v>
          </cell>
        </row>
        <row r="74">
          <cell r="A74">
            <v>73</v>
          </cell>
          <cell r="B74" t="str">
            <v>NL33</v>
          </cell>
          <cell r="C74">
            <v>220</v>
          </cell>
        </row>
        <row r="75">
          <cell r="A75">
            <v>74</v>
          </cell>
          <cell r="B75" t="str">
            <v>NL34</v>
          </cell>
          <cell r="C75">
            <v>218</v>
          </cell>
        </row>
        <row r="76">
          <cell r="A76">
            <v>75</v>
          </cell>
          <cell r="B76" t="str">
            <v>NL41</v>
          </cell>
          <cell r="C76">
            <v>218</v>
          </cell>
        </row>
        <row r="77">
          <cell r="A77">
            <v>76</v>
          </cell>
          <cell r="B77" t="str">
            <v>PT11</v>
          </cell>
          <cell r="C77">
            <v>288</v>
          </cell>
        </row>
        <row r="78">
          <cell r="A78">
            <v>77</v>
          </cell>
          <cell r="B78" t="str">
            <v>PT15</v>
          </cell>
          <cell r="C78">
            <v>61</v>
          </cell>
        </row>
        <row r="79">
          <cell r="A79">
            <v>78</v>
          </cell>
          <cell r="B79" t="str">
            <v>PT16</v>
          </cell>
          <cell r="C79">
            <v>294</v>
          </cell>
        </row>
        <row r="80">
          <cell r="A80">
            <v>79</v>
          </cell>
          <cell r="B80" t="str">
            <v>PT17</v>
          </cell>
          <cell r="C80">
            <v>297</v>
          </cell>
        </row>
        <row r="81">
          <cell r="A81">
            <v>80</v>
          </cell>
          <cell r="B81" t="str">
            <v>PT18</v>
          </cell>
          <cell r="C81">
            <v>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FE59B-CCDB-42E2-9E6E-17C156BA72CA}">
  <dimension ref="B1:AC178"/>
  <sheetViews>
    <sheetView workbookViewId="0">
      <selection activeCell="F31" sqref="F31"/>
    </sheetView>
  </sheetViews>
  <sheetFormatPr baseColWidth="10" defaultColWidth="9.140625" defaultRowHeight="15" x14ac:dyDescent="0.25"/>
  <cols>
    <col min="6" max="7" width="7.28515625" bestFit="1" customWidth="1"/>
    <col min="8" max="9" width="13" bestFit="1" customWidth="1"/>
    <col min="10" max="14" width="12" bestFit="1" customWidth="1"/>
    <col min="15" max="15" width="9.5703125" bestFit="1" customWidth="1"/>
    <col min="16" max="16" width="13.7109375" customWidth="1"/>
    <col min="17" max="17" width="12" customWidth="1"/>
    <col min="18" max="18" width="12.7109375" customWidth="1"/>
    <col min="19" max="19" width="13.140625" customWidth="1"/>
  </cols>
  <sheetData>
    <row r="1" spans="2:14" x14ac:dyDescent="0.25">
      <c r="J1" t="s">
        <v>137</v>
      </c>
    </row>
    <row r="3" spans="2:14" x14ac:dyDescent="0.25">
      <c r="B3" t="s">
        <v>133</v>
      </c>
      <c r="C3" t="s">
        <v>134</v>
      </c>
      <c r="D3" t="s">
        <v>131</v>
      </c>
      <c r="E3" t="s">
        <v>135</v>
      </c>
      <c r="F3" t="s">
        <v>39</v>
      </c>
      <c r="G3" t="s">
        <v>40</v>
      </c>
      <c r="H3" t="s">
        <v>136</v>
      </c>
      <c r="I3" t="s">
        <v>132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</row>
    <row r="4" spans="2:14" s="15" customFormat="1" x14ac:dyDescent="0.25">
      <c r="B4" s="15" t="str">
        <f>VLOOKUP(F4,[1]NUTS_Europa!$A$2:$C$81,2,FALSE)</f>
        <v>BE21</v>
      </c>
      <c r="C4" s="15">
        <f>VLOOKUP(F4,[1]NUTS_Europa!$A$2:$C$81,3,FALSE)</f>
        <v>253</v>
      </c>
      <c r="D4" s="15" t="str">
        <f>VLOOKUP(G4,[1]NUTS_Europa!$A$2:$C$81,2,FALSE)</f>
        <v>BE25</v>
      </c>
      <c r="E4" s="15">
        <f>VLOOKUP(G4,[1]NUTS_Europa!$A$2:$C$81,3,FALSE)</f>
        <v>235</v>
      </c>
      <c r="F4" s="15">
        <v>1</v>
      </c>
      <c r="G4" s="15">
        <v>3</v>
      </c>
      <c r="H4" s="16">
        <v>287483.5864706767</v>
      </c>
      <c r="I4" s="16">
        <v>699054.58788696979</v>
      </c>
      <c r="J4" s="15">
        <v>135416.16140000001</v>
      </c>
      <c r="K4" s="15">
        <v>7.3999999999999995</v>
      </c>
      <c r="L4" s="15">
        <v>14.200104507870948</v>
      </c>
      <c r="M4" s="15">
        <v>3.6066792465838211</v>
      </c>
      <c r="N4" s="15">
        <v>1583.5630706642501</v>
      </c>
    </row>
    <row r="5" spans="2:14" s="15" customFormat="1" x14ac:dyDescent="0.25">
      <c r="B5" s="15" t="str">
        <f>VLOOKUP(F5,[1]NUTS_Europa!$A$2:$C$81,2,FALSE)</f>
        <v>BE21</v>
      </c>
      <c r="C5" s="15">
        <f>VLOOKUP(F5,[1]NUTS_Europa!$A$2:$C$81,3,FALSE)</f>
        <v>253</v>
      </c>
      <c r="D5" s="15" t="str">
        <f>VLOOKUP(G5,[1]NUTS_Europa!$A$2:$C$81,2,FALSE)</f>
        <v>ES13</v>
      </c>
      <c r="E5" s="15">
        <f>VLOOKUP(G5,[1]NUTS_Europa!$A$2:$C$81,3,FALSE)</f>
        <v>163</v>
      </c>
      <c r="F5" s="15">
        <v>1</v>
      </c>
      <c r="G5" s="15">
        <v>13</v>
      </c>
      <c r="H5" s="15">
        <v>751053.41396898031</v>
      </c>
      <c r="I5" s="15">
        <v>1525888.5297126225</v>
      </c>
      <c r="J5" s="15">
        <v>117923.68180000001</v>
      </c>
      <c r="K5" s="15">
        <v>45.641764705882352</v>
      </c>
      <c r="L5" s="15">
        <v>14.491913796425688</v>
      </c>
      <c r="M5" s="15">
        <v>7.5897043652745886</v>
      </c>
      <c r="N5" s="15">
        <v>2892.2254104356139</v>
      </c>
    </row>
    <row r="6" spans="2:14" s="15" customFormat="1" x14ac:dyDescent="0.25">
      <c r="B6" s="15" t="str">
        <f>VLOOKUP(F6,[1]NUTS_Europa!$A$2:$C$81,2,FALSE)</f>
        <v>BE23</v>
      </c>
      <c r="C6" s="15">
        <f>VLOOKUP(F6,[1]NUTS_Europa!$A$2:$C$81,3,FALSE)</f>
        <v>253</v>
      </c>
      <c r="D6" s="15" t="str">
        <f>VLOOKUP(G6,[1]NUTS_Europa!$A$2:$C$81,2,FALSE)</f>
        <v>BE25</v>
      </c>
      <c r="E6" s="15">
        <f>VLOOKUP(G6,[1]NUTS_Europa!$A$2:$C$81,3,FALSE)</f>
        <v>235</v>
      </c>
      <c r="F6" s="15">
        <v>2</v>
      </c>
      <c r="G6" s="15">
        <v>3</v>
      </c>
      <c r="H6" s="15">
        <v>358177.00907127018</v>
      </c>
      <c r="I6" s="15">
        <v>699054.58788696979</v>
      </c>
      <c r="J6" s="15">
        <v>135416.16140000001</v>
      </c>
      <c r="K6" s="15">
        <v>7.3999999999999995</v>
      </c>
      <c r="L6" s="15">
        <v>14.200104507870948</v>
      </c>
      <c r="M6" s="15">
        <v>3.6066792465838211</v>
      </c>
      <c r="N6" s="15">
        <v>1583.5630706642501</v>
      </c>
    </row>
    <row r="7" spans="2:14" s="15" customFormat="1" x14ac:dyDescent="0.25">
      <c r="B7" s="15" t="str">
        <f>VLOOKUP(F7,[1]NUTS_Europa!$A$2:$C$81,2,FALSE)</f>
        <v>BE23</v>
      </c>
      <c r="C7" s="15">
        <f>VLOOKUP(F7,[1]NUTS_Europa!$A$2:$C$81,3,FALSE)</f>
        <v>253</v>
      </c>
      <c r="D7" s="15" t="str">
        <f>VLOOKUP(G7,[1]NUTS_Europa!$A$2:$C$81,2,FALSE)</f>
        <v>ES21</v>
      </c>
      <c r="E7" s="15">
        <f>VLOOKUP(G7,[1]NUTS_Europa!$A$2:$C$81,3,FALSE)</f>
        <v>163</v>
      </c>
      <c r="F7" s="15">
        <v>2</v>
      </c>
      <c r="G7" s="15">
        <v>14</v>
      </c>
      <c r="H7" s="15">
        <v>710040.50075883919</v>
      </c>
      <c r="I7" s="15">
        <v>1525888.5297126225</v>
      </c>
      <c r="J7" s="15">
        <v>145277.79319999999</v>
      </c>
      <c r="K7" s="15">
        <v>45.641764705882352</v>
      </c>
      <c r="L7" s="15">
        <v>14.491913796425688</v>
      </c>
      <c r="M7" s="15">
        <v>7.5897043652745886</v>
      </c>
      <c r="N7" s="15">
        <v>2892.2254104356139</v>
      </c>
    </row>
    <row r="8" spans="2:14" s="15" customFormat="1" x14ac:dyDescent="0.25">
      <c r="B8" s="15" t="str">
        <f>VLOOKUP(F8,[1]NUTS_Europa!$A$2:$C$81,2,FALSE)</f>
        <v>DE50</v>
      </c>
      <c r="C8" s="15">
        <f>VLOOKUP(F8,[1]NUTS_Europa!$A$2:$C$81,3,FALSE)</f>
        <v>245</v>
      </c>
      <c r="D8" s="15" t="str">
        <f>VLOOKUP(G8,[1]NUTS_Europa!$A$2:$C$81,2,FALSE)</f>
        <v>ES11</v>
      </c>
      <c r="E8" s="15">
        <f>VLOOKUP(G8,[1]NUTS_Europa!$A$2:$C$81,3,FALSE)</f>
        <v>288</v>
      </c>
      <c r="F8" s="15">
        <v>4</v>
      </c>
      <c r="G8" s="15">
        <v>11</v>
      </c>
      <c r="H8" s="15">
        <v>1738051.8198311215</v>
      </c>
      <c r="I8" s="15">
        <v>9876959.6572246961</v>
      </c>
      <c r="J8" s="15">
        <v>159445.52859999999</v>
      </c>
      <c r="K8" s="15">
        <v>65.335294117647067</v>
      </c>
      <c r="L8" s="15">
        <v>11.21696503570654</v>
      </c>
      <c r="M8" s="15">
        <v>2.0477880418889418</v>
      </c>
      <c r="N8" s="15">
        <v>900.45194509486157</v>
      </c>
    </row>
    <row r="9" spans="2:14" s="15" customFormat="1" x14ac:dyDescent="0.25">
      <c r="B9" s="15" t="str">
        <f>VLOOKUP(F9,[1]NUTS_Europa!$A$2:$C$81,2,FALSE)</f>
        <v>DE50</v>
      </c>
      <c r="C9" s="15">
        <f>VLOOKUP(F9,[1]NUTS_Europa!$A$2:$C$81,3,FALSE)</f>
        <v>245</v>
      </c>
      <c r="D9" s="15" t="str">
        <f>VLOOKUP(G9,[1]NUTS_Europa!$A$2:$C$81,2,FALSE)</f>
        <v>ES12</v>
      </c>
      <c r="E9" s="15">
        <f>VLOOKUP(G9,[1]NUTS_Europa!$A$2:$C$81,3,FALSE)</f>
        <v>285</v>
      </c>
      <c r="F9" s="15">
        <v>4</v>
      </c>
      <c r="G9" s="15">
        <v>12</v>
      </c>
      <c r="H9" s="15">
        <v>33359.780428950173</v>
      </c>
      <c r="I9" s="15">
        <v>11358512.250627458</v>
      </c>
      <c r="J9" s="15">
        <v>114346.8514</v>
      </c>
      <c r="K9" s="15">
        <v>59.172941176470594</v>
      </c>
      <c r="L9" s="15">
        <v>13.587863533083006</v>
      </c>
      <c r="M9" s="15">
        <v>3.5498739590392965E-2</v>
      </c>
      <c r="N9" s="15">
        <v>15.609481283570693</v>
      </c>
    </row>
    <row r="10" spans="2:14" s="15" customFormat="1" x14ac:dyDescent="0.25">
      <c r="B10" s="15" t="str">
        <f>VLOOKUP(F10,[1]NUTS_Europa!$A$2:$C$81,2,FALSE)</f>
        <v>DE60</v>
      </c>
      <c r="C10" s="15">
        <f>VLOOKUP(F10,[1]NUTS_Europa!$A$2:$C$81,3,FALSE)</f>
        <v>1069</v>
      </c>
      <c r="D10" s="15" t="str">
        <f>VLOOKUP(G10,[1]NUTS_Europa!$A$2:$C$81,2,FALSE)</f>
        <v>FRD2</v>
      </c>
      <c r="E10" s="15">
        <f>VLOOKUP(G10,[1]NUTS_Europa!$A$2:$C$81,3,FALSE)</f>
        <v>269</v>
      </c>
      <c r="F10" s="15">
        <v>5</v>
      </c>
      <c r="G10" s="15">
        <v>20</v>
      </c>
      <c r="H10" s="15">
        <v>1912015.5757098368</v>
      </c>
      <c r="I10" s="15">
        <v>1339759.8693935671</v>
      </c>
      <c r="J10" s="15">
        <v>145277.79319999999</v>
      </c>
      <c r="K10" s="15">
        <v>30.65</v>
      </c>
      <c r="L10" s="15">
        <v>13.776268007196609</v>
      </c>
      <c r="M10" s="15">
        <v>32.47314699782887</v>
      </c>
      <c r="N10" s="15">
        <v>14279.069796</v>
      </c>
    </row>
    <row r="11" spans="2:14" s="15" customFormat="1" x14ac:dyDescent="0.25">
      <c r="B11" s="15" t="str">
        <f>VLOOKUP(F11,[1]NUTS_Europa!$A$2:$C$81,2,FALSE)</f>
        <v>DE60</v>
      </c>
      <c r="C11" s="15">
        <f>VLOOKUP(F11,[1]NUTS_Europa!$A$2:$C$81,3,FALSE)</f>
        <v>1069</v>
      </c>
      <c r="D11" s="15" t="str">
        <f>VLOOKUP(G11,[1]NUTS_Europa!$A$2:$C$81,2,FALSE)</f>
        <v>NL32</v>
      </c>
      <c r="E11" s="15">
        <f>VLOOKUP(G11,[1]NUTS_Europa!$A$2:$C$81,3,FALSE)</f>
        <v>218</v>
      </c>
      <c r="F11" s="15">
        <v>5</v>
      </c>
      <c r="G11" s="15">
        <v>32</v>
      </c>
      <c r="H11" s="15">
        <v>304326.85148866259</v>
      </c>
      <c r="I11" s="15">
        <v>1058702.6254110988</v>
      </c>
      <c r="J11" s="15">
        <v>119215.969</v>
      </c>
      <c r="K11" s="15">
        <v>15.88058823529412</v>
      </c>
      <c r="L11" s="15">
        <v>11.568422212078723</v>
      </c>
      <c r="M11" s="15">
        <v>9.5146507742355446</v>
      </c>
      <c r="N11" s="15">
        <v>5283.3813549476936</v>
      </c>
    </row>
    <row r="12" spans="2:14" s="15" customFormat="1" x14ac:dyDescent="0.25">
      <c r="B12" s="15" t="str">
        <f>VLOOKUP(F12,[1]NUTS_Europa!$A$2:$C$81,2,FALSE)</f>
        <v>DE80</v>
      </c>
      <c r="C12" s="15">
        <f>VLOOKUP(F12,[1]NUTS_Europa!$A$2:$C$81,3,FALSE)</f>
        <v>1069</v>
      </c>
      <c r="D12" s="15" t="str">
        <f>VLOOKUP(G12,[1]NUTS_Europa!$A$2:$C$81,2,FALSE)</f>
        <v>FRD1</v>
      </c>
      <c r="E12" s="15">
        <f>VLOOKUP(G12,[1]NUTS_Europa!$A$2:$C$81,3,FALSE)</f>
        <v>268</v>
      </c>
      <c r="F12" s="15">
        <v>6</v>
      </c>
      <c r="G12" s="15">
        <v>19</v>
      </c>
      <c r="H12" s="15">
        <v>64634.136935735914</v>
      </c>
      <c r="I12" s="15">
        <v>1463646.0276911373</v>
      </c>
      <c r="J12" s="15">
        <v>114346.8514</v>
      </c>
      <c r="K12" s="15">
        <v>36.767647058823528</v>
      </c>
      <c r="L12" s="15">
        <v>14.295017375675968</v>
      </c>
      <c r="M12" s="15">
        <v>0.21155144623992753</v>
      </c>
      <c r="N12" s="15">
        <v>93.023256000000003</v>
      </c>
    </row>
    <row r="13" spans="2:14" s="15" customFormat="1" x14ac:dyDescent="0.25">
      <c r="B13" s="15" t="str">
        <f>VLOOKUP(F13,[1]NUTS_Europa!$A$2:$C$81,2,FALSE)</f>
        <v>DE80</v>
      </c>
      <c r="C13" s="15">
        <f>VLOOKUP(F13,[1]NUTS_Europa!$A$2:$C$81,3,FALSE)</f>
        <v>1069</v>
      </c>
      <c r="D13" s="15" t="str">
        <f>VLOOKUP(G13,[1]NUTS_Europa!$A$2:$C$81,2,FALSE)</f>
        <v>FRI1</v>
      </c>
      <c r="E13" s="15">
        <f>VLOOKUP(G13,[1]NUTS_Europa!$A$2:$C$81,3,FALSE)</f>
        <v>283</v>
      </c>
      <c r="F13" s="15">
        <v>6</v>
      </c>
      <c r="G13" s="15">
        <v>24</v>
      </c>
      <c r="H13" s="15">
        <v>1227367.414534451</v>
      </c>
      <c r="I13" s="15">
        <v>1624370.2788251047</v>
      </c>
      <c r="J13" s="15">
        <v>145277.79319999999</v>
      </c>
      <c r="K13" s="15">
        <v>56.345882352941175</v>
      </c>
      <c r="L13" s="15">
        <v>12.334760295221196</v>
      </c>
      <c r="M13" s="15">
        <v>4.063986933414963</v>
      </c>
      <c r="N13" s="15">
        <v>2032.1852811951153</v>
      </c>
    </row>
    <row r="14" spans="2:14" s="15" customFormat="1" x14ac:dyDescent="0.25">
      <c r="B14" s="15" t="str">
        <f>VLOOKUP(F14,[1]NUTS_Europa!$A$2:$C$81,2,FALSE)</f>
        <v>DE93</v>
      </c>
      <c r="C14" s="15">
        <f>VLOOKUP(F14,[1]NUTS_Europa!$A$2:$C$81,3,FALSE)</f>
        <v>1069</v>
      </c>
      <c r="D14" s="15" t="str">
        <f>VLOOKUP(G14,[1]NUTS_Europa!$A$2:$C$81,2,FALSE)</f>
        <v>NL12</v>
      </c>
      <c r="E14" s="15">
        <f>VLOOKUP(G14,[1]NUTS_Europa!$A$2:$C$81,3,FALSE)</f>
        <v>218</v>
      </c>
      <c r="F14" s="15">
        <v>7</v>
      </c>
      <c r="G14" s="15">
        <v>31</v>
      </c>
      <c r="H14" s="15">
        <v>1394835.7833227445</v>
      </c>
      <c r="I14" s="15">
        <v>1058702.6254110988</v>
      </c>
      <c r="J14" s="15">
        <v>163171.4883</v>
      </c>
      <c r="K14" s="15">
        <v>15.88058823529412</v>
      </c>
      <c r="L14" s="15">
        <v>11.568422212078723</v>
      </c>
      <c r="M14" s="15">
        <v>9.5146507742355446</v>
      </c>
      <c r="N14" s="15">
        <v>5283.3813549476936</v>
      </c>
    </row>
    <row r="15" spans="2:14" s="15" customFormat="1" x14ac:dyDescent="0.25">
      <c r="B15" s="15" t="str">
        <f>VLOOKUP(F15,[1]NUTS_Europa!$A$2:$C$81,2,FALSE)</f>
        <v>DE93</v>
      </c>
      <c r="C15" s="15">
        <f>VLOOKUP(F15,[1]NUTS_Europa!$A$2:$C$81,3,FALSE)</f>
        <v>1069</v>
      </c>
      <c r="D15" s="15" t="str">
        <f>VLOOKUP(G15,[1]NUTS_Europa!$A$2:$C$81,2,FALSE)</f>
        <v>NL32</v>
      </c>
      <c r="E15" s="15">
        <f>VLOOKUP(G15,[1]NUTS_Europa!$A$2:$C$81,3,FALSE)</f>
        <v>218</v>
      </c>
      <c r="F15" s="15">
        <v>7</v>
      </c>
      <c r="G15" s="15">
        <v>32</v>
      </c>
      <c r="H15" s="15">
        <v>578341.50039099227</v>
      </c>
      <c r="I15" s="15">
        <v>1058702.6254110988</v>
      </c>
      <c r="J15" s="15">
        <v>199058.85829999999</v>
      </c>
      <c r="K15" s="15">
        <v>15.88058823529412</v>
      </c>
      <c r="L15" s="15">
        <v>11.568422212078723</v>
      </c>
      <c r="M15" s="15">
        <v>9.5146507742355446</v>
      </c>
      <c r="N15" s="15">
        <v>5283.3813549476936</v>
      </c>
    </row>
    <row r="16" spans="2:14" s="15" customFormat="1" x14ac:dyDescent="0.25">
      <c r="B16" s="15" t="str">
        <f>VLOOKUP(F16,[1]NUTS_Europa!$A$2:$C$81,2,FALSE)</f>
        <v>DE94</v>
      </c>
      <c r="C16" s="15">
        <f>VLOOKUP(F16,[1]NUTS_Europa!$A$2:$C$81,3,FALSE)</f>
        <v>245</v>
      </c>
      <c r="D16" s="15" t="str">
        <f>VLOOKUP(G16,[1]NUTS_Europa!$A$2:$C$81,2,FALSE)</f>
        <v>ES11</v>
      </c>
      <c r="E16" s="15">
        <f>VLOOKUP(G16,[1]NUTS_Europa!$A$2:$C$81,3,FALSE)</f>
        <v>288</v>
      </c>
      <c r="F16" s="15">
        <v>8</v>
      </c>
      <c r="G16" s="15">
        <v>11</v>
      </c>
      <c r="H16" s="15">
        <v>1754367.4688050735</v>
      </c>
      <c r="I16" s="15">
        <v>9876959.6572246961</v>
      </c>
      <c r="J16" s="15">
        <v>123840.01519999999</v>
      </c>
      <c r="K16" s="15">
        <v>65.335294117647067</v>
      </c>
      <c r="L16" s="15">
        <v>11.21696503570654</v>
      </c>
      <c r="M16" s="15">
        <v>2.0477880418889418</v>
      </c>
      <c r="N16" s="15">
        <v>900.45194509486157</v>
      </c>
    </row>
    <row r="17" spans="2:14" s="15" customFormat="1" x14ac:dyDescent="0.25">
      <c r="B17" s="15" t="str">
        <f>VLOOKUP(F17,[1]NUTS_Europa!$A$2:$C$81,2,FALSE)</f>
        <v>DE94</v>
      </c>
      <c r="C17" s="15">
        <f>VLOOKUP(F17,[1]NUTS_Europa!$A$2:$C$81,3,FALSE)</f>
        <v>245</v>
      </c>
      <c r="D17" s="15" t="str">
        <f>VLOOKUP(G17,[1]NUTS_Europa!$A$2:$C$81,2,FALSE)</f>
        <v>ES12</v>
      </c>
      <c r="E17" s="15">
        <f>VLOOKUP(G17,[1]NUTS_Europa!$A$2:$C$81,3,FALSE)</f>
        <v>285</v>
      </c>
      <c r="F17" s="15">
        <v>8</v>
      </c>
      <c r="G17" s="15">
        <v>12</v>
      </c>
      <c r="H17" s="15">
        <v>33642.614864119707</v>
      </c>
      <c r="I17" s="15">
        <v>11358512.250627458</v>
      </c>
      <c r="J17" s="15">
        <v>117061.7148</v>
      </c>
      <c r="K17" s="15">
        <v>59.172941176470594</v>
      </c>
      <c r="L17" s="15">
        <v>13.587863533083006</v>
      </c>
      <c r="M17" s="15">
        <v>3.5498739590392965E-2</v>
      </c>
      <c r="N17" s="15">
        <v>15.609481283570693</v>
      </c>
    </row>
    <row r="18" spans="2:14" s="15" customFormat="1" x14ac:dyDescent="0.25">
      <c r="B18" s="15" t="str">
        <f>VLOOKUP(F18,[1]NUTS_Europa!$A$2:$C$81,2,FALSE)</f>
        <v>DEA1</v>
      </c>
      <c r="C18" s="15">
        <f>VLOOKUP(F18,[1]NUTS_Europa!$A$2:$C$81,3,FALSE)</f>
        <v>253</v>
      </c>
      <c r="D18" s="15" t="str">
        <f>VLOOKUP(G18,[1]NUTS_Europa!$A$2:$C$81,2,FALSE)</f>
        <v>FRD1</v>
      </c>
      <c r="E18" s="15">
        <f>VLOOKUP(G18,[1]NUTS_Europa!$A$2:$C$81,3,FALSE)</f>
        <v>268</v>
      </c>
      <c r="F18" s="15">
        <v>9</v>
      </c>
      <c r="G18" s="15">
        <v>19</v>
      </c>
      <c r="H18" s="15">
        <v>66469.386173544568</v>
      </c>
      <c r="I18" s="15">
        <v>1221404.4266142598</v>
      </c>
      <c r="J18" s="15">
        <v>117061.7148</v>
      </c>
      <c r="K18" s="15">
        <v>22.347647058823529</v>
      </c>
      <c r="L18" s="15">
        <v>16.105742674071948</v>
      </c>
      <c r="M18" s="15">
        <v>0.24410926257262858</v>
      </c>
      <c r="N18" s="15">
        <v>93.023256000000003</v>
      </c>
    </row>
    <row r="19" spans="2:14" s="15" customFormat="1" x14ac:dyDescent="0.25">
      <c r="B19" s="15" t="str">
        <f>VLOOKUP(F19,[1]NUTS_Europa!$A$2:$C$81,2,FALSE)</f>
        <v>DEA1</v>
      </c>
      <c r="C19" s="15">
        <f>VLOOKUP(F19,[1]NUTS_Europa!$A$2:$C$81,3,FALSE)</f>
        <v>253</v>
      </c>
      <c r="D19" s="15" t="str">
        <f>VLOOKUP(G19,[1]NUTS_Europa!$A$2:$C$81,2,FALSE)</f>
        <v>FRG0</v>
      </c>
      <c r="E19" s="15">
        <f>VLOOKUP(G19,[1]NUTS_Europa!$A$2:$C$81,3,FALSE)</f>
        <v>282</v>
      </c>
      <c r="F19" s="15">
        <v>9</v>
      </c>
      <c r="G19" s="15">
        <v>22</v>
      </c>
      <c r="H19" s="15">
        <v>455158.80432858283</v>
      </c>
      <c r="I19" s="15">
        <v>1382826.0982057247</v>
      </c>
      <c r="J19" s="15">
        <v>507158.32770000002</v>
      </c>
      <c r="K19" s="15">
        <v>39.289411764705882</v>
      </c>
      <c r="L19" s="15">
        <v>15.617751417282014</v>
      </c>
      <c r="M19" s="15">
        <v>1.9210300472784292</v>
      </c>
      <c r="N19" s="15">
        <v>732.05116425480003</v>
      </c>
    </row>
    <row r="20" spans="2:14" s="15" customFormat="1" x14ac:dyDescent="0.25">
      <c r="B20" s="15" t="str">
        <f>VLOOKUP(F20,[1]NUTS_Europa!$A$2:$C$81,2,FALSE)</f>
        <v>DEF0</v>
      </c>
      <c r="C20" s="15">
        <f>VLOOKUP(F20,[1]NUTS_Europa!$A$2:$C$81,3,FALSE)</f>
        <v>1069</v>
      </c>
      <c r="D20" s="15" t="str">
        <f>VLOOKUP(G20,[1]NUTS_Europa!$A$2:$C$81,2,FALSE)</f>
        <v>ES13</v>
      </c>
      <c r="E20" s="15">
        <f>VLOOKUP(G20,[1]NUTS_Europa!$A$2:$C$81,3,FALSE)</f>
        <v>163</v>
      </c>
      <c r="F20" s="15">
        <v>10</v>
      </c>
      <c r="G20" s="15">
        <v>13</v>
      </c>
      <c r="H20" s="15">
        <v>1003111.9910445396</v>
      </c>
      <c r="I20" s="15">
        <v>1800183.2134454567</v>
      </c>
      <c r="J20" s="15">
        <v>163171.4883</v>
      </c>
      <c r="K20" s="15">
        <v>61.65</v>
      </c>
      <c r="L20" s="15">
        <v>12.681188498029707</v>
      </c>
      <c r="M20" s="15">
        <v>6.5774355224624905</v>
      </c>
      <c r="N20" s="15">
        <v>2892.2254104356139</v>
      </c>
    </row>
    <row r="21" spans="2:14" s="15" customFormat="1" x14ac:dyDescent="0.25">
      <c r="B21" s="15" t="str">
        <f>VLOOKUP(F21,[1]NUTS_Europa!$A$2:$C$81,2,FALSE)</f>
        <v>DEF0</v>
      </c>
      <c r="C21" s="15">
        <f>VLOOKUP(F21,[1]NUTS_Europa!$A$2:$C$81,3,FALSE)</f>
        <v>1069</v>
      </c>
      <c r="D21" s="15" t="str">
        <f>VLOOKUP(G21,[1]NUTS_Europa!$A$2:$C$81,2,FALSE)</f>
        <v>ES21</v>
      </c>
      <c r="E21" s="15">
        <f>VLOOKUP(G21,[1]NUTS_Europa!$A$2:$C$81,3,FALSE)</f>
        <v>163</v>
      </c>
      <c r="F21" s="15">
        <v>10</v>
      </c>
      <c r="G21" s="15">
        <v>14</v>
      </c>
      <c r="H21" s="15">
        <v>832984.35106173193</v>
      </c>
      <c r="I21" s="15">
        <v>1800183.2134454567</v>
      </c>
      <c r="J21" s="15">
        <v>199058.85829999999</v>
      </c>
      <c r="K21" s="15">
        <v>61.65</v>
      </c>
      <c r="L21" s="15">
        <v>12.681188498029707</v>
      </c>
      <c r="M21" s="15">
        <v>6.5774355224624905</v>
      </c>
      <c r="N21" s="15">
        <v>2892.2254104356139</v>
      </c>
    </row>
    <row r="22" spans="2:14" s="15" customFormat="1" x14ac:dyDescent="0.25">
      <c r="B22" s="15" t="str">
        <f>VLOOKUP(F22,[1]NUTS_Europa!$A$2:$C$81,2,FALSE)</f>
        <v>ES51</v>
      </c>
      <c r="C22" s="15">
        <f>VLOOKUP(F22,[1]NUTS_Europa!$A$2:$C$81,3,FALSE)</f>
        <v>1063</v>
      </c>
      <c r="D22" s="15" t="str">
        <f>VLOOKUP(G22,[1]NUTS_Europa!$A$2:$C$81,2,FALSE)</f>
        <v>ES52</v>
      </c>
      <c r="E22" s="15">
        <f>VLOOKUP(G22,[1]NUTS_Europa!$A$2:$C$81,3,FALSE)</f>
        <v>1064</v>
      </c>
      <c r="F22" s="15">
        <v>15</v>
      </c>
      <c r="G22" s="15">
        <v>16</v>
      </c>
      <c r="H22" s="15">
        <v>2673988.1530501968</v>
      </c>
      <c r="I22" s="15">
        <v>8179823.5622752346</v>
      </c>
      <c r="J22" s="15">
        <v>135416.16140000001</v>
      </c>
      <c r="K22" s="15">
        <v>9.5294117647058822</v>
      </c>
      <c r="L22" s="15">
        <v>7.2290229473631875</v>
      </c>
      <c r="M22" s="15">
        <v>20.569987127489856</v>
      </c>
      <c r="N22" s="15">
        <v>10690.2529406715</v>
      </c>
    </row>
    <row r="23" spans="2:14" s="15" customFormat="1" x14ac:dyDescent="0.25">
      <c r="B23" s="15" t="str">
        <f>VLOOKUP(F23,[1]NUTS_Europa!$A$2:$C$81,2,FALSE)</f>
        <v>ES51</v>
      </c>
      <c r="C23" s="15">
        <f>VLOOKUP(F23,[1]NUTS_Europa!$A$2:$C$81,3,FALSE)</f>
        <v>1063</v>
      </c>
      <c r="D23" s="15" t="str">
        <f>VLOOKUP(G23,[1]NUTS_Europa!$A$2:$C$81,2,FALSE)</f>
        <v>PT18</v>
      </c>
      <c r="E23" s="15">
        <f>VLOOKUP(G23,[1]NUTS_Europa!$A$2:$C$81,3,FALSE)</f>
        <v>1065</v>
      </c>
      <c r="F23" s="15">
        <v>15</v>
      </c>
      <c r="G23" s="15">
        <v>40</v>
      </c>
      <c r="H23" s="15">
        <v>2735261.642259581</v>
      </c>
      <c r="I23" s="15">
        <v>8987744.9946717229</v>
      </c>
      <c r="J23" s="15">
        <v>192445.7181</v>
      </c>
      <c r="K23" s="15">
        <v>47</v>
      </c>
      <c r="L23" s="15">
        <v>8.6307488533086794</v>
      </c>
      <c r="M23" s="15">
        <v>15.446815942808561</v>
      </c>
      <c r="N23" s="15">
        <v>8027.7332471413838</v>
      </c>
    </row>
    <row r="24" spans="2:14" s="15" customFormat="1" x14ac:dyDescent="0.25">
      <c r="B24" s="15" t="str">
        <f>VLOOKUP(F24,[1]NUTS_Europa!$A$2:$C$81,2,FALSE)</f>
        <v>ES52</v>
      </c>
      <c r="C24" s="15">
        <f>VLOOKUP(F24,[1]NUTS_Europa!$A$2:$C$81,3,FALSE)</f>
        <v>1064</v>
      </c>
      <c r="D24" s="15" t="str">
        <f>VLOOKUP(G24,[1]NUTS_Europa!$A$2:$C$81,2,FALSE)</f>
        <v>PT18</v>
      </c>
      <c r="E24" s="15">
        <f>VLOOKUP(G24,[1]NUTS_Europa!$A$2:$C$81,3,FALSE)</f>
        <v>61</v>
      </c>
      <c r="F24" s="15">
        <v>16</v>
      </c>
      <c r="G24" s="15">
        <v>80</v>
      </c>
      <c r="H24" s="15">
        <v>12210446.45322397</v>
      </c>
      <c r="I24" s="15">
        <v>853199.42034360347</v>
      </c>
      <c r="J24" s="15">
        <v>145277.79319999999</v>
      </c>
      <c r="K24" s="15">
        <v>22.999411764705883</v>
      </c>
      <c r="L24" s="15">
        <v>6.2871817186251047</v>
      </c>
      <c r="M24" s="15">
        <v>31.126441391481311</v>
      </c>
      <c r="N24" s="15">
        <v>17378.684486844912</v>
      </c>
    </row>
    <row r="25" spans="2:14" s="15" customFormat="1" x14ac:dyDescent="0.25">
      <c r="B25" s="15" t="str">
        <f>VLOOKUP(F25,[1]NUTS_Europa!$A$2:$C$81,2,FALSE)</f>
        <v>ES61</v>
      </c>
      <c r="C25" s="15">
        <f>VLOOKUP(F25,[1]NUTS_Europa!$A$2:$C$81,3,FALSE)</f>
        <v>61</v>
      </c>
      <c r="D25" s="15" t="str">
        <f>VLOOKUP(G25,[1]NUTS_Europa!$A$2:$C$81,2,FALSE)</f>
        <v>FRI1</v>
      </c>
      <c r="E25" s="15">
        <f>VLOOKUP(G25,[1]NUTS_Europa!$A$2:$C$81,3,FALSE)</f>
        <v>283</v>
      </c>
      <c r="F25" s="15">
        <v>17</v>
      </c>
      <c r="G25" s="15">
        <v>24</v>
      </c>
      <c r="H25" s="15">
        <v>1326265.2253348895</v>
      </c>
      <c r="I25" s="15">
        <v>1583675.7152261313</v>
      </c>
      <c r="J25" s="15">
        <v>163029.68049999999</v>
      </c>
      <c r="K25" s="15">
        <v>60.34823529411765</v>
      </c>
      <c r="L25" s="15">
        <v>8.5961629410595251</v>
      </c>
      <c r="M25" s="15">
        <v>3.7934797796303776</v>
      </c>
      <c r="N25" s="15">
        <v>2032.1852811951153</v>
      </c>
    </row>
    <row r="26" spans="2:14" s="15" customFormat="1" x14ac:dyDescent="0.25">
      <c r="B26" s="15" t="str">
        <f>VLOOKUP(F26,[1]NUTS_Europa!$A$2:$C$81,2,FALSE)</f>
        <v>ES61</v>
      </c>
      <c r="C26" s="15">
        <f>VLOOKUP(F26,[1]NUTS_Europa!$A$2:$C$81,3,FALSE)</f>
        <v>61</v>
      </c>
      <c r="D26" s="15" t="str">
        <f>VLOOKUP(G26,[1]NUTS_Europa!$A$2:$C$81,2,FALSE)</f>
        <v>FRI3</v>
      </c>
      <c r="E26" s="15">
        <f>VLOOKUP(G26,[1]NUTS_Europa!$A$2:$C$81,3,FALSE)</f>
        <v>283</v>
      </c>
      <c r="F26" s="15">
        <v>17</v>
      </c>
      <c r="G26" s="15">
        <v>25</v>
      </c>
      <c r="H26" s="15">
        <v>1004739.9827926827</v>
      </c>
      <c r="I26" s="15">
        <v>1583675.7152261313</v>
      </c>
      <c r="J26" s="15">
        <v>142392.87169999999</v>
      </c>
      <c r="K26" s="15">
        <v>60.34823529411765</v>
      </c>
      <c r="L26" s="15">
        <v>8.5961629410595251</v>
      </c>
      <c r="M26" s="15">
        <v>3.7934797796303776</v>
      </c>
      <c r="N26" s="15">
        <v>2032.1852811951153</v>
      </c>
    </row>
    <row r="27" spans="2:14" s="15" customFormat="1" x14ac:dyDescent="0.25">
      <c r="B27" s="15" t="str">
        <f>VLOOKUP(F27,[1]NUTS_Europa!$A$2:$C$81,2,FALSE)</f>
        <v>ES62</v>
      </c>
      <c r="C27" s="15">
        <f>VLOOKUP(F27,[1]NUTS_Europa!$A$2:$C$81,3,FALSE)</f>
        <v>1064</v>
      </c>
      <c r="D27" s="15" t="str">
        <f>VLOOKUP(G27,[1]NUTS_Europa!$A$2:$C$81,2,FALSE)</f>
        <v>FRG0</v>
      </c>
      <c r="E27" s="15">
        <f>VLOOKUP(G27,[1]NUTS_Europa!$A$2:$C$81,3,FALSE)</f>
        <v>282</v>
      </c>
      <c r="F27" s="15">
        <v>18</v>
      </c>
      <c r="G27" s="15">
        <v>22</v>
      </c>
      <c r="H27" s="15">
        <v>456199.01945854578</v>
      </c>
      <c r="I27" s="15">
        <v>1949926.7634622883</v>
      </c>
      <c r="J27" s="15">
        <v>135416.16140000001</v>
      </c>
      <c r="K27" s="15">
        <v>73.942294117647066</v>
      </c>
      <c r="L27" s="15">
        <v>11.365299049310112</v>
      </c>
      <c r="M27" s="15">
        <v>1.6648146837574216</v>
      </c>
      <c r="N27" s="15">
        <v>732.05116425480003</v>
      </c>
    </row>
    <row r="28" spans="2:14" s="15" customFormat="1" x14ac:dyDescent="0.25">
      <c r="B28" s="15" t="str">
        <f>VLOOKUP(F28,[1]NUTS_Europa!$A$2:$C$81,2,FALSE)</f>
        <v>ES62</v>
      </c>
      <c r="C28" s="15">
        <f>VLOOKUP(F28,[1]NUTS_Europa!$A$2:$C$81,3,FALSE)</f>
        <v>1064</v>
      </c>
      <c r="D28" s="15" t="str">
        <f>VLOOKUP(G28,[1]NUTS_Europa!$A$2:$C$81,2,FALSE)</f>
        <v>PT11</v>
      </c>
      <c r="E28" s="15">
        <f>VLOOKUP(G28,[1]NUTS_Europa!$A$2:$C$81,3,FALSE)</f>
        <v>111</v>
      </c>
      <c r="F28" s="15">
        <v>18</v>
      </c>
      <c r="G28" s="15">
        <v>36</v>
      </c>
      <c r="H28" s="15">
        <v>1779511.4091438425</v>
      </c>
      <c r="I28" s="15">
        <v>1334290.8601401497</v>
      </c>
      <c r="J28" s="15">
        <v>199058.85829999999</v>
      </c>
      <c r="K28" s="15">
        <v>43.418882352941175</v>
      </c>
      <c r="L28" s="15">
        <v>9.481650748654495</v>
      </c>
      <c r="M28" s="15">
        <v>6.1611684862850442</v>
      </c>
      <c r="N28" s="15">
        <v>3201.9684368426078</v>
      </c>
    </row>
    <row r="29" spans="2:14" s="15" customFormat="1" x14ac:dyDescent="0.25">
      <c r="B29" s="15" t="str">
        <f>VLOOKUP(F29,[1]NUTS_Europa!$A$2:$C$81,2,FALSE)</f>
        <v>FRD2</v>
      </c>
      <c r="C29" s="15">
        <f>VLOOKUP(F29,[1]NUTS_Europa!$A$2:$C$81,3,FALSE)</f>
        <v>269</v>
      </c>
      <c r="D29" s="15" t="str">
        <f>VLOOKUP(G29,[1]NUTS_Europa!$A$2:$C$81,2,FALSE)</f>
        <v>FRH0</v>
      </c>
      <c r="E29" s="15">
        <f>VLOOKUP(G29,[1]NUTS_Europa!$A$2:$C$81,3,FALSE)</f>
        <v>283</v>
      </c>
      <c r="F29" s="15">
        <v>20</v>
      </c>
      <c r="G29" s="15">
        <v>23</v>
      </c>
      <c r="H29" s="15">
        <v>972307.61888519058</v>
      </c>
      <c r="I29" s="15">
        <v>1189934.5914291707</v>
      </c>
      <c r="J29" s="15">
        <v>159445.52859999999</v>
      </c>
      <c r="K29" s="15">
        <v>27.235294117647058</v>
      </c>
      <c r="L29" s="15">
        <v>13.64352216005511</v>
      </c>
      <c r="M29" s="15">
        <v>4.7752447197385139</v>
      </c>
      <c r="N29" s="15">
        <v>2032.1852811951153</v>
      </c>
    </row>
    <row r="30" spans="2:14" s="15" customFormat="1" x14ac:dyDescent="0.25">
      <c r="B30" s="15" t="str">
        <f>VLOOKUP(F30,[1]NUTS_Europa!$A$2:$C$81,2,FALSE)</f>
        <v>FRE1</v>
      </c>
      <c r="C30" s="15">
        <f>VLOOKUP(F30,[1]NUTS_Europa!$A$2:$C$81,3,FALSE)</f>
        <v>220</v>
      </c>
      <c r="D30" s="15" t="str">
        <f>VLOOKUP(G30,[1]NUTS_Europa!$A$2:$C$81,2,FALSE)</f>
        <v>FRH0</v>
      </c>
      <c r="E30" s="15">
        <f>VLOOKUP(G30,[1]NUTS_Europa!$A$2:$C$81,3,FALSE)</f>
        <v>283</v>
      </c>
      <c r="F30" s="15">
        <v>21</v>
      </c>
      <c r="G30" s="15">
        <v>23</v>
      </c>
      <c r="H30" s="15">
        <v>1084003.2857755462</v>
      </c>
      <c r="I30" s="15">
        <v>1102481.4991109672</v>
      </c>
      <c r="J30" s="15">
        <v>156784.57750000001</v>
      </c>
      <c r="K30" s="15">
        <v>35.411176470588238</v>
      </c>
      <c r="L30" s="15">
        <v>8.6477707279017295</v>
      </c>
      <c r="M30" s="15">
        <v>4.3045001220516612</v>
      </c>
      <c r="N30" s="15">
        <v>2032.1852811951153</v>
      </c>
    </row>
    <row r="31" spans="2:14" s="15" customFormat="1" x14ac:dyDescent="0.25">
      <c r="B31" s="15" t="str">
        <f>VLOOKUP(F31,[1]NUTS_Europa!$A$2:$C$81,2,FALSE)</f>
        <v>FRE1</v>
      </c>
      <c r="C31" s="15">
        <f>VLOOKUP(F31,[1]NUTS_Europa!$A$2:$C$81,3,FALSE)</f>
        <v>220</v>
      </c>
      <c r="D31" s="15" t="str">
        <f>VLOOKUP(G31,[1]NUTS_Europa!$A$2:$C$81,2,FALSE)</f>
        <v>FRI3</v>
      </c>
      <c r="E31" s="15">
        <f>VLOOKUP(G31,[1]NUTS_Europa!$A$2:$C$81,3,FALSE)</f>
        <v>283</v>
      </c>
      <c r="F31" s="15">
        <v>21</v>
      </c>
      <c r="G31" s="15">
        <v>25</v>
      </c>
      <c r="H31" s="15">
        <v>591709.44968395121</v>
      </c>
      <c r="I31" s="15">
        <v>1102481.4991109672</v>
      </c>
      <c r="J31" s="15">
        <v>117061.7148</v>
      </c>
      <c r="K31" s="15">
        <v>35.411176470588238</v>
      </c>
      <c r="L31" s="15">
        <v>8.6477707279017295</v>
      </c>
      <c r="M31" s="15">
        <v>4.3045001220516612</v>
      </c>
      <c r="N31" s="15">
        <v>2032.1852811951153</v>
      </c>
    </row>
    <row r="32" spans="2:14" s="15" customFormat="1" x14ac:dyDescent="0.25">
      <c r="B32" s="15" t="str">
        <f>VLOOKUP(F32,[1]NUTS_Europa!$A$2:$C$81,2,FALSE)</f>
        <v>FRJ1</v>
      </c>
      <c r="C32" s="15">
        <f>VLOOKUP(F32,[1]NUTS_Europa!$A$2:$C$81,3,FALSE)</f>
        <v>1063</v>
      </c>
      <c r="D32" s="15" t="str">
        <f>VLOOKUP(G32,[1]NUTS_Europa!$A$2:$C$81,2,FALSE)</f>
        <v>FRJ2</v>
      </c>
      <c r="E32" s="15">
        <f>VLOOKUP(G32,[1]NUTS_Europa!$A$2:$C$81,3,FALSE)</f>
        <v>283</v>
      </c>
      <c r="F32" s="15">
        <v>26</v>
      </c>
      <c r="G32" s="15">
        <v>28</v>
      </c>
      <c r="H32" s="15">
        <v>2055989.0296441666</v>
      </c>
      <c r="I32" s="15">
        <v>9787168.9617503285</v>
      </c>
      <c r="J32" s="15">
        <v>142841.86170000001</v>
      </c>
      <c r="K32" s="15">
        <v>90.808058823529421</v>
      </c>
      <c r="L32" s="15">
        <v>9.5380041697976097</v>
      </c>
      <c r="M32" s="15">
        <v>4.063986933414963</v>
      </c>
      <c r="N32" s="15">
        <v>2032.1852811951153</v>
      </c>
    </row>
    <row r="33" spans="2:14" s="15" customFormat="1" x14ac:dyDescent="0.25">
      <c r="B33" s="15" t="str">
        <f>VLOOKUP(F33,[1]NUTS_Europa!$A$2:$C$81,2,FALSE)</f>
        <v>FRJ1</v>
      </c>
      <c r="C33" s="15">
        <f>VLOOKUP(F33,[1]NUTS_Europa!$A$2:$C$81,3,FALSE)</f>
        <v>1063</v>
      </c>
      <c r="D33" s="15" t="str">
        <f>VLOOKUP(G33,[1]NUTS_Europa!$A$2:$C$81,2,FALSE)</f>
        <v>PT17</v>
      </c>
      <c r="E33" s="15">
        <f>VLOOKUP(G33,[1]NUTS_Europa!$A$2:$C$81,3,FALSE)</f>
        <v>294</v>
      </c>
      <c r="F33" s="15">
        <v>26</v>
      </c>
      <c r="G33" s="15">
        <v>39</v>
      </c>
      <c r="H33" s="15">
        <v>1608516.7492043939</v>
      </c>
      <c r="I33" s="15">
        <v>8949714.0081000738</v>
      </c>
      <c r="J33" s="15">
        <v>137713.6226</v>
      </c>
      <c r="K33" s="15">
        <v>47.882352941176471</v>
      </c>
      <c r="L33" s="15">
        <v>7.1525024221536793</v>
      </c>
      <c r="M33" s="15">
        <v>5.9799576445929121</v>
      </c>
      <c r="N33" s="15">
        <v>3107.7928925763695</v>
      </c>
    </row>
    <row r="34" spans="2:14" s="15" customFormat="1" x14ac:dyDescent="0.25">
      <c r="B34" s="15" t="str">
        <f>VLOOKUP(F34,[1]NUTS_Europa!$A$2:$C$81,2,FALSE)</f>
        <v>FRF2</v>
      </c>
      <c r="C34" s="15">
        <f>VLOOKUP(F34,[1]NUTS_Europa!$A$2:$C$81,3,FALSE)</f>
        <v>269</v>
      </c>
      <c r="D34" s="15" t="str">
        <f>VLOOKUP(G34,[1]NUTS_Europa!$A$2:$C$81,2,FALSE)</f>
        <v>FRJ2</v>
      </c>
      <c r="E34" s="15">
        <f>VLOOKUP(G34,[1]NUTS_Europa!$A$2:$C$81,3,FALSE)</f>
        <v>283</v>
      </c>
      <c r="F34" s="15">
        <v>27</v>
      </c>
      <c r="G34" s="15">
        <v>28</v>
      </c>
      <c r="H34" s="15">
        <v>1682598.2376796759</v>
      </c>
      <c r="I34" s="15">
        <v>1189934.5914291707</v>
      </c>
      <c r="J34" s="15">
        <v>176841.96369999999</v>
      </c>
      <c r="K34" s="15">
        <v>27.235294117647058</v>
      </c>
      <c r="L34" s="15">
        <v>13.64352216005511</v>
      </c>
      <c r="M34" s="15">
        <v>4.7752447197385139</v>
      </c>
      <c r="N34" s="15">
        <v>2032.1852811951153</v>
      </c>
    </row>
    <row r="35" spans="2:14" s="15" customFormat="1" x14ac:dyDescent="0.25">
      <c r="B35" s="15" t="str">
        <f>VLOOKUP(F35,[1]NUTS_Europa!$A$2:$C$81,2,FALSE)</f>
        <v>FRF2</v>
      </c>
      <c r="C35" s="15">
        <f>VLOOKUP(F35,[1]NUTS_Europa!$A$2:$C$81,3,FALSE)</f>
        <v>269</v>
      </c>
      <c r="D35" s="15" t="str">
        <f>VLOOKUP(G35,[1]NUTS_Europa!$A$2:$C$81,2,FALSE)</f>
        <v>FRG0</v>
      </c>
      <c r="E35" s="15">
        <f>VLOOKUP(G35,[1]NUTS_Europa!$A$2:$C$81,3,FALSE)</f>
        <v>283</v>
      </c>
      <c r="F35" s="15">
        <v>27</v>
      </c>
      <c r="G35" s="15">
        <v>62</v>
      </c>
      <c r="H35" s="15">
        <v>1207648.0868704407</v>
      </c>
      <c r="I35" s="15">
        <v>1189934.5914291707</v>
      </c>
      <c r="J35" s="15">
        <v>141512.31529999999</v>
      </c>
      <c r="K35" s="15">
        <v>27.235294117647058</v>
      </c>
      <c r="L35" s="15">
        <v>13.64352216005511</v>
      </c>
      <c r="M35" s="15">
        <v>4.7752447197385139</v>
      </c>
      <c r="N35" s="15">
        <v>2032.1852811951153</v>
      </c>
    </row>
    <row r="36" spans="2:14" s="15" customFormat="1" x14ac:dyDescent="0.25">
      <c r="B36" s="15" t="str">
        <f>VLOOKUP(F36,[1]NUTS_Europa!$A$2:$C$81,2,FALSE)</f>
        <v>FRI2</v>
      </c>
      <c r="C36" s="15">
        <f>VLOOKUP(F36,[1]NUTS_Europa!$A$2:$C$81,3,FALSE)</f>
        <v>269</v>
      </c>
      <c r="D36" s="15" t="str">
        <f>VLOOKUP(G36,[1]NUTS_Europa!$A$2:$C$81,2,FALSE)</f>
        <v>NL12</v>
      </c>
      <c r="E36" s="15">
        <f>VLOOKUP(G36,[1]NUTS_Europa!$A$2:$C$81,3,FALSE)</f>
        <v>218</v>
      </c>
      <c r="F36" s="15">
        <v>29</v>
      </c>
      <c r="G36" s="15">
        <v>31</v>
      </c>
      <c r="H36" s="15">
        <v>2533441.1243954357</v>
      </c>
      <c r="I36" s="15">
        <v>1205910.1177392753</v>
      </c>
      <c r="J36" s="15">
        <v>154854.3009</v>
      </c>
      <c r="K36" s="15">
        <v>16.176470588235293</v>
      </c>
      <c r="L36" s="15">
        <v>12.877184076912636</v>
      </c>
      <c r="M36" s="15">
        <v>11.36381588806476</v>
      </c>
      <c r="N36" s="15">
        <v>5283.3813549476936</v>
      </c>
    </row>
    <row r="37" spans="2:14" s="15" customFormat="1" x14ac:dyDescent="0.25">
      <c r="B37" s="15" t="str">
        <f>VLOOKUP(F37,[1]NUTS_Europa!$A$2:$C$81,2,FALSE)</f>
        <v>FRI2</v>
      </c>
      <c r="C37" s="15">
        <f>VLOOKUP(F37,[1]NUTS_Europa!$A$2:$C$81,3,FALSE)</f>
        <v>269</v>
      </c>
      <c r="D37" s="15" t="str">
        <f>VLOOKUP(G37,[1]NUTS_Europa!$A$2:$C$81,2,FALSE)</f>
        <v>FRG0</v>
      </c>
      <c r="E37" s="15">
        <f>VLOOKUP(G37,[1]NUTS_Europa!$A$2:$C$81,3,FALSE)</f>
        <v>283</v>
      </c>
      <c r="F37" s="15">
        <v>29</v>
      </c>
      <c r="G37" s="15">
        <v>62</v>
      </c>
      <c r="H37" s="15">
        <v>1218321.1239672774</v>
      </c>
      <c r="I37" s="15">
        <v>1189934.5914291707</v>
      </c>
      <c r="J37" s="15">
        <v>118487.9544</v>
      </c>
      <c r="K37" s="15">
        <v>27.235294117647058</v>
      </c>
      <c r="L37" s="15">
        <v>13.64352216005511</v>
      </c>
      <c r="M37" s="15">
        <v>4.7752447197385139</v>
      </c>
      <c r="N37" s="15">
        <v>2032.1852811951153</v>
      </c>
    </row>
    <row r="38" spans="2:14" s="15" customFormat="1" x14ac:dyDescent="0.25">
      <c r="B38" s="15" t="str">
        <f>VLOOKUP(F38,[1]NUTS_Europa!$A$2:$C$81,2,FALSE)</f>
        <v>NL11</v>
      </c>
      <c r="C38" s="15">
        <f>VLOOKUP(F38,[1]NUTS_Europa!$A$2:$C$81,3,FALSE)</f>
        <v>245</v>
      </c>
      <c r="D38" s="15" t="str">
        <f>VLOOKUP(G38,[1]NUTS_Europa!$A$2:$C$81,2,FALSE)</f>
        <v>FRD2</v>
      </c>
      <c r="E38" s="15">
        <f>VLOOKUP(G38,[1]NUTS_Europa!$A$2:$C$81,3,FALSE)</f>
        <v>271</v>
      </c>
      <c r="F38" s="15">
        <v>30</v>
      </c>
      <c r="G38" s="15">
        <v>60</v>
      </c>
      <c r="H38" s="15">
        <v>676314.13987834984</v>
      </c>
      <c r="I38" s="15">
        <v>10994786.377896629</v>
      </c>
      <c r="J38" s="15">
        <v>199597.76430000001</v>
      </c>
      <c r="K38" s="15">
        <v>164.52941176470588</v>
      </c>
      <c r="L38" s="15">
        <v>10.174098494766803</v>
      </c>
      <c r="M38" s="15">
        <v>0.81763176952389061</v>
      </c>
      <c r="N38" s="15">
        <v>311.57674480919997</v>
      </c>
    </row>
    <row r="39" spans="2:14" s="15" customFormat="1" x14ac:dyDescent="0.25">
      <c r="B39" s="15" t="str">
        <f>VLOOKUP(F39,[1]NUTS_Europa!$A$2:$C$81,2,FALSE)</f>
        <v>NL11</v>
      </c>
      <c r="C39" s="15">
        <f>VLOOKUP(F39,[1]NUTS_Europa!$A$2:$C$81,3,FALSE)</f>
        <v>245</v>
      </c>
      <c r="D39" s="15" t="str">
        <f>VLOOKUP(G39,[1]NUTS_Europa!$A$2:$C$81,2,FALSE)</f>
        <v>FRI1</v>
      </c>
      <c r="E39" s="15">
        <f>VLOOKUP(G39,[1]NUTS_Europa!$A$2:$C$81,3,FALSE)</f>
        <v>275</v>
      </c>
      <c r="F39" s="15">
        <v>30</v>
      </c>
      <c r="G39" s="15">
        <v>64</v>
      </c>
      <c r="H39" s="15">
        <v>485414.41948588187</v>
      </c>
      <c r="I39" s="15">
        <v>12009903.961298564</v>
      </c>
      <c r="J39" s="15">
        <v>114346.8514</v>
      </c>
      <c r="K39" s="15">
        <v>70</v>
      </c>
      <c r="L39" s="15">
        <v>14.216170772618389</v>
      </c>
      <c r="M39" s="15">
        <v>0.48821852514525715</v>
      </c>
      <c r="N39" s="15">
        <v>186.04651200000001</v>
      </c>
    </row>
    <row r="40" spans="2:14" s="15" customFormat="1" x14ac:dyDescent="0.25">
      <c r="B40" s="15" t="str">
        <f>VLOOKUP(F40,[1]NUTS_Europa!$A$2:$C$81,2,FALSE)</f>
        <v>NL33</v>
      </c>
      <c r="C40" s="15">
        <f>VLOOKUP(F40,[1]NUTS_Europa!$A$2:$C$81,3,FALSE)</f>
        <v>250</v>
      </c>
      <c r="D40" s="15" t="str">
        <f>VLOOKUP(G40,[1]NUTS_Europa!$A$2:$C$81,2,FALSE)</f>
        <v>PT18</v>
      </c>
      <c r="E40" s="15">
        <f>VLOOKUP(G40,[1]NUTS_Europa!$A$2:$C$81,3,FALSE)</f>
        <v>1065</v>
      </c>
      <c r="F40" s="15">
        <v>33</v>
      </c>
      <c r="G40" s="15">
        <v>40</v>
      </c>
      <c r="H40" s="15">
        <v>2308669.4217125294</v>
      </c>
      <c r="I40" s="15">
        <v>2158481.9477092852</v>
      </c>
      <c r="J40" s="15">
        <v>137713.6226</v>
      </c>
      <c r="K40" s="15">
        <v>68.574117647058827</v>
      </c>
      <c r="L40" s="15">
        <v>12.894849225278694</v>
      </c>
      <c r="M40" s="15">
        <v>18.256494681943934</v>
      </c>
      <c r="N40" s="15">
        <v>8027.7332471413838</v>
      </c>
    </row>
    <row r="41" spans="2:14" s="15" customFormat="1" x14ac:dyDescent="0.25">
      <c r="B41" s="15" t="str">
        <f>VLOOKUP(F41,[1]NUTS_Europa!$A$2:$C$81,2,FALSE)</f>
        <v>NL33</v>
      </c>
      <c r="C41" s="15">
        <f>VLOOKUP(F41,[1]NUTS_Europa!$A$2:$C$81,3,FALSE)</f>
        <v>250</v>
      </c>
      <c r="D41" s="15" t="str">
        <f>VLOOKUP(G41,[1]NUTS_Europa!$A$2:$C$81,2,FALSE)</f>
        <v>NL11</v>
      </c>
      <c r="E41" s="15">
        <f>VLOOKUP(G41,[1]NUTS_Europa!$A$2:$C$81,3,FALSE)</f>
        <v>218</v>
      </c>
      <c r="F41" s="15">
        <v>33</v>
      </c>
      <c r="G41" s="15">
        <v>70</v>
      </c>
      <c r="H41" s="15">
        <v>1787474.3920981146</v>
      </c>
      <c r="I41" s="15">
        <v>1031554.1190157317</v>
      </c>
      <c r="J41" s="15">
        <v>135416.16140000001</v>
      </c>
      <c r="K41" s="15">
        <v>4</v>
      </c>
      <c r="L41" s="15">
        <v>13.035766458625151</v>
      </c>
      <c r="M41" s="15">
        <v>11.36381588806476</v>
      </c>
      <c r="N41" s="15">
        <v>5283.3813549476936</v>
      </c>
    </row>
    <row r="42" spans="2:14" s="15" customFormat="1" x14ac:dyDescent="0.25">
      <c r="B42" s="15" t="str">
        <f>VLOOKUP(F42,[1]NUTS_Europa!$A$2:$C$81,2,FALSE)</f>
        <v>NL34</v>
      </c>
      <c r="C42" s="15">
        <f>VLOOKUP(F42,[1]NUTS_Europa!$A$2:$C$81,3,FALSE)</f>
        <v>250</v>
      </c>
      <c r="D42" s="15" t="str">
        <f>VLOOKUP(G42,[1]NUTS_Europa!$A$2:$C$81,2,FALSE)</f>
        <v>FRH0</v>
      </c>
      <c r="E42" s="15">
        <f>VLOOKUP(G42,[1]NUTS_Europa!$A$2:$C$81,3,FALSE)</f>
        <v>282</v>
      </c>
      <c r="F42" s="15">
        <v>34</v>
      </c>
      <c r="G42" s="15">
        <v>63</v>
      </c>
      <c r="H42" s="15">
        <v>316418.24577286316</v>
      </c>
      <c r="I42" s="15">
        <v>1214075.1132136213</v>
      </c>
      <c r="J42" s="15">
        <v>135416.16140000001</v>
      </c>
      <c r="K42" s="15">
        <v>21.352941176470587</v>
      </c>
      <c r="L42" s="15">
        <v>15.274370365432461</v>
      </c>
      <c r="M42" s="15">
        <v>1.9210300472784292</v>
      </c>
      <c r="N42" s="15">
        <v>732.05116425480003</v>
      </c>
    </row>
    <row r="43" spans="2:14" s="15" customFormat="1" x14ac:dyDescent="0.25">
      <c r="B43" s="15" t="str">
        <f>VLOOKUP(F43,[1]NUTS_Europa!$A$2:$C$81,2,FALSE)</f>
        <v>NL34</v>
      </c>
      <c r="C43" s="15">
        <f>VLOOKUP(F43,[1]NUTS_Europa!$A$2:$C$81,3,FALSE)</f>
        <v>250</v>
      </c>
      <c r="D43" s="15" t="str">
        <f>VLOOKUP(G43,[1]NUTS_Europa!$A$2:$C$81,2,FALSE)</f>
        <v>FRF2</v>
      </c>
      <c r="E43" s="15">
        <f>VLOOKUP(G43,[1]NUTS_Europa!$A$2:$C$81,3,FALSE)</f>
        <v>235</v>
      </c>
      <c r="F43" s="15">
        <v>34</v>
      </c>
      <c r="G43" s="15">
        <v>67</v>
      </c>
      <c r="H43" s="15">
        <v>1076286.4185028023</v>
      </c>
      <c r="I43" s="15">
        <v>889874.24829183519</v>
      </c>
      <c r="J43" s="15">
        <v>120125.8052</v>
      </c>
      <c r="K43" s="15">
        <v>8.2941176470588243</v>
      </c>
      <c r="L43" s="15">
        <v>13.856723456021395</v>
      </c>
      <c r="M43" s="15">
        <v>3.6066792465838211</v>
      </c>
      <c r="N43" s="15">
        <v>1583.5630706642501</v>
      </c>
    </row>
    <row r="44" spans="2:14" s="15" customFormat="1" x14ac:dyDescent="0.25">
      <c r="B44" s="15" t="str">
        <f>VLOOKUP(F44,[1]NUTS_Europa!$A$2:$C$81,2,FALSE)</f>
        <v>NL41</v>
      </c>
      <c r="C44" s="15">
        <f>VLOOKUP(F44,[1]NUTS_Europa!$A$2:$C$81,3,FALSE)</f>
        <v>253</v>
      </c>
      <c r="D44" s="15" t="str">
        <f>VLOOKUP(G44,[1]NUTS_Europa!$A$2:$C$81,2,FALSE)</f>
        <v>PT11</v>
      </c>
      <c r="E44" s="15">
        <f>VLOOKUP(G44,[1]NUTS_Europa!$A$2:$C$81,3,FALSE)</f>
        <v>111</v>
      </c>
      <c r="F44" s="15">
        <v>35</v>
      </c>
      <c r="G44" s="15">
        <v>36</v>
      </c>
      <c r="H44" s="15">
        <v>1077562.1141184254</v>
      </c>
      <c r="I44" s="15">
        <v>1714390.5392450739</v>
      </c>
      <c r="J44" s="15">
        <v>163029.68049999999</v>
      </c>
      <c r="K44" s="15">
        <v>56.758823529411764</v>
      </c>
      <c r="L44" s="15">
        <v>13.734103116626397</v>
      </c>
      <c r="M44" s="15">
        <v>7.2818463119443342</v>
      </c>
      <c r="N44" s="15">
        <v>3201.9684368426078</v>
      </c>
    </row>
    <row r="45" spans="2:14" s="15" customFormat="1" x14ac:dyDescent="0.25">
      <c r="B45" s="15" t="str">
        <f>VLOOKUP(F45,[1]NUTS_Europa!$A$2:$C$81,2,FALSE)</f>
        <v>NL41</v>
      </c>
      <c r="C45" s="15">
        <f>VLOOKUP(F45,[1]NUTS_Europa!$A$2:$C$81,3,FALSE)</f>
        <v>253</v>
      </c>
      <c r="D45" s="15" t="str">
        <f>VLOOKUP(G45,[1]NUTS_Europa!$A$2:$C$81,2,FALSE)</f>
        <v>PT16</v>
      </c>
      <c r="E45" s="15">
        <f>VLOOKUP(G45,[1]NUTS_Europa!$A$2:$C$81,3,FALSE)</f>
        <v>111</v>
      </c>
      <c r="F45" s="15">
        <v>35</v>
      </c>
      <c r="G45" s="15">
        <v>38</v>
      </c>
      <c r="H45" s="15">
        <v>972457.50017906679</v>
      </c>
      <c r="I45" s="15">
        <v>1714390.5392450739</v>
      </c>
      <c r="J45" s="15">
        <v>122072.6309</v>
      </c>
      <c r="K45" s="15">
        <v>56.758823529411764</v>
      </c>
      <c r="L45" s="15">
        <v>13.734103116626397</v>
      </c>
      <c r="M45" s="15">
        <v>7.2818463119443342</v>
      </c>
      <c r="N45" s="15">
        <v>3201.9684368426078</v>
      </c>
    </row>
    <row r="46" spans="2:14" s="15" customFormat="1" x14ac:dyDescent="0.25">
      <c r="B46" s="15" t="str">
        <f>VLOOKUP(F46,[1]NUTS_Europa!$A$2:$C$81,2,FALSE)</f>
        <v>PT15</v>
      </c>
      <c r="C46" s="15">
        <f>VLOOKUP(F46,[1]NUTS_Europa!$A$2:$C$81,3,FALSE)</f>
        <v>1065</v>
      </c>
      <c r="D46" s="15" t="str">
        <f>VLOOKUP(G46,[1]NUTS_Europa!$A$2:$C$81,2,FALSE)</f>
        <v>PT16</v>
      </c>
      <c r="E46" s="15">
        <f>VLOOKUP(G46,[1]NUTS_Europa!$A$2:$C$81,3,FALSE)</f>
        <v>111</v>
      </c>
      <c r="F46" s="15">
        <v>37</v>
      </c>
      <c r="G46" s="15">
        <v>38</v>
      </c>
      <c r="H46" s="15">
        <v>1419200.7286806959</v>
      </c>
      <c r="I46" s="15">
        <v>786803.68342793733</v>
      </c>
      <c r="J46" s="15">
        <v>198656.2873</v>
      </c>
      <c r="K46" s="15">
        <v>12.176470588235293</v>
      </c>
      <c r="L46" s="15">
        <v>10.883376654599987</v>
      </c>
      <c r="M46" s="15">
        <v>6.1611684862850442</v>
      </c>
      <c r="N46" s="15">
        <v>3201.9684368426078</v>
      </c>
    </row>
    <row r="47" spans="2:14" s="15" customFormat="1" x14ac:dyDescent="0.25">
      <c r="B47" s="15" t="str">
        <f>VLOOKUP(F47,[1]NUTS_Europa!$A$2:$C$81,2,FALSE)</f>
        <v>PT15</v>
      </c>
      <c r="C47" s="15">
        <f>VLOOKUP(F47,[1]NUTS_Europa!$A$2:$C$81,3,FALSE)</f>
        <v>1065</v>
      </c>
      <c r="D47" s="15" t="str">
        <f>VLOOKUP(G47,[1]NUTS_Europa!$A$2:$C$81,2,FALSE)</f>
        <v>PT17</v>
      </c>
      <c r="E47" s="15">
        <f>VLOOKUP(G47,[1]NUTS_Europa!$A$2:$C$81,3,FALSE)</f>
        <v>294</v>
      </c>
      <c r="F47" s="15">
        <v>37</v>
      </c>
      <c r="G47" s="15">
        <v>39</v>
      </c>
      <c r="H47" s="15">
        <v>976704.66716480476</v>
      </c>
      <c r="I47" s="15">
        <v>570958.97503688303</v>
      </c>
      <c r="J47" s="15">
        <v>507158.32770000002</v>
      </c>
      <c r="K47" s="15">
        <v>2.6470588235294117</v>
      </c>
      <c r="L47" s="15">
        <v>8.9092573839468372</v>
      </c>
      <c r="M47" s="15">
        <v>5.9799576445929121</v>
      </c>
      <c r="N47" s="15">
        <v>3107.7928925763695</v>
      </c>
    </row>
    <row r="48" spans="2:14" s="15" customFormat="1" x14ac:dyDescent="0.25">
      <c r="B48" s="15" t="str">
        <f>VLOOKUP(F48,[1]NUTS_Europa!$A$2:$C$81,2,FALSE)</f>
        <v>BE21</v>
      </c>
      <c r="C48" s="15">
        <f>VLOOKUP(F48,[1]NUTS_Europa!$A$2:$C$81,3,FALSE)</f>
        <v>250</v>
      </c>
      <c r="D48" s="15" t="str">
        <f>VLOOKUP(G48,[1]NUTS_Europa!$A$2:$C$81,2,FALSE)</f>
        <v>ES12</v>
      </c>
      <c r="E48" s="15">
        <f>VLOOKUP(G48,[1]NUTS_Europa!$A$2:$C$81,3,FALSE)</f>
        <v>163</v>
      </c>
      <c r="F48" s="15">
        <v>41</v>
      </c>
      <c r="G48" s="15">
        <v>52</v>
      </c>
      <c r="H48" s="15">
        <v>1678235.70373798</v>
      </c>
      <c r="I48" s="15">
        <v>1712500.6487946897</v>
      </c>
      <c r="J48" s="15">
        <v>117923.68180000001</v>
      </c>
      <c r="K48" s="15">
        <v>46.182176470588232</v>
      </c>
      <c r="L48" s="15">
        <v>14.148532744576135</v>
      </c>
      <c r="M48" s="15">
        <v>7.5897043652745886</v>
      </c>
      <c r="N48" s="15">
        <v>2892.2254104356139</v>
      </c>
    </row>
    <row r="49" spans="2:14" s="15" customFormat="1" x14ac:dyDescent="0.25">
      <c r="B49" s="15" t="str">
        <f>VLOOKUP(F49,[1]NUTS_Europa!$A$2:$C$81,2,FALSE)</f>
        <v>BE21</v>
      </c>
      <c r="C49" s="15">
        <f>VLOOKUP(F49,[1]NUTS_Europa!$A$2:$C$81,3,FALSE)</f>
        <v>250</v>
      </c>
      <c r="D49" s="15" t="str">
        <f>VLOOKUP(G49,[1]NUTS_Europa!$A$2:$C$81,2,FALSE)</f>
        <v>FRE1</v>
      </c>
      <c r="E49" s="15">
        <f>VLOOKUP(G49,[1]NUTS_Europa!$A$2:$C$81,3,FALSE)</f>
        <v>235</v>
      </c>
      <c r="F49" s="15">
        <v>41</v>
      </c>
      <c r="G49" s="15">
        <v>61</v>
      </c>
      <c r="H49" s="15">
        <v>530699.53349116351</v>
      </c>
      <c r="I49" s="15">
        <v>889874.24829183519</v>
      </c>
      <c r="J49" s="15">
        <v>142392.87169999999</v>
      </c>
      <c r="K49" s="15">
        <v>8.2941176470588243</v>
      </c>
      <c r="L49" s="15">
        <v>13.856723456021395</v>
      </c>
      <c r="M49" s="15">
        <v>3.6066792465838211</v>
      </c>
      <c r="N49" s="15">
        <v>1583.5630706642501</v>
      </c>
    </row>
    <row r="50" spans="2:14" s="15" customFormat="1" x14ac:dyDescent="0.25">
      <c r="B50" s="15" t="str">
        <f>VLOOKUP(F50,[1]NUTS_Europa!$A$2:$C$81,2,FALSE)</f>
        <v>BE23</v>
      </c>
      <c r="C50" s="15">
        <f>VLOOKUP(F50,[1]NUTS_Europa!$A$2:$C$81,3,FALSE)</f>
        <v>220</v>
      </c>
      <c r="D50" s="15" t="str">
        <f>VLOOKUP(G50,[1]NUTS_Europa!$A$2:$C$81,2,FALSE)</f>
        <v>ES12</v>
      </c>
      <c r="E50" s="15">
        <f>VLOOKUP(G50,[1]NUTS_Europa!$A$2:$C$81,3,FALSE)</f>
        <v>163</v>
      </c>
      <c r="F50" s="15">
        <v>42</v>
      </c>
      <c r="G50" s="15">
        <v>52</v>
      </c>
      <c r="H50" s="15">
        <v>1436722.1017367132</v>
      </c>
      <c r="I50" s="15">
        <v>1322797.3596551893</v>
      </c>
      <c r="J50" s="15">
        <v>137713.6226</v>
      </c>
      <c r="K50" s="15">
        <v>42.941176470588232</v>
      </c>
      <c r="L50" s="15">
        <v>8.9941989307102403</v>
      </c>
      <c r="M50" s="15">
        <v>6.9197361788823919</v>
      </c>
      <c r="N50" s="15">
        <v>2892.2254104356139</v>
      </c>
    </row>
    <row r="51" spans="2:14" s="15" customFormat="1" x14ac:dyDescent="0.25">
      <c r="B51" s="15" t="str">
        <f>VLOOKUP(F51,[1]NUTS_Europa!$A$2:$C$81,2,FALSE)</f>
        <v>BE23</v>
      </c>
      <c r="C51" s="15">
        <f>VLOOKUP(F51,[1]NUTS_Europa!$A$2:$C$81,3,FALSE)</f>
        <v>220</v>
      </c>
      <c r="D51" s="15" t="str">
        <f>VLOOKUP(G51,[1]NUTS_Europa!$A$2:$C$81,2,FALSE)</f>
        <v>FRD1</v>
      </c>
      <c r="E51" s="15">
        <f>VLOOKUP(G51,[1]NUTS_Europa!$A$2:$C$81,3,FALSE)</f>
        <v>269</v>
      </c>
      <c r="F51" s="15">
        <v>42</v>
      </c>
      <c r="G51" s="15">
        <v>59</v>
      </c>
      <c r="H51" s="15">
        <v>4110897.1318948739</v>
      </c>
      <c r="I51" s="15">
        <v>837386.55562082236</v>
      </c>
      <c r="J51" s="15">
        <v>115262.5922</v>
      </c>
      <c r="K51" s="15">
        <v>10.646470588235294</v>
      </c>
      <c r="L51" s="15">
        <v>10.089278439877145</v>
      </c>
      <c r="M51" s="15">
        <v>34.163103439882342</v>
      </c>
      <c r="N51" s="15">
        <v>14279.069796</v>
      </c>
    </row>
    <row r="52" spans="2:14" s="15" customFormat="1" x14ac:dyDescent="0.25">
      <c r="B52" s="15" t="str">
        <f>VLOOKUP(F52,[1]NUTS_Europa!$A$2:$C$81,2,FALSE)</f>
        <v>BE25</v>
      </c>
      <c r="C52" s="15">
        <f>VLOOKUP(F52,[1]NUTS_Europa!$A$2:$C$81,3,FALSE)</f>
        <v>220</v>
      </c>
      <c r="D52" s="15" t="str">
        <f>VLOOKUP(G52,[1]NUTS_Europa!$A$2:$C$81,2,FALSE)</f>
        <v>FRD1</v>
      </c>
      <c r="E52" s="15">
        <f>VLOOKUP(G52,[1]NUTS_Europa!$A$2:$C$81,3,FALSE)</f>
        <v>269</v>
      </c>
      <c r="F52" s="15">
        <v>43</v>
      </c>
      <c r="G52" s="15">
        <v>59</v>
      </c>
      <c r="H52" s="15">
        <v>3570942.6750010108</v>
      </c>
      <c r="I52" s="15">
        <v>837386.55562082236</v>
      </c>
      <c r="J52" s="15">
        <v>199058.85829999999</v>
      </c>
      <c r="K52" s="15">
        <v>10.646470588235294</v>
      </c>
      <c r="L52" s="15">
        <v>10.089278439877145</v>
      </c>
      <c r="M52" s="15">
        <v>34.163103439882342</v>
      </c>
      <c r="N52" s="15">
        <v>14279.069796</v>
      </c>
    </row>
    <row r="53" spans="2:14" s="15" customFormat="1" x14ac:dyDescent="0.25">
      <c r="B53" s="15" t="str">
        <f>VLOOKUP(F53,[1]NUTS_Europa!$A$2:$C$81,2,FALSE)</f>
        <v>BE25</v>
      </c>
      <c r="C53" s="15">
        <f>VLOOKUP(F53,[1]NUTS_Europa!$A$2:$C$81,3,FALSE)</f>
        <v>220</v>
      </c>
      <c r="D53" s="15" t="str">
        <f>VLOOKUP(G53,[1]NUTS_Europa!$A$2:$C$81,2,FALSE)</f>
        <v>PT18</v>
      </c>
      <c r="E53" s="15">
        <f>VLOOKUP(G53,[1]NUTS_Europa!$A$2:$C$81,3,FALSE)</f>
        <v>61</v>
      </c>
      <c r="F53" s="15">
        <v>43</v>
      </c>
      <c r="G53" s="15">
        <v>80</v>
      </c>
      <c r="H53" s="15">
        <v>11583968.343997588</v>
      </c>
      <c r="I53" s="15">
        <v>1936966.7163291117</v>
      </c>
      <c r="J53" s="15">
        <v>117768.50930000001</v>
      </c>
      <c r="K53" s="15">
        <v>79.627647058823527</v>
      </c>
      <c r="L53" s="15">
        <v>5.0419192208815593</v>
      </c>
      <c r="M53" s="15">
        <v>33.183243425685625</v>
      </c>
      <c r="N53" s="15">
        <v>17378.684486844912</v>
      </c>
    </row>
    <row r="54" spans="2:14" s="15" customFormat="1" x14ac:dyDescent="0.25">
      <c r="B54" s="15" t="str">
        <f>VLOOKUP(F54,[1]NUTS_Europa!$A$2:$C$81,2,FALSE)</f>
        <v>DE50</v>
      </c>
      <c r="C54" s="15">
        <f>VLOOKUP(F54,[1]NUTS_Europa!$A$2:$C$81,3,FALSE)</f>
        <v>1069</v>
      </c>
      <c r="D54" s="15" t="str">
        <f>VLOOKUP(G54,[1]NUTS_Europa!$A$2:$C$81,2,FALSE)</f>
        <v>FRJ2</v>
      </c>
      <c r="E54" s="15">
        <f>VLOOKUP(G54,[1]NUTS_Europa!$A$2:$C$81,3,FALSE)</f>
        <v>163</v>
      </c>
      <c r="F54" s="15">
        <v>44</v>
      </c>
      <c r="G54" s="15">
        <v>68</v>
      </c>
      <c r="H54" s="15">
        <v>2545273.4775851262</v>
      </c>
      <c r="I54" s="15">
        <v>1800183.2134454567</v>
      </c>
      <c r="J54" s="15">
        <v>122072.6309</v>
      </c>
      <c r="K54" s="15">
        <v>61.65</v>
      </c>
      <c r="L54" s="15">
        <v>12.681188498029707</v>
      </c>
      <c r="M54" s="15">
        <v>6.5774355224624905</v>
      </c>
      <c r="N54" s="15">
        <v>2892.2254104356139</v>
      </c>
    </row>
    <row r="55" spans="2:14" s="15" customFormat="1" x14ac:dyDescent="0.25">
      <c r="B55" s="15" t="str">
        <f>VLOOKUP(F55,[1]NUTS_Europa!$A$2:$C$81,2,FALSE)</f>
        <v>DE50</v>
      </c>
      <c r="C55" s="15">
        <f>VLOOKUP(F55,[1]NUTS_Europa!$A$2:$C$81,3,FALSE)</f>
        <v>1069</v>
      </c>
      <c r="D55" s="15" t="str">
        <f>VLOOKUP(G55,[1]NUTS_Europa!$A$2:$C$81,2,FALSE)</f>
        <v>NL11</v>
      </c>
      <c r="E55" s="15">
        <f>VLOOKUP(G55,[1]NUTS_Europa!$A$2:$C$81,3,FALSE)</f>
        <v>218</v>
      </c>
      <c r="F55" s="15">
        <v>44</v>
      </c>
      <c r="G55" s="15">
        <v>70</v>
      </c>
      <c r="H55" s="15">
        <v>2119760.6139630852</v>
      </c>
      <c r="I55" s="15">
        <v>1058702.6254110988</v>
      </c>
      <c r="J55" s="15">
        <v>120437.3524</v>
      </c>
      <c r="K55" s="15">
        <v>15.88058823529412</v>
      </c>
      <c r="L55" s="15">
        <v>11.568422212078723</v>
      </c>
      <c r="M55" s="15">
        <v>9.5146507742355446</v>
      </c>
      <c r="N55" s="15">
        <v>5283.3813549476936</v>
      </c>
    </row>
    <row r="56" spans="2:14" s="15" customFormat="1" x14ac:dyDescent="0.25">
      <c r="B56" s="15" t="str">
        <f>VLOOKUP(F56,[1]NUTS_Europa!$A$2:$C$81,2,FALSE)</f>
        <v>DE60</v>
      </c>
      <c r="C56" s="15">
        <f>VLOOKUP(F56,[1]NUTS_Europa!$A$2:$C$81,3,FALSE)</f>
        <v>245</v>
      </c>
      <c r="D56" s="15" t="str">
        <f>VLOOKUP(G56,[1]NUTS_Europa!$A$2:$C$81,2,FALSE)</f>
        <v>ES61</v>
      </c>
      <c r="E56" s="15">
        <f>VLOOKUP(G56,[1]NUTS_Europa!$A$2:$C$81,3,FALSE)</f>
        <v>297</v>
      </c>
      <c r="F56" s="15">
        <v>45</v>
      </c>
      <c r="G56" s="15">
        <v>57</v>
      </c>
      <c r="H56" s="15">
        <v>1880426.2441505191</v>
      </c>
      <c r="I56" s="15">
        <v>9449437.4447588902</v>
      </c>
      <c r="J56" s="15">
        <v>159445.52859999999</v>
      </c>
      <c r="K56" s="15">
        <v>91.919411764705885</v>
      </c>
      <c r="L56" s="15">
        <v>10.104639472406467</v>
      </c>
      <c r="M56" s="15">
        <v>1.9228921475213427</v>
      </c>
      <c r="N56" s="15">
        <v>845.53280858406924</v>
      </c>
    </row>
    <row r="57" spans="2:14" s="15" customFormat="1" x14ac:dyDescent="0.25">
      <c r="B57" s="15" t="str">
        <f>VLOOKUP(F57,[1]NUTS_Europa!$A$2:$C$81,2,FALSE)</f>
        <v>DE60</v>
      </c>
      <c r="C57" s="15">
        <f>VLOOKUP(F57,[1]NUTS_Europa!$A$2:$C$81,3,FALSE)</f>
        <v>245</v>
      </c>
      <c r="D57" s="15" t="str">
        <f>VLOOKUP(G57,[1]NUTS_Europa!$A$2:$C$81,2,FALSE)</f>
        <v>PT17</v>
      </c>
      <c r="E57" s="15">
        <f>VLOOKUP(G57,[1]NUTS_Europa!$A$2:$C$81,3,FALSE)</f>
        <v>297</v>
      </c>
      <c r="F57" s="15">
        <v>45</v>
      </c>
      <c r="G57" s="15">
        <v>79</v>
      </c>
      <c r="H57" s="15">
        <v>1959249.3491651518</v>
      </c>
      <c r="I57" s="15">
        <v>9449437.4447588902</v>
      </c>
      <c r="J57" s="15">
        <v>117061.7148</v>
      </c>
      <c r="K57" s="15">
        <v>91.919411764705885</v>
      </c>
      <c r="L57" s="15">
        <v>10.104639472406467</v>
      </c>
      <c r="M57" s="15">
        <v>1.9228921475213427</v>
      </c>
      <c r="N57" s="15">
        <v>845.53280858406924</v>
      </c>
    </row>
    <row r="58" spans="2:14" s="15" customFormat="1" x14ac:dyDescent="0.25">
      <c r="B58" s="15" t="str">
        <f>VLOOKUP(F58,[1]NUTS_Europa!$A$2:$C$81,2,FALSE)</f>
        <v>DE80</v>
      </c>
      <c r="C58" s="15">
        <f>VLOOKUP(F58,[1]NUTS_Europa!$A$2:$C$81,3,FALSE)</f>
        <v>245</v>
      </c>
      <c r="D58" s="15" t="str">
        <f>VLOOKUP(G58,[1]NUTS_Europa!$A$2:$C$81,2,FALSE)</f>
        <v>ES11</v>
      </c>
      <c r="E58" s="15">
        <f>VLOOKUP(G58,[1]NUTS_Europa!$A$2:$C$81,3,FALSE)</f>
        <v>285</v>
      </c>
      <c r="F58" s="15">
        <v>46</v>
      </c>
      <c r="G58" s="15">
        <v>51</v>
      </c>
      <c r="H58" s="15">
        <v>37151.401480135915</v>
      </c>
      <c r="I58" s="15">
        <v>11358512.250627458</v>
      </c>
      <c r="J58" s="15">
        <v>127001.217</v>
      </c>
      <c r="K58" s="15">
        <v>59.172941176470594</v>
      </c>
      <c r="L58" s="15">
        <v>13.587863533083006</v>
      </c>
      <c r="M58" s="15">
        <v>3.5498739590392965E-2</v>
      </c>
      <c r="N58" s="15">
        <v>15.609481283570693</v>
      </c>
    </row>
    <row r="59" spans="2:14" s="15" customFormat="1" x14ac:dyDescent="0.25">
      <c r="B59" s="15" t="str">
        <f>VLOOKUP(F59,[1]NUTS_Europa!$A$2:$C$81,2,FALSE)</f>
        <v>DE80</v>
      </c>
      <c r="C59" s="15">
        <f>VLOOKUP(F59,[1]NUTS_Europa!$A$2:$C$81,3,FALSE)</f>
        <v>245</v>
      </c>
      <c r="D59" s="15" t="str">
        <f>VLOOKUP(G59,[1]NUTS_Europa!$A$2:$C$81,2,FALSE)</f>
        <v>ES13</v>
      </c>
      <c r="E59" s="15">
        <f>VLOOKUP(G59,[1]NUTS_Europa!$A$2:$C$81,3,FALSE)</f>
        <v>285</v>
      </c>
      <c r="F59" s="15">
        <v>46</v>
      </c>
      <c r="G59" s="15">
        <v>53</v>
      </c>
      <c r="H59" s="15">
        <v>43894.338376568929</v>
      </c>
      <c r="I59" s="15">
        <v>11358512.250627458</v>
      </c>
      <c r="J59" s="15">
        <v>117768.50930000001</v>
      </c>
      <c r="K59" s="15">
        <v>59.172941176470594</v>
      </c>
      <c r="L59" s="15">
        <v>13.587863533083006</v>
      </c>
      <c r="M59" s="15">
        <v>3.5498739590392965E-2</v>
      </c>
      <c r="N59" s="15">
        <v>15.609481283570693</v>
      </c>
    </row>
    <row r="60" spans="2:14" s="15" customFormat="1" x14ac:dyDescent="0.25">
      <c r="B60" s="15" t="str">
        <f>VLOOKUP(F60,[1]NUTS_Europa!$A$2:$C$81,2,FALSE)</f>
        <v>DE93</v>
      </c>
      <c r="C60" s="15">
        <f>VLOOKUP(F60,[1]NUTS_Europa!$A$2:$C$81,3,FALSE)</f>
        <v>245</v>
      </c>
      <c r="D60" s="15" t="str">
        <f>VLOOKUP(G60,[1]NUTS_Europa!$A$2:$C$81,2,FALSE)</f>
        <v>FRD2</v>
      </c>
      <c r="E60" s="15">
        <f>VLOOKUP(G60,[1]NUTS_Europa!$A$2:$C$81,3,FALSE)</f>
        <v>271</v>
      </c>
      <c r="F60" s="15">
        <v>47</v>
      </c>
      <c r="G60" s="15">
        <v>60</v>
      </c>
      <c r="H60" s="15">
        <v>679586.94200582569</v>
      </c>
      <c r="I60" s="15">
        <v>10994786.377896629</v>
      </c>
      <c r="J60" s="15">
        <v>126450.71709999999</v>
      </c>
      <c r="K60" s="15">
        <v>164.52941176470588</v>
      </c>
      <c r="L60" s="15">
        <v>10.174098494766803</v>
      </c>
      <c r="M60" s="15">
        <v>0.81763176952389061</v>
      </c>
      <c r="N60" s="15">
        <v>311.57674480919997</v>
      </c>
    </row>
    <row r="61" spans="2:14" s="15" customFormat="1" x14ac:dyDescent="0.25">
      <c r="B61" s="15" t="str">
        <f>VLOOKUP(F61,[1]NUTS_Europa!$A$2:$C$81,2,FALSE)</f>
        <v>DE93</v>
      </c>
      <c r="C61" s="15">
        <f>VLOOKUP(F61,[1]NUTS_Europa!$A$2:$C$81,3,FALSE)</f>
        <v>245</v>
      </c>
      <c r="D61" s="15" t="str">
        <f>VLOOKUP(G61,[1]NUTS_Europa!$A$2:$C$81,2,FALSE)</f>
        <v>FRI1</v>
      </c>
      <c r="E61" s="15">
        <f>VLOOKUP(G61,[1]NUTS_Europa!$A$2:$C$81,3,FALSE)</f>
        <v>275</v>
      </c>
      <c r="F61" s="15">
        <v>47</v>
      </c>
      <c r="G61" s="15">
        <v>64</v>
      </c>
      <c r="H61" s="15">
        <v>487368.65204792982</v>
      </c>
      <c r="I61" s="15">
        <v>12009903.961298564</v>
      </c>
      <c r="J61" s="15">
        <v>154854.3009</v>
      </c>
      <c r="K61" s="15">
        <v>70</v>
      </c>
      <c r="L61" s="15">
        <v>14.216170772618389</v>
      </c>
      <c r="M61" s="15">
        <v>0.48821852514525715</v>
      </c>
      <c r="N61" s="15">
        <v>186.04651200000001</v>
      </c>
    </row>
    <row r="62" spans="2:14" s="15" customFormat="1" x14ac:dyDescent="0.25">
      <c r="B62" s="15" t="str">
        <f>VLOOKUP(F62,[1]NUTS_Europa!$A$2:$C$81,2,FALSE)</f>
        <v>DE94</v>
      </c>
      <c r="C62" s="15">
        <f>VLOOKUP(F62,[1]NUTS_Europa!$A$2:$C$81,3,FALSE)</f>
        <v>1069</v>
      </c>
      <c r="D62" s="15" t="str">
        <f>VLOOKUP(G62,[1]NUTS_Europa!$A$2:$C$81,2,FALSE)</f>
        <v>FRE1</v>
      </c>
      <c r="E62" s="15">
        <f>VLOOKUP(G62,[1]NUTS_Europa!$A$2:$C$81,3,FALSE)</f>
        <v>235</v>
      </c>
      <c r="F62" s="15">
        <v>48</v>
      </c>
      <c r="G62" s="15">
        <v>61</v>
      </c>
      <c r="H62" s="15">
        <v>584104.63077122567</v>
      </c>
      <c r="I62" s="15">
        <v>983958.52011128492</v>
      </c>
      <c r="J62" s="15">
        <v>507158.32770000002</v>
      </c>
      <c r="K62" s="15">
        <v>23.98</v>
      </c>
      <c r="L62" s="15">
        <v>12.389379209474967</v>
      </c>
      <c r="M62" s="15">
        <v>3.0524376749285054</v>
      </c>
      <c r="N62" s="15">
        <v>1583.5630706642501</v>
      </c>
    </row>
    <row r="63" spans="2:14" s="15" customFormat="1" x14ac:dyDescent="0.25">
      <c r="B63" s="15" t="str">
        <f>VLOOKUP(F63,[1]NUTS_Europa!$A$2:$C$81,2,FALSE)</f>
        <v>DE94</v>
      </c>
      <c r="C63" s="15">
        <f>VLOOKUP(F63,[1]NUTS_Europa!$A$2:$C$81,3,FALSE)</f>
        <v>1069</v>
      </c>
      <c r="D63" s="15" t="str">
        <f>VLOOKUP(G63,[1]NUTS_Europa!$A$2:$C$81,2,FALSE)</f>
        <v>FRF2</v>
      </c>
      <c r="E63" s="15">
        <f>VLOOKUP(G63,[1]NUTS_Europa!$A$2:$C$81,3,FALSE)</f>
        <v>235</v>
      </c>
      <c r="F63" s="15">
        <v>48</v>
      </c>
      <c r="G63" s="15">
        <v>67</v>
      </c>
      <c r="H63" s="15">
        <v>1100582.4594179143</v>
      </c>
      <c r="I63" s="15">
        <v>983958.52011128492</v>
      </c>
      <c r="J63" s="15">
        <v>126450.71709999999</v>
      </c>
      <c r="K63" s="15">
        <v>23.98</v>
      </c>
      <c r="L63" s="15">
        <v>12.389379209474967</v>
      </c>
      <c r="M63" s="15">
        <v>3.0524376749285054</v>
      </c>
      <c r="N63" s="15">
        <v>1583.5630706642501</v>
      </c>
    </row>
    <row r="64" spans="2:14" s="15" customFormat="1" x14ac:dyDescent="0.25">
      <c r="B64" s="15" t="str">
        <f>VLOOKUP(F64,[1]NUTS_Europa!$A$2:$C$81,2,FALSE)</f>
        <v>DEA1</v>
      </c>
      <c r="C64" s="15">
        <f>VLOOKUP(F64,[1]NUTS_Europa!$A$2:$C$81,3,FALSE)</f>
        <v>245</v>
      </c>
      <c r="D64" s="15" t="str">
        <f>VLOOKUP(G64,[1]NUTS_Europa!$A$2:$C$81,2,FALSE)</f>
        <v>ES11</v>
      </c>
      <c r="E64" s="15">
        <f>VLOOKUP(G64,[1]NUTS_Europa!$A$2:$C$81,3,FALSE)</f>
        <v>285</v>
      </c>
      <c r="F64" s="15">
        <v>49</v>
      </c>
      <c r="G64" s="15">
        <v>51</v>
      </c>
      <c r="H64" s="15">
        <v>35942.181793541546</v>
      </c>
      <c r="I64" s="15">
        <v>11358512.250627458</v>
      </c>
      <c r="J64" s="15">
        <v>176841.96369999999</v>
      </c>
      <c r="K64" s="15">
        <v>59.172941176470594</v>
      </c>
      <c r="L64" s="15">
        <v>13.587863533083006</v>
      </c>
      <c r="M64" s="15">
        <v>3.5498739590392965E-2</v>
      </c>
      <c r="N64" s="15">
        <v>15.609481283570693</v>
      </c>
    </row>
    <row r="65" spans="2:14" s="15" customFormat="1" x14ac:dyDescent="0.25">
      <c r="B65" s="15" t="str">
        <f>VLOOKUP(F65,[1]NUTS_Europa!$A$2:$C$81,2,FALSE)</f>
        <v>DEA1</v>
      </c>
      <c r="C65" s="15">
        <f>VLOOKUP(F65,[1]NUTS_Europa!$A$2:$C$81,3,FALSE)</f>
        <v>245</v>
      </c>
      <c r="D65" s="15" t="str">
        <f>VLOOKUP(G65,[1]NUTS_Europa!$A$2:$C$81,2,FALSE)</f>
        <v>ES13</v>
      </c>
      <c r="E65" s="15">
        <f>VLOOKUP(G65,[1]NUTS_Europa!$A$2:$C$81,3,FALSE)</f>
        <v>285</v>
      </c>
      <c r="F65" s="15">
        <v>49</v>
      </c>
      <c r="G65" s="15">
        <v>53</v>
      </c>
      <c r="H65" s="15">
        <v>42685.118689974559</v>
      </c>
      <c r="I65" s="15">
        <v>11358512.250627458</v>
      </c>
      <c r="J65" s="15">
        <v>199058.85829999999</v>
      </c>
      <c r="K65" s="15">
        <v>59.172941176470594</v>
      </c>
      <c r="L65" s="15">
        <v>13.587863533083006</v>
      </c>
      <c r="M65" s="15">
        <v>3.5498739590392965E-2</v>
      </c>
      <c r="N65" s="15">
        <v>15.609481283570693</v>
      </c>
    </row>
    <row r="66" spans="2:14" s="15" customFormat="1" x14ac:dyDescent="0.25">
      <c r="B66" s="15" t="str">
        <f>VLOOKUP(F66,[1]NUTS_Europa!$A$2:$C$81,2,FALSE)</f>
        <v>DEF0</v>
      </c>
      <c r="C66" s="15">
        <f>VLOOKUP(F66,[1]NUTS_Europa!$A$2:$C$81,3,FALSE)</f>
        <v>245</v>
      </c>
      <c r="D66" s="15" t="str">
        <f>VLOOKUP(G66,[1]NUTS_Europa!$A$2:$C$81,2,FALSE)</f>
        <v>ES61</v>
      </c>
      <c r="E66" s="15">
        <f>VLOOKUP(G66,[1]NUTS_Europa!$A$2:$C$81,3,FALSE)</f>
        <v>297</v>
      </c>
      <c r="F66" s="15">
        <v>50</v>
      </c>
      <c r="G66" s="15">
        <v>57</v>
      </c>
      <c r="H66" s="15">
        <v>1837129.0456213548</v>
      </c>
      <c r="I66" s="15">
        <v>9449437.4447588902</v>
      </c>
      <c r="J66" s="15">
        <v>137713.6226</v>
      </c>
      <c r="K66" s="15">
        <v>91.919411764705885</v>
      </c>
      <c r="L66" s="15">
        <v>10.104639472406467</v>
      </c>
      <c r="M66" s="15">
        <v>1.9228921475213427</v>
      </c>
      <c r="N66" s="15">
        <v>845.53280858406924</v>
      </c>
    </row>
    <row r="67" spans="2:14" s="15" customFormat="1" x14ac:dyDescent="0.25">
      <c r="B67" s="15" t="str">
        <f>VLOOKUP(F67,[1]NUTS_Europa!$A$2:$C$81,2,FALSE)</f>
        <v>DEF0</v>
      </c>
      <c r="C67" s="15">
        <f>VLOOKUP(F67,[1]NUTS_Europa!$A$2:$C$81,3,FALSE)</f>
        <v>245</v>
      </c>
      <c r="D67" s="15" t="str">
        <f>VLOOKUP(G67,[1]NUTS_Europa!$A$2:$C$81,2,FALSE)</f>
        <v>PT11</v>
      </c>
      <c r="E67" s="15">
        <f>VLOOKUP(G67,[1]NUTS_Europa!$A$2:$C$81,3,FALSE)</f>
        <v>288</v>
      </c>
      <c r="F67" s="15">
        <v>50</v>
      </c>
      <c r="G67" s="15">
        <v>76</v>
      </c>
      <c r="H67" s="15">
        <v>1954411.5127465697</v>
      </c>
      <c r="I67" s="15">
        <v>9876959.6572246961</v>
      </c>
      <c r="J67" s="15">
        <v>114203.5226</v>
      </c>
      <c r="K67" s="15">
        <v>65.335294117647067</v>
      </c>
      <c r="L67" s="15">
        <v>11.21696503570654</v>
      </c>
      <c r="M67" s="15">
        <v>2.0477880418889418</v>
      </c>
      <c r="N67" s="15">
        <v>900.45194509486157</v>
      </c>
    </row>
    <row r="68" spans="2:14" s="15" customFormat="1" x14ac:dyDescent="0.25">
      <c r="B68" s="15" t="str">
        <f>VLOOKUP(F68,[1]NUTS_Europa!$A$2:$C$81,2,FALSE)</f>
        <v>ES21</v>
      </c>
      <c r="C68" s="15">
        <f>VLOOKUP(F68,[1]NUTS_Europa!$A$2:$C$81,3,FALSE)</f>
        <v>1063</v>
      </c>
      <c r="D68" s="15" t="str">
        <f>VLOOKUP(G68,[1]NUTS_Europa!$A$2:$C$81,2,FALSE)</f>
        <v>ES62</v>
      </c>
      <c r="E68" s="15">
        <f>VLOOKUP(G68,[1]NUTS_Europa!$A$2:$C$81,3,FALSE)</f>
        <v>462</v>
      </c>
      <c r="F68" s="15">
        <v>54</v>
      </c>
      <c r="G68" s="15">
        <v>58</v>
      </c>
      <c r="H68" s="15">
        <v>1285070.7810833582</v>
      </c>
      <c r="I68" s="15">
        <v>8545345.4595142696</v>
      </c>
      <c r="J68" s="15">
        <v>131067.4498</v>
      </c>
      <c r="K68" s="15">
        <v>27.058823529411764</v>
      </c>
      <c r="L68" s="15">
        <v>9.4337292347749475</v>
      </c>
      <c r="M68" s="15">
        <v>1.7590743126442159</v>
      </c>
      <c r="N68" s="15">
        <v>914.19353969713836</v>
      </c>
    </row>
    <row r="69" spans="2:14" s="15" customFormat="1" x14ac:dyDescent="0.25">
      <c r="B69" s="15" t="str">
        <f>VLOOKUP(F69,[1]NUTS_Europa!$A$2:$C$81,2,FALSE)</f>
        <v>ES21</v>
      </c>
      <c r="C69" s="15">
        <f>VLOOKUP(F69,[1]NUTS_Europa!$A$2:$C$81,3,FALSE)</f>
        <v>1063</v>
      </c>
      <c r="D69" s="15" t="str">
        <f>VLOOKUP(G69,[1]NUTS_Europa!$A$2:$C$81,2,FALSE)</f>
        <v>FRI2</v>
      </c>
      <c r="E69" s="15">
        <f>VLOOKUP(G69,[1]NUTS_Europa!$A$2:$C$81,3,FALSE)</f>
        <v>275</v>
      </c>
      <c r="F69" s="15">
        <v>54</v>
      </c>
      <c r="G69" s="15">
        <v>69</v>
      </c>
      <c r="H69" s="15">
        <v>209376.59297579998</v>
      </c>
      <c r="I69" s="15">
        <v>9860539.7174854204</v>
      </c>
      <c r="J69" s="15">
        <v>199058.85829999999</v>
      </c>
      <c r="K69" s="15">
        <v>93.294117647058826</v>
      </c>
      <c r="L69" s="15">
        <v>11.471466533919724</v>
      </c>
      <c r="M69" s="15">
        <v>0.42310289247985505</v>
      </c>
      <c r="N69" s="15">
        <v>186.04651200000001</v>
      </c>
    </row>
    <row r="70" spans="2:14" s="15" customFormat="1" x14ac:dyDescent="0.25">
      <c r="B70" s="15" t="str">
        <f>VLOOKUP(F70,[1]NUTS_Europa!$A$2:$C$81,2,FALSE)</f>
        <v>ES51</v>
      </c>
      <c r="C70" s="15">
        <f>VLOOKUP(F70,[1]NUTS_Europa!$A$2:$C$81,3,FALSE)</f>
        <v>1064</v>
      </c>
      <c r="D70" s="15" t="str">
        <f>VLOOKUP(G70,[1]NUTS_Europa!$A$2:$C$81,2,FALSE)</f>
        <v>FRH0</v>
      </c>
      <c r="E70" s="15">
        <f>VLOOKUP(G70,[1]NUTS_Europa!$A$2:$C$81,3,FALSE)</f>
        <v>282</v>
      </c>
      <c r="F70" s="15">
        <v>55</v>
      </c>
      <c r="G70" s="15">
        <v>63</v>
      </c>
      <c r="H70" s="15">
        <v>513870.01017853891</v>
      </c>
      <c r="I70" s="15">
        <v>1949926.7634622883</v>
      </c>
      <c r="J70" s="15">
        <v>127001.217</v>
      </c>
      <c r="K70" s="15">
        <v>73.942294117647066</v>
      </c>
      <c r="L70" s="15">
        <v>11.365299049310112</v>
      </c>
      <c r="M70" s="15">
        <v>1.6648146837574216</v>
      </c>
      <c r="N70" s="15">
        <v>732.05116425480003</v>
      </c>
    </row>
    <row r="71" spans="2:14" s="15" customFormat="1" x14ac:dyDescent="0.25">
      <c r="B71" s="15" t="str">
        <f>VLOOKUP(F71,[1]NUTS_Europa!$A$2:$C$81,2,FALSE)</f>
        <v>ES51</v>
      </c>
      <c r="C71" s="15">
        <f>VLOOKUP(F71,[1]NUTS_Europa!$A$2:$C$81,3,FALSE)</f>
        <v>1064</v>
      </c>
      <c r="D71" s="15" t="str">
        <f>VLOOKUP(G71,[1]NUTS_Europa!$A$2:$C$81,2,FALSE)</f>
        <v>FRI3</v>
      </c>
      <c r="E71" s="15">
        <f>VLOOKUP(G71,[1]NUTS_Europa!$A$2:$C$81,3,FALSE)</f>
        <v>282</v>
      </c>
      <c r="F71" s="15">
        <v>55</v>
      </c>
      <c r="G71" s="15">
        <v>65</v>
      </c>
      <c r="H71" s="15">
        <v>649396.83837052283</v>
      </c>
      <c r="I71" s="15">
        <v>1949926.7634622883</v>
      </c>
      <c r="J71" s="15">
        <v>117768.50930000001</v>
      </c>
      <c r="K71" s="15">
        <v>73.942294117647066</v>
      </c>
      <c r="L71" s="15">
        <v>11.365299049310112</v>
      </c>
      <c r="M71" s="15">
        <v>1.6648146837574216</v>
      </c>
      <c r="N71" s="15">
        <v>732.05116425480003</v>
      </c>
    </row>
    <row r="72" spans="2:14" s="15" customFormat="1" x14ac:dyDescent="0.25">
      <c r="B72" s="15" t="str">
        <f>VLOOKUP(F72,[1]NUTS_Europa!$A$2:$C$81,2,FALSE)</f>
        <v>ES52</v>
      </c>
      <c r="C72" s="15">
        <f>VLOOKUP(F72,[1]NUTS_Europa!$A$2:$C$81,3,FALSE)</f>
        <v>1063</v>
      </c>
      <c r="D72" s="15" t="str">
        <f>VLOOKUP(G72,[1]NUTS_Europa!$A$2:$C$81,2,FALSE)</f>
        <v>ES62</v>
      </c>
      <c r="E72" s="15">
        <f>VLOOKUP(G72,[1]NUTS_Europa!$A$2:$C$81,3,FALSE)</f>
        <v>462</v>
      </c>
      <c r="F72" s="15">
        <v>56</v>
      </c>
      <c r="G72" s="15">
        <v>58</v>
      </c>
      <c r="H72" s="15">
        <v>992188.76838350657</v>
      </c>
      <c r="I72" s="15">
        <v>8545345.4595142696</v>
      </c>
      <c r="J72" s="15">
        <v>163171.4883</v>
      </c>
      <c r="K72" s="15">
        <v>27.058823529411764</v>
      </c>
      <c r="L72" s="15">
        <v>9.4337292347749475</v>
      </c>
      <c r="M72" s="15">
        <v>1.7590743126442159</v>
      </c>
      <c r="N72" s="15">
        <v>914.19353969713836</v>
      </c>
    </row>
    <row r="73" spans="2:14" s="15" customFormat="1" x14ac:dyDescent="0.25">
      <c r="B73" s="15" t="str">
        <f>VLOOKUP(F73,[1]NUTS_Europa!$A$2:$C$81,2,FALSE)</f>
        <v>ES52</v>
      </c>
      <c r="C73" s="15">
        <f>VLOOKUP(F73,[1]NUTS_Europa!$A$2:$C$81,3,FALSE)</f>
        <v>1063</v>
      </c>
      <c r="D73" s="15" t="str">
        <f>VLOOKUP(G73,[1]NUTS_Europa!$A$2:$C$81,2,FALSE)</f>
        <v>FRI3</v>
      </c>
      <c r="E73" s="15">
        <f>VLOOKUP(G73,[1]NUTS_Europa!$A$2:$C$81,3,FALSE)</f>
        <v>282</v>
      </c>
      <c r="F73" s="15">
        <v>56</v>
      </c>
      <c r="G73" s="15">
        <v>65</v>
      </c>
      <c r="H73" s="15">
        <v>659041.83537858562</v>
      </c>
      <c r="I73" s="15">
        <v>9757761.5251813345</v>
      </c>
      <c r="J73" s="15">
        <v>122072.6309</v>
      </c>
      <c r="K73" s="15">
        <v>86.470588235294116</v>
      </c>
      <c r="L73" s="15">
        <v>11.010269993462446</v>
      </c>
      <c r="M73" s="15">
        <v>1.6648146837574216</v>
      </c>
      <c r="N73" s="15">
        <v>732.05116425480003</v>
      </c>
    </row>
    <row r="74" spans="2:14" s="15" customFormat="1" x14ac:dyDescent="0.25">
      <c r="B74" s="15" t="str">
        <f>VLOOKUP(F74,[1]NUTS_Europa!$A$2:$C$81,2,FALSE)</f>
        <v>FRJ1</v>
      </c>
      <c r="C74" s="15">
        <f>VLOOKUP(F74,[1]NUTS_Europa!$A$2:$C$81,3,FALSE)</f>
        <v>1064</v>
      </c>
      <c r="D74" s="15" t="str">
        <f>VLOOKUP(G74,[1]NUTS_Europa!$A$2:$C$81,2,FALSE)</f>
        <v>FRJ2</v>
      </c>
      <c r="E74" s="15">
        <f>VLOOKUP(G74,[1]NUTS_Europa!$A$2:$C$81,3,FALSE)</f>
        <v>163</v>
      </c>
      <c r="F74" s="15">
        <v>66</v>
      </c>
      <c r="G74" s="15">
        <v>68</v>
      </c>
      <c r="H74" s="15">
        <v>3465070.2621933944</v>
      </c>
      <c r="I74" s="15">
        <v>1956708.2457477467</v>
      </c>
      <c r="J74" s="15">
        <v>163171.4883</v>
      </c>
      <c r="K74" s="15">
        <v>73.294117647058826</v>
      </c>
      <c r="L74" s="15">
        <v>10.239461428453785</v>
      </c>
      <c r="M74" s="15">
        <v>6.5774355224624905</v>
      </c>
      <c r="N74" s="15">
        <v>2892.2254104356139</v>
      </c>
    </row>
    <row r="75" spans="2:14" s="15" customFormat="1" x14ac:dyDescent="0.25">
      <c r="B75" s="15" t="str">
        <f>VLOOKUP(F75,[1]NUTS_Europa!$A$2:$C$81,2,FALSE)</f>
        <v>FRJ1</v>
      </c>
      <c r="C75" s="15">
        <f>VLOOKUP(F75,[1]NUTS_Europa!$A$2:$C$81,3,FALSE)</f>
        <v>1064</v>
      </c>
      <c r="D75" s="15" t="str">
        <f>VLOOKUP(G75,[1]NUTS_Europa!$A$2:$C$81,2,FALSE)</f>
        <v>FRI2</v>
      </c>
      <c r="E75" s="15">
        <f>VLOOKUP(G75,[1]NUTS_Europa!$A$2:$C$81,3,FALSE)</f>
        <v>275</v>
      </c>
      <c r="F75" s="15">
        <v>66</v>
      </c>
      <c r="G75" s="15">
        <v>69</v>
      </c>
      <c r="H75" s="15">
        <v>146832.72224366546</v>
      </c>
      <c r="I75" s="15">
        <v>2524448.2656360259</v>
      </c>
      <c r="J75" s="15">
        <v>199058.85829999999</v>
      </c>
      <c r="K75" s="15">
        <v>104.70588235294117</v>
      </c>
      <c r="L75" s="15">
        <v>11.82649558976739</v>
      </c>
      <c r="M75" s="15">
        <v>0.42310289247985505</v>
      </c>
      <c r="N75" s="15">
        <v>186.04651200000001</v>
      </c>
    </row>
    <row r="76" spans="2:14" s="15" customFormat="1" x14ac:dyDescent="0.25">
      <c r="B76" s="15" t="str">
        <f>VLOOKUP(F76,[1]NUTS_Europa!$A$2:$C$81,2,FALSE)</f>
        <v>NL12</v>
      </c>
      <c r="C76" s="15">
        <f>VLOOKUP(F76,[1]NUTS_Europa!$A$2:$C$81,3,FALSE)</f>
        <v>250</v>
      </c>
      <c r="D76" s="15" t="str">
        <f>VLOOKUP(G76,[1]NUTS_Europa!$A$2:$C$81,2,FALSE)</f>
        <v>PT11</v>
      </c>
      <c r="E76" s="15">
        <f>VLOOKUP(G76,[1]NUTS_Europa!$A$2:$C$81,3,FALSE)</f>
        <v>288</v>
      </c>
      <c r="F76" s="15">
        <v>71</v>
      </c>
      <c r="G76" s="15">
        <v>76</v>
      </c>
      <c r="H76" s="15">
        <v>633328.97386582196</v>
      </c>
      <c r="I76" s="15">
        <v>1890769.5364468647</v>
      </c>
      <c r="J76" s="15">
        <v>142841.86170000001</v>
      </c>
      <c r="K76" s="15">
        <v>53.518823529411769</v>
      </c>
      <c r="L76" s="15">
        <v>12.736361168977892</v>
      </c>
      <c r="M76" s="15">
        <v>2.0477880418889418</v>
      </c>
      <c r="N76" s="15">
        <v>900.45194509486157</v>
      </c>
    </row>
    <row r="77" spans="2:14" s="15" customFormat="1" x14ac:dyDescent="0.25">
      <c r="B77" s="15" t="str">
        <f>VLOOKUP(F77,[1]NUTS_Europa!$A$2:$C$81,2,FALSE)</f>
        <v>NL12</v>
      </c>
      <c r="C77" s="15">
        <f>VLOOKUP(F77,[1]NUTS_Europa!$A$2:$C$81,3,FALSE)</f>
        <v>250</v>
      </c>
      <c r="D77" s="15" t="str">
        <f>VLOOKUP(G77,[1]NUTS_Europa!$A$2:$C$81,2,FALSE)</f>
        <v>PT16</v>
      </c>
      <c r="E77" s="15">
        <f>VLOOKUP(G77,[1]NUTS_Europa!$A$2:$C$81,3,FALSE)</f>
        <v>294</v>
      </c>
      <c r="F77" s="15">
        <v>71</v>
      </c>
      <c r="G77" s="15">
        <v>78</v>
      </c>
      <c r="H77" s="15">
        <v>2437741.0432408452</v>
      </c>
      <c r="I77" s="15">
        <v>2021918.0530632266</v>
      </c>
      <c r="J77" s="15">
        <v>135416.16140000001</v>
      </c>
      <c r="K77" s="15">
        <v>65.747647058823532</v>
      </c>
      <c r="L77" s="15">
        <v>11.416602794123694</v>
      </c>
      <c r="M77" s="15">
        <v>7.0676743570306613</v>
      </c>
      <c r="N77" s="15">
        <v>3107.7928925763695</v>
      </c>
    </row>
    <row r="78" spans="2:14" s="15" customFormat="1" x14ac:dyDescent="0.25">
      <c r="B78" s="15" t="str">
        <f>VLOOKUP(F78,[1]NUTS_Europa!$A$2:$C$81,2,FALSE)</f>
        <v>NL32</v>
      </c>
      <c r="C78" s="15">
        <f>VLOOKUP(F78,[1]NUTS_Europa!$A$2:$C$81,3,FALSE)</f>
        <v>253</v>
      </c>
      <c r="D78" s="15" t="str">
        <f>VLOOKUP(G78,[1]NUTS_Europa!$A$2:$C$81,2,FALSE)</f>
        <v>NL34</v>
      </c>
      <c r="E78" s="15">
        <f>VLOOKUP(G78,[1]NUTS_Europa!$A$2:$C$81,3,FALSE)</f>
        <v>218</v>
      </c>
      <c r="F78" s="15">
        <v>72</v>
      </c>
      <c r="G78" s="15">
        <v>74</v>
      </c>
      <c r="H78" s="15">
        <v>2674005.6632633968</v>
      </c>
      <c r="I78" s="15">
        <v>994796.49757662951</v>
      </c>
      <c r="J78" s="15">
        <v>120125.8052</v>
      </c>
      <c r="K78" s="15">
        <v>10.528823529411765</v>
      </c>
      <c r="L78" s="15">
        <v>13.379147510474702</v>
      </c>
      <c r="M78" s="15">
        <v>11.36381588806476</v>
      </c>
      <c r="N78" s="15">
        <v>5283.3813549476936</v>
      </c>
    </row>
    <row r="79" spans="2:14" s="15" customFormat="1" x14ac:dyDescent="0.25">
      <c r="B79" s="15" t="str">
        <f>VLOOKUP(F79,[1]NUTS_Europa!$A$2:$C$81,2,FALSE)</f>
        <v>NL32</v>
      </c>
      <c r="C79" s="15">
        <f>VLOOKUP(F79,[1]NUTS_Europa!$A$2:$C$81,3,FALSE)</f>
        <v>253</v>
      </c>
      <c r="D79" s="15" t="str">
        <f>VLOOKUP(G79,[1]NUTS_Europa!$A$2:$C$81,2,FALSE)</f>
        <v>NL41</v>
      </c>
      <c r="E79" s="15">
        <f>VLOOKUP(G79,[1]NUTS_Europa!$A$2:$C$81,3,FALSE)</f>
        <v>218</v>
      </c>
      <c r="F79" s="15">
        <v>72</v>
      </c>
      <c r="G79" s="15">
        <v>75</v>
      </c>
      <c r="H79" s="15">
        <v>2292466.2787158489</v>
      </c>
      <c r="I79" s="15">
        <v>994796.49757662951</v>
      </c>
      <c r="J79" s="15">
        <v>159445.52859999999</v>
      </c>
      <c r="K79" s="15">
        <v>10.528823529411765</v>
      </c>
      <c r="L79" s="15">
        <v>13.379147510474702</v>
      </c>
      <c r="M79" s="15">
        <v>11.36381588806476</v>
      </c>
      <c r="N79" s="15">
        <v>5283.3813549476936</v>
      </c>
    </row>
    <row r="80" spans="2:14" s="15" customFormat="1" x14ac:dyDescent="0.25">
      <c r="B80" s="15" t="str">
        <f>VLOOKUP(F80,[1]NUTS_Europa!$A$2:$C$81,2,FALSE)</f>
        <v>NL33</v>
      </c>
      <c r="C80" s="15">
        <f>VLOOKUP(F80,[1]NUTS_Europa!$A$2:$C$81,3,FALSE)</f>
        <v>220</v>
      </c>
      <c r="D80" s="15" t="str">
        <f>VLOOKUP(G80,[1]NUTS_Europa!$A$2:$C$81,2,FALSE)</f>
        <v>NL34</v>
      </c>
      <c r="E80" s="15">
        <f>VLOOKUP(G80,[1]NUTS_Europa!$A$2:$C$81,3,FALSE)</f>
        <v>218</v>
      </c>
      <c r="F80" s="15">
        <v>73</v>
      </c>
      <c r="G80" s="15">
        <v>74</v>
      </c>
      <c r="H80" s="15">
        <v>2814726.8008172144</v>
      </c>
      <c r="I80" s="15">
        <v>781823.66061165999</v>
      </c>
      <c r="J80" s="15">
        <v>145277.79319999999</v>
      </c>
      <c r="K80" s="15">
        <v>7.3529411764705879</v>
      </c>
      <c r="L80" s="15">
        <v>7.8814326447592551</v>
      </c>
      <c r="M80" s="15">
        <v>10.139949514572272</v>
      </c>
      <c r="N80" s="15">
        <v>5283.3813549476936</v>
      </c>
    </row>
    <row r="81" spans="2:14" s="15" customFormat="1" x14ac:dyDescent="0.25">
      <c r="B81" s="15" t="str">
        <f>VLOOKUP(F81,[1]NUTS_Europa!$A$2:$C$81,2,FALSE)</f>
        <v>NL33</v>
      </c>
      <c r="C81" s="15">
        <f>VLOOKUP(F81,[1]NUTS_Europa!$A$2:$C$81,3,FALSE)</f>
        <v>220</v>
      </c>
      <c r="D81" s="15" t="str">
        <f>VLOOKUP(G81,[1]NUTS_Europa!$A$2:$C$81,2,FALSE)</f>
        <v>NL41</v>
      </c>
      <c r="E81" s="15">
        <f>VLOOKUP(G81,[1]NUTS_Europa!$A$2:$C$81,3,FALSE)</f>
        <v>218</v>
      </c>
      <c r="F81" s="15">
        <v>73</v>
      </c>
      <c r="G81" s="15">
        <v>75</v>
      </c>
      <c r="H81" s="15">
        <v>2433187.4162696665</v>
      </c>
      <c r="I81" s="15">
        <v>781823.66061165999</v>
      </c>
      <c r="J81" s="15">
        <v>176841.96369999999</v>
      </c>
      <c r="K81" s="15">
        <v>7.3529411764705879</v>
      </c>
      <c r="L81" s="15">
        <v>7.8814326447592551</v>
      </c>
      <c r="M81" s="15">
        <v>10.139949514572272</v>
      </c>
      <c r="N81" s="15">
        <v>5283.3813549476936</v>
      </c>
    </row>
    <row r="82" spans="2:14" s="15" customFormat="1" x14ac:dyDescent="0.25">
      <c r="B82" s="15" t="str">
        <f>VLOOKUP(F82,[1]NUTS_Europa!$A$2:$C$81,2,FALSE)</f>
        <v>PT15</v>
      </c>
      <c r="C82" s="15">
        <f>VLOOKUP(F82,[1]NUTS_Europa!$A$2:$C$81,3,FALSE)</f>
        <v>61</v>
      </c>
      <c r="D82" s="15" t="str">
        <f>VLOOKUP(G82,[1]NUTS_Europa!$A$2:$C$81,2,FALSE)</f>
        <v>PT16</v>
      </c>
      <c r="E82" s="15">
        <f>VLOOKUP(G82,[1]NUTS_Europa!$A$2:$C$81,3,FALSE)</f>
        <v>294</v>
      </c>
      <c r="F82" s="15">
        <v>77</v>
      </c>
      <c r="G82" s="15">
        <v>78</v>
      </c>
      <c r="H82" s="15">
        <v>2596537.1480507553</v>
      </c>
      <c r="I82" s="15">
        <v>768190.49871326261</v>
      </c>
      <c r="J82" s="15">
        <v>127001.217</v>
      </c>
      <c r="K82" s="15">
        <v>18.099999999999998</v>
      </c>
      <c r="L82" s="15">
        <v>6.2106611934155955</v>
      </c>
      <c r="M82" s="15">
        <v>5.5662747891455977</v>
      </c>
      <c r="N82" s="15">
        <v>3107.7928925763695</v>
      </c>
    </row>
    <row r="83" spans="2:14" s="15" customFormat="1" x14ac:dyDescent="0.25">
      <c r="B83" s="15" t="str">
        <f>VLOOKUP(F83,[1]NUTS_Europa!$A$2:$C$81,2,FALSE)</f>
        <v>PT15</v>
      </c>
      <c r="C83" s="15">
        <f>VLOOKUP(F83,[1]NUTS_Europa!$A$2:$C$81,3,FALSE)</f>
        <v>61</v>
      </c>
      <c r="D83" s="15" t="str">
        <f>VLOOKUP(G83,[1]NUTS_Europa!$A$2:$C$81,2,FALSE)</f>
        <v>PT17</v>
      </c>
      <c r="E83" s="15">
        <f>VLOOKUP(G83,[1]NUTS_Europa!$A$2:$C$81,3,FALSE)</f>
        <v>297</v>
      </c>
      <c r="F83" s="15">
        <v>77</v>
      </c>
      <c r="G83" s="15">
        <v>79</v>
      </c>
      <c r="H83" s="15">
        <v>718644.11733548774</v>
      </c>
      <c r="I83" s="15">
        <v>427709.80538442056</v>
      </c>
      <c r="J83" s="15">
        <v>113696.3812</v>
      </c>
      <c r="K83" s="15">
        <v>4.4117647058823533</v>
      </c>
      <c r="L83" s="15">
        <v>6.4180940049697188</v>
      </c>
      <c r="M83" s="15">
        <v>1.514408494549101</v>
      </c>
      <c r="N83" s="15">
        <v>845.53280858406924</v>
      </c>
    </row>
    <row r="84" spans="2:14" s="15" customFormat="1" x14ac:dyDescent="0.25">
      <c r="N84" s="15">
        <f>SUM(N4:N83)</f>
        <v>250225.86720017702</v>
      </c>
    </row>
    <row r="85" spans="2:14" s="15" customFormat="1" x14ac:dyDescent="0.25"/>
    <row r="86" spans="2:14" s="15" customFormat="1" x14ac:dyDescent="0.25">
      <c r="B86" s="15" t="s">
        <v>146</v>
      </c>
    </row>
    <row r="87" spans="2:14" s="15" customFormat="1" x14ac:dyDescent="0.25">
      <c r="B87" s="15" t="str">
        <f>B3</f>
        <v>nodo inicial</v>
      </c>
      <c r="C87" s="15" t="str">
        <f t="shared" ref="C87:N87" si="0">C3</f>
        <v>puerto O</v>
      </c>
      <c r="D87" s="15" t="str">
        <f t="shared" si="0"/>
        <v>nodo final</v>
      </c>
      <c r="E87" s="15" t="str">
        <f t="shared" si="0"/>
        <v>puerto D</v>
      </c>
      <c r="F87" s="15" t="str">
        <f t="shared" si="0"/>
        <v>Var1</v>
      </c>
      <c r="G87" s="15" t="str">
        <f t="shared" si="0"/>
        <v>Var2</v>
      </c>
      <c r="H87" s="15" t="str">
        <f t="shared" si="0"/>
        <v>Coste variable</v>
      </c>
      <c r="I87" s="15" t="str">
        <f t="shared" si="0"/>
        <v>Coste fijo</v>
      </c>
      <c r="J87" s="15" t="str">
        <f t="shared" si="0"/>
        <v>flow</v>
      </c>
      <c r="K87" s="15" t="str">
        <f t="shared" si="0"/>
        <v>TiempoNav</v>
      </c>
      <c r="L87" s="15" t="str">
        <f t="shared" si="0"/>
        <v>TiempoPort</v>
      </c>
      <c r="M87" s="15" t="str">
        <f t="shared" si="0"/>
        <v>TiempoCD</v>
      </c>
      <c r="N87" s="15" t="str">
        <f t="shared" si="0"/>
        <v>offer</v>
      </c>
    </row>
    <row r="88" spans="2:14" s="15" customFormat="1" x14ac:dyDescent="0.25">
      <c r="B88" s="15" t="str">
        <f>VLOOKUP(F88,[1]NUTS_Europa!$A$2:$C$81,2,FALSE)</f>
        <v>BE21</v>
      </c>
      <c r="C88" s="15">
        <f>VLOOKUP(F88,[1]NUTS_Europa!$A$2:$C$81,3,FALSE)</f>
        <v>253</v>
      </c>
      <c r="D88" s="15" t="str">
        <f>VLOOKUP(G88,[1]NUTS_Europa!$A$2:$C$81,2,FALSE)</f>
        <v>BE25</v>
      </c>
      <c r="E88" s="15">
        <f>VLOOKUP(G88,[1]NUTS_Europa!$A$2:$C$81,3,FALSE)</f>
        <v>235</v>
      </c>
      <c r="F88" s="15">
        <v>1</v>
      </c>
      <c r="G88" s="15">
        <v>3</v>
      </c>
      <c r="H88" s="16">
        <v>287483.5864706767</v>
      </c>
      <c r="I88" s="16">
        <v>699054.58788696979</v>
      </c>
      <c r="J88" s="15">
        <v>135416.16140000001</v>
      </c>
      <c r="K88" s="15">
        <v>7.3999999999999995</v>
      </c>
      <c r="L88" s="15">
        <v>14.200104507870948</v>
      </c>
      <c r="M88" s="15">
        <v>3.6066792465838211</v>
      </c>
      <c r="N88" s="15">
        <v>1583.5630706642501</v>
      </c>
    </row>
    <row r="89" spans="2:14" s="15" customFormat="1" x14ac:dyDescent="0.25">
      <c r="B89" s="15" t="str">
        <f>VLOOKUP(G89,[1]NUTS_Europa!$A$2:$C$81,2,FALSE)</f>
        <v>BE25</v>
      </c>
      <c r="C89" s="15">
        <f>VLOOKUP(G89,[1]NUTS_Europa!$A$2:$C$81,3,FALSE)</f>
        <v>235</v>
      </c>
      <c r="D89" s="15" t="str">
        <f>VLOOKUP(F89,[1]NUTS_Europa!$A$2:$C$81,2,FALSE)</f>
        <v>BE23</v>
      </c>
      <c r="E89" s="15">
        <f>VLOOKUP(F89,[1]NUTS_Europa!$A$2:$C$81,3,FALSE)</f>
        <v>253</v>
      </c>
      <c r="F89" s="15">
        <v>2</v>
      </c>
      <c r="G89" s="15">
        <v>3</v>
      </c>
      <c r="H89" s="15">
        <v>358177.00907127018</v>
      </c>
      <c r="I89" s="15">
        <v>699054.58788696979</v>
      </c>
      <c r="J89" s="15">
        <v>135416.16140000001</v>
      </c>
      <c r="K89" s="15">
        <v>7.3999999999999995</v>
      </c>
      <c r="L89" s="15">
        <v>14.200104507870948</v>
      </c>
      <c r="M89" s="15">
        <v>3.6066792465838211</v>
      </c>
      <c r="N89" s="15">
        <v>1583.5630706642501</v>
      </c>
    </row>
    <row r="90" spans="2:14" s="15" customFormat="1" x14ac:dyDescent="0.25">
      <c r="B90" s="15" t="str">
        <f>VLOOKUP(F90,[1]NUTS_Europa!$A$2:$C$81,2,FALSE)</f>
        <v>BE23</v>
      </c>
      <c r="C90" s="15">
        <f>VLOOKUP(F90,[1]NUTS_Europa!$A$2:$C$81,3,FALSE)</f>
        <v>253</v>
      </c>
      <c r="D90" s="15" t="str">
        <f>VLOOKUP(G90,[1]NUTS_Europa!$A$2:$C$81,2,FALSE)</f>
        <v>ES21</v>
      </c>
      <c r="E90" s="15">
        <f>VLOOKUP(G90,[1]NUTS_Europa!$A$2:$C$81,3,FALSE)</f>
        <v>163</v>
      </c>
      <c r="F90" s="15">
        <v>2</v>
      </c>
      <c r="G90" s="15">
        <v>14</v>
      </c>
      <c r="H90" s="15">
        <v>710040.50075883919</v>
      </c>
      <c r="I90" s="15">
        <v>1525888.5297126225</v>
      </c>
      <c r="J90" s="15">
        <v>145277.79319999999</v>
      </c>
      <c r="K90" s="15">
        <v>45.641764705882352</v>
      </c>
      <c r="L90" s="15">
        <v>14.491913796425688</v>
      </c>
      <c r="M90" s="15">
        <v>7.5897043652745886</v>
      </c>
      <c r="N90" s="15">
        <v>2892.2254104356139</v>
      </c>
    </row>
    <row r="91" spans="2:14" s="15" customFormat="1" x14ac:dyDescent="0.25">
      <c r="B91" s="15" t="str">
        <f>VLOOKUP(G91,[1]NUTS_Europa!$A$2:$C$81,2,FALSE)</f>
        <v>ES21</v>
      </c>
      <c r="C91" s="15">
        <f>VLOOKUP(G91,[1]NUTS_Europa!$A$2:$C$81,3,FALSE)</f>
        <v>163</v>
      </c>
      <c r="D91" s="15" t="str">
        <f>VLOOKUP(F91,[1]NUTS_Europa!$A$2:$C$81,2,FALSE)</f>
        <v>DEF0</v>
      </c>
      <c r="E91" s="15">
        <f>VLOOKUP(F91,[1]NUTS_Europa!$A$2:$C$81,3,FALSE)</f>
        <v>1069</v>
      </c>
      <c r="F91" s="15">
        <v>10</v>
      </c>
      <c r="G91" s="15">
        <v>14</v>
      </c>
      <c r="H91" s="15">
        <v>832984.35106173193</v>
      </c>
      <c r="I91" s="15">
        <v>1800183.2134454567</v>
      </c>
      <c r="J91" s="15">
        <v>199058.85829999999</v>
      </c>
      <c r="K91" s="15">
        <v>61.65</v>
      </c>
      <c r="L91" s="15">
        <v>12.681188498029707</v>
      </c>
      <c r="M91" s="15">
        <v>6.5774355224624905</v>
      </c>
      <c r="N91" s="15">
        <v>2892.2254104356139</v>
      </c>
    </row>
    <row r="92" spans="2:14" s="15" customFormat="1" x14ac:dyDescent="0.25">
      <c r="B92" s="15" t="str">
        <f>VLOOKUP(F92,[1]NUTS_Europa!$A$2:$C$81,2,FALSE)</f>
        <v>DEF0</v>
      </c>
      <c r="C92" s="15">
        <f>VLOOKUP(F92,[1]NUTS_Europa!$A$2:$C$81,3,FALSE)</f>
        <v>1069</v>
      </c>
      <c r="D92" s="15" t="str">
        <f>VLOOKUP(G92,[1]NUTS_Europa!$A$2:$C$81,2,FALSE)</f>
        <v>ES13</v>
      </c>
      <c r="E92" s="15">
        <f>VLOOKUP(G92,[1]NUTS_Europa!$A$2:$C$81,3,FALSE)</f>
        <v>163</v>
      </c>
      <c r="F92" s="15">
        <v>10</v>
      </c>
      <c r="G92" s="15">
        <v>13</v>
      </c>
      <c r="H92" s="15">
        <v>1003111.9910445396</v>
      </c>
      <c r="I92" s="15">
        <v>1800183.2134454567</v>
      </c>
      <c r="J92" s="15">
        <v>163171.4883</v>
      </c>
      <c r="K92" s="15">
        <v>61.65</v>
      </c>
      <c r="L92" s="15">
        <v>12.681188498029707</v>
      </c>
      <c r="M92" s="15">
        <v>6.5774355224624905</v>
      </c>
      <c r="N92" s="15">
        <v>2892.2254104356139</v>
      </c>
    </row>
    <row r="93" spans="2:14" s="15" customFormat="1" x14ac:dyDescent="0.25">
      <c r="B93" s="15" t="str">
        <f>VLOOKUP(G93,[1]NUTS_Europa!$A$2:$C$81,2,FALSE)</f>
        <v>ES13</v>
      </c>
      <c r="C93" s="15">
        <f>VLOOKUP(G93,[1]NUTS_Europa!$A$2:$C$81,3,FALSE)</f>
        <v>163</v>
      </c>
      <c r="D93" s="15" t="str">
        <f>VLOOKUP(F93,[1]NUTS_Europa!$A$2:$C$81,2,FALSE)</f>
        <v>BE21</v>
      </c>
      <c r="E93" s="15">
        <f>VLOOKUP(F93,[1]NUTS_Europa!$A$2:$C$81,3,FALSE)</f>
        <v>253</v>
      </c>
      <c r="F93" s="15">
        <v>1</v>
      </c>
      <c r="G93" s="15">
        <v>13</v>
      </c>
      <c r="H93" s="15">
        <v>751053.41396898031</v>
      </c>
      <c r="I93" s="15">
        <v>1525888.5297126225</v>
      </c>
      <c r="J93" s="15">
        <v>117923.68180000001</v>
      </c>
      <c r="K93" s="15">
        <v>45.641764705882352</v>
      </c>
      <c r="L93" s="15">
        <v>14.491913796425688</v>
      </c>
      <c r="M93" s="15">
        <v>7.5897043652745886</v>
      </c>
      <c r="N93" s="15">
        <v>2892.2254104356139</v>
      </c>
    </row>
    <row r="94" spans="2:14" s="15" customFormat="1" x14ac:dyDescent="0.25"/>
    <row r="95" spans="2:14" s="15" customFormat="1" x14ac:dyDescent="0.25">
      <c r="B95" s="15" t="s">
        <v>147</v>
      </c>
    </row>
    <row r="96" spans="2:14" s="15" customFormat="1" x14ac:dyDescent="0.25">
      <c r="B96" s="15" t="str">
        <f>B87</f>
        <v>nodo inicial</v>
      </c>
      <c r="C96" s="15" t="str">
        <f t="shared" ref="C96:N96" si="1">C87</f>
        <v>puerto O</v>
      </c>
      <c r="D96" s="15" t="str">
        <f t="shared" si="1"/>
        <v>nodo final</v>
      </c>
      <c r="E96" s="15" t="str">
        <f t="shared" si="1"/>
        <v>puerto D</v>
      </c>
      <c r="F96" s="15" t="str">
        <f t="shared" si="1"/>
        <v>Var1</v>
      </c>
      <c r="G96" s="15" t="str">
        <f t="shared" si="1"/>
        <v>Var2</v>
      </c>
      <c r="H96" s="15" t="str">
        <f t="shared" si="1"/>
        <v>Coste variable</v>
      </c>
      <c r="I96" s="15" t="str">
        <f t="shared" si="1"/>
        <v>Coste fijo</v>
      </c>
      <c r="J96" s="15" t="str">
        <f t="shared" si="1"/>
        <v>flow</v>
      </c>
      <c r="K96" s="15" t="str">
        <f t="shared" si="1"/>
        <v>TiempoNav</v>
      </c>
      <c r="L96" s="15" t="str">
        <f t="shared" si="1"/>
        <v>TiempoPort</v>
      </c>
      <c r="M96" s="15" t="str">
        <f t="shared" si="1"/>
        <v>TiempoCD</v>
      </c>
      <c r="N96" s="15" t="str">
        <f t="shared" si="1"/>
        <v>offer</v>
      </c>
    </row>
    <row r="97" spans="2:14" s="15" customFormat="1" x14ac:dyDescent="0.25">
      <c r="B97" s="15" t="str">
        <f>VLOOKUP(F97,[1]NUTS_Europa!$A$2:$C$81,2,FALSE)</f>
        <v>DEF0</v>
      </c>
      <c r="C97" s="15">
        <f>VLOOKUP(F97,[1]NUTS_Europa!$A$2:$C$81,3,FALSE)</f>
        <v>245</v>
      </c>
      <c r="D97" s="15" t="str">
        <f>VLOOKUP(G97,[1]NUTS_Europa!$A$2:$C$81,2,FALSE)</f>
        <v>PT11</v>
      </c>
      <c r="E97" s="15">
        <f>VLOOKUP(G97,[1]NUTS_Europa!$A$2:$C$81,3,FALSE)</f>
        <v>288</v>
      </c>
      <c r="F97" s="15">
        <v>50</v>
      </c>
      <c r="G97" s="15">
        <v>76</v>
      </c>
      <c r="H97" s="15">
        <v>1954411.5127465697</v>
      </c>
      <c r="I97" s="15">
        <v>9876959.6572246961</v>
      </c>
      <c r="J97" s="15">
        <v>114203.5226</v>
      </c>
      <c r="K97" s="15">
        <v>65.335294117647067</v>
      </c>
      <c r="L97" s="15">
        <v>11.21696503570654</v>
      </c>
      <c r="M97" s="15">
        <v>2.0477880418889418</v>
      </c>
      <c r="N97" s="15">
        <v>900.45194509486157</v>
      </c>
    </row>
    <row r="98" spans="2:14" s="15" customFormat="1" x14ac:dyDescent="0.25">
      <c r="B98" s="15" t="str">
        <f>VLOOKUP(G98,[1]NUTS_Europa!$A$2:$C$81,2,FALSE)</f>
        <v>PT11</v>
      </c>
      <c r="C98" s="15">
        <f>VLOOKUP(G98,[1]NUTS_Europa!$A$2:$C$81,3,FALSE)</f>
        <v>288</v>
      </c>
      <c r="D98" s="15" t="str">
        <f>VLOOKUP(F98,[1]NUTS_Europa!$A$2:$C$81,2,FALSE)</f>
        <v>NL12</v>
      </c>
      <c r="E98" s="15">
        <f>VLOOKUP(F98,[1]NUTS_Europa!$A$2:$C$81,3,FALSE)</f>
        <v>250</v>
      </c>
      <c r="F98" s="15">
        <v>71</v>
      </c>
      <c r="G98" s="15">
        <v>76</v>
      </c>
      <c r="H98" s="15">
        <v>633328.97386582196</v>
      </c>
      <c r="I98" s="15">
        <v>1890769.5364468647</v>
      </c>
      <c r="J98" s="15">
        <v>142841.86170000001</v>
      </c>
      <c r="K98" s="15">
        <v>53.518823529411769</v>
      </c>
      <c r="L98" s="15">
        <v>12.736361168977892</v>
      </c>
      <c r="M98" s="15">
        <v>2.0477880418889418</v>
      </c>
      <c r="N98" s="15">
        <v>900.45194509486157</v>
      </c>
    </row>
    <row r="99" spans="2:14" s="15" customFormat="1" x14ac:dyDescent="0.25">
      <c r="B99" s="15" t="str">
        <f>VLOOKUP(F99,[1]NUTS_Europa!$A$2:$C$81,2,FALSE)</f>
        <v>NL12</v>
      </c>
      <c r="C99" s="15">
        <f>VLOOKUP(F99,[1]NUTS_Europa!$A$2:$C$81,3,FALSE)</f>
        <v>250</v>
      </c>
      <c r="D99" s="15" t="str">
        <f>VLOOKUP(G99,[1]NUTS_Europa!$A$2:$C$81,2,FALSE)</f>
        <v>PT16</v>
      </c>
      <c r="E99" s="15">
        <f>VLOOKUP(G99,[1]NUTS_Europa!$A$2:$C$81,3,FALSE)</f>
        <v>294</v>
      </c>
      <c r="F99" s="15">
        <v>71</v>
      </c>
      <c r="G99" s="15">
        <v>78</v>
      </c>
      <c r="H99" s="15">
        <v>2437741.0432408452</v>
      </c>
      <c r="I99" s="15">
        <v>2021918.0530632266</v>
      </c>
      <c r="J99" s="15">
        <v>135416.16140000001</v>
      </c>
      <c r="K99" s="15">
        <v>65.747647058823532</v>
      </c>
      <c r="L99" s="15">
        <v>11.416602794123694</v>
      </c>
      <c r="M99" s="15">
        <v>7.0676743570306613</v>
      </c>
      <c r="N99" s="15">
        <v>3107.7928925763695</v>
      </c>
    </row>
    <row r="100" spans="2:14" s="15" customFormat="1" x14ac:dyDescent="0.25">
      <c r="B100" s="15" t="str">
        <f>VLOOKUP(G100,[1]NUTS_Europa!$A$2:$C$81,2,FALSE)</f>
        <v>PT16</v>
      </c>
      <c r="C100" s="15">
        <f>VLOOKUP(G100,[1]NUTS_Europa!$A$2:$C$81,3,FALSE)</f>
        <v>294</v>
      </c>
      <c r="D100" s="15" t="str">
        <f>VLOOKUP(F100,[1]NUTS_Europa!$A$2:$C$81,2,FALSE)</f>
        <v>PT15</v>
      </c>
      <c r="E100" s="15">
        <f>VLOOKUP(F100,[1]NUTS_Europa!$A$2:$C$81,3,FALSE)</f>
        <v>61</v>
      </c>
      <c r="F100" s="15">
        <v>77</v>
      </c>
      <c r="G100" s="15">
        <v>78</v>
      </c>
      <c r="H100" s="15">
        <v>2596537.1480507553</v>
      </c>
      <c r="I100" s="15">
        <v>768190.49871326261</v>
      </c>
      <c r="J100" s="15">
        <v>127001.217</v>
      </c>
      <c r="K100" s="15">
        <v>18.099999999999998</v>
      </c>
      <c r="L100" s="15">
        <v>6.2106611934155955</v>
      </c>
      <c r="M100" s="15">
        <v>5.5662747891455977</v>
      </c>
      <c r="N100" s="15">
        <v>3107.7928925763695</v>
      </c>
    </row>
    <row r="101" spans="2:14" s="15" customFormat="1" x14ac:dyDescent="0.25">
      <c r="B101" s="15" t="str">
        <f>VLOOKUP(F101,[1]NUTS_Europa!$A$2:$C$81,2,FALSE)</f>
        <v>PT15</v>
      </c>
      <c r="C101" s="15">
        <f>VLOOKUP(F101,[1]NUTS_Europa!$A$2:$C$81,3,FALSE)</f>
        <v>61</v>
      </c>
      <c r="D101" s="15" t="str">
        <f>VLOOKUP(G101,[1]NUTS_Europa!$A$2:$C$81,2,FALSE)</f>
        <v>PT17</v>
      </c>
      <c r="E101" s="15">
        <f>VLOOKUP(G101,[1]NUTS_Europa!$A$2:$C$81,3,FALSE)</f>
        <v>297</v>
      </c>
      <c r="F101" s="15">
        <v>77</v>
      </c>
      <c r="G101" s="15">
        <v>79</v>
      </c>
      <c r="H101" s="15">
        <v>718644.11733548774</v>
      </c>
      <c r="I101" s="15">
        <v>427709.80538442056</v>
      </c>
      <c r="J101" s="15">
        <v>113696.3812</v>
      </c>
      <c r="K101" s="15">
        <v>4.4117647058823533</v>
      </c>
      <c r="L101" s="15">
        <v>6.4180940049697188</v>
      </c>
      <c r="M101" s="15">
        <v>1.514408494549101</v>
      </c>
      <c r="N101" s="15">
        <v>845.53280858406924</v>
      </c>
    </row>
    <row r="102" spans="2:14" s="15" customFormat="1" x14ac:dyDescent="0.25">
      <c r="B102" s="15" t="str">
        <f>VLOOKUP(G102,[1]NUTS_Europa!$A$2:$C$81,2,FALSE)</f>
        <v>PT17</v>
      </c>
      <c r="C102" s="15">
        <f>VLOOKUP(G102,[1]NUTS_Europa!$A$2:$C$81,3,FALSE)</f>
        <v>297</v>
      </c>
      <c r="D102" s="15" t="str">
        <f>VLOOKUP(F102,[1]NUTS_Europa!$A$2:$C$81,2,FALSE)</f>
        <v>DE60</v>
      </c>
      <c r="E102" s="15">
        <f>VLOOKUP(F102,[1]NUTS_Europa!$A$2:$C$81,3,FALSE)</f>
        <v>245</v>
      </c>
      <c r="F102" s="15">
        <v>45</v>
      </c>
      <c r="G102" s="15">
        <v>79</v>
      </c>
      <c r="H102" s="15">
        <v>1959249.3491651518</v>
      </c>
      <c r="I102" s="15">
        <v>9449437.4447588902</v>
      </c>
      <c r="J102" s="15">
        <v>117061.7148</v>
      </c>
      <c r="K102" s="15">
        <v>91.919411764705885</v>
      </c>
      <c r="L102" s="15">
        <v>10.104639472406467</v>
      </c>
      <c r="M102" s="15">
        <v>1.9228921475213427</v>
      </c>
      <c r="N102" s="15">
        <v>845.53280858406924</v>
      </c>
    </row>
    <row r="103" spans="2:14" s="15" customFormat="1" x14ac:dyDescent="0.25">
      <c r="B103" s="15" t="str">
        <f>VLOOKUP(F103,[1]NUTS_Europa!$A$2:$C$81,2,FALSE)</f>
        <v>DE60</v>
      </c>
      <c r="C103" s="15">
        <f>VLOOKUP(F103,[1]NUTS_Europa!$A$2:$C$81,3,FALSE)</f>
        <v>245</v>
      </c>
      <c r="D103" s="15" t="str">
        <f>VLOOKUP(G103,[1]NUTS_Europa!$A$2:$C$81,2,FALSE)</f>
        <v>ES61</v>
      </c>
      <c r="E103" s="15">
        <f>VLOOKUP(G103,[1]NUTS_Europa!$A$2:$C$81,3,FALSE)</f>
        <v>297</v>
      </c>
      <c r="F103" s="15">
        <v>45</v>
      </c>
      <c r="G103" s="15">
        <v>57</v>
      </c>
      <c r="H103" s="15">
        <v>1880426.2441505191</v>
      </c>
      <c r="I103" s="15">
        <v>9449437.4447588902</v>
      </c>
      <c r="J103" s="15">
        <v>159445.52859999999</v>
      </c>
      <c r="K103" s="15">
        <v>91.919411764705885</v>
      </c>
      <c r="L103" s="15">
        <v>10.104639472406467</v>
      </c>
      <c r="M103" s="15">
        <v>1.9228921475213427</v>
      </c>
      <c r="N103" s="15">
        <v>845.53280858406924</v>
      </c>
    </row>
    <row r="104" spans="2:14" s="15" customFormat="1" x14ac:dyDescent="0.25"/>
    <row r="105" spans="2:14" s="15" customFormat="1" x14ac:dyDescent="0.25">
      <c r="B105" s="15" t="s">
        <v>148</v>
      </c>
    </row>
    <row r="106" spans="2:14" s="15" customFormat="1" x14ac:dyDescent="0.25">
      <c r="B106" s="15" t="str">
        <f>B96</f>
        <v>nodo inicial</v>
      </c>
      <c r="C106" s="15" t="str">
        <f t="shared" ref="C106:N106" si="2">C96</f>
        <v>puerto O</v>
      </c>
      <c r="D106" s="15" t="str">
        <f t="shared" si="2"/>
        <v>nodo final</v>
      </c>
      <c r="E106" s="15" t="str">
        <f t="shared" si="2"/>
        <v>puerto D</v>
      </c>
      <c r="F106" s="15" t="str">
        <f t="shared" si="2"/>
        <v>Var1</v>
      </c>
      <c r="G106" s="15" t="str">
        <f t="shared" si="2"/>
        <v>Var2</v>
      </c>
      <c r="H106" s="15" t="str">
        <f t="shared" si="2"/>
        <v>Coste variable</v>
      </c>
      <c r="I106" s="15" t="str">
        <f t="shared" si="2"/>
        <v>Coste fijo</v>
      </c>
      <c r="J106" s="15" t="str">
        <f t="shared" si="2"/>
        <v>flow</v>
      </c>
      <c r="K106" s="15" t="str">
        <f t="shared" si="2"/>
        <v>TiempoNav</v>
      </c>
      <c r="L106" s="15" t="str">
        <f t="shared" si="2"/>
        <v>TiempoPort</v>
      </c>
      <c r="M106" s="15" t="str">
        <f t="shared" si="2"/>
        <v>TiempoCD</v>
      </c>
      <c r="N106" s="15" t="str">
        <f t="shared" si="2"/>
        <v>offer</v>
      </c>
    </row>
    <row r="107" spans="2:14" s="15" customFormat="1" x14ac:dyDescent="0.25">
      <c r="B107" s="15" t="str">
        <f>VLOOKUP(F107,[1]NUTS_Europa!$A$2:$C$81,2,FALSE)</f>
        <v>NL33</v>
      </c>
      <c r="C107" s="15">
        <f>VLOOKUP(F107,[1]NUTS_Europa!$A$2:$C$81,3,FALSE)</f>
        <v>250</v>
      </c>
      <c r="D107" s="15" t="str">
        <f>VLOOKUP(G107,[1]NUTS_Europa!$A$2:$C$81,2,FALSE)</f>
        <v>NL11</v>
      </c>
      <c r="E107" s="15">
        <f>VLOOKUP(G107,[1]NUTS_Europa!$A$2:$C$81,3,FALSE)</f>
        <v>218</v>
      </c>
      <c r="F107" s="15">
        <v>33</v>
      </c>
      <c r="G107" s="15">
        <v>70</v>
      </c>
      <c r="H107" s="15">
        <v>1787474.3920981146</v>
      </c>
      <c r="I107" s="15">
        <v>1031554.1190157317</v>
      </c>
      <c r="J107" s="15">
        <v>135416.16140000001</v>
      </c>
      <c r="K107" s="15">
        <v>4</v>
      </c>
      <c r="L107" s="15">
        <v>13.035766458625151</v>
      </c>
      <c r="M107" s="15">
        <v>11.36381588806476</v>
      </c>
      <c r="N107" s="15">
        <v>5283.3813549476936</v>
      </c>
    </row>
    <row r="108" spans="2:14" s="15" customFormat="1" x14ac:dyDescent="0.25">
      <c r="B108" s="15" t="str">
        <f>VLOOKUP(G108,[1]NUTS_Europa!$A$2:$C$81,2,FALSE)</f>
        <v>NL11</v>
      </c>
      <c r="C108" s="15">
        <f>VLOOKUP(G108,[1]NUTS_Europa!$A$2:$C$81,3,FALSE)</f>
        <v>218</v>
      </c>
      <c r="D108" s="15" t="str">
        <f>VLOOKUP(F108,[1]NUTS_Europa!$A$2:$C$81,2,FALSE)</f>
        <v>DE50</v>
      </c>
      <c r="E108" s="15">
        <f>VLOOKUP(F108,[1]NUTS_Europa!$A$2:$C$81,3,FALSE)</f>
        <v>1069</v>
      </c>
      <c r="F108" s="15">
        <v>44</v>
      </c>
      <c r="G108" s="15">
        <v>70</v>
      </c>
      <c r="H108" s="15">
        <v>2119760.6139630852</v>
      </c>
      <c r="I108" s="15">
        <v>1058702.6254110988</v>
      </c>
      <c r="J108" s="15">
        <v>120437.3524</v>
      </c>
      <c r="K108" s="15">
        <v>15.88058823529412</v>
      </c>
      <c r="L108" s="15">
        <v>11.568422212078723</v>
      </c>
      <c r="M108" s="15">
        <v>9.5146507742355446</v>
      </c>
      <c r="N108" s="15">
        <v>5283.3813549476936</v>
      </c>
    </row>
    <row r="109" spans="2:14" s="15" customFormat="1" x14ac:dyDescent="0.25">
      <c r="B109" s="15" t="str">
        <f>VLOOKUP(F109,[1]NUTS_Europa!$A$2:$C$81,2,FALSE)</f>
        <v>DE50</v>
      </c>
      <c r="C109" s="15">
        <f>VLOOKUP(F109,[1]NUTS_Europa!$A$2:$C$81,3,FALSE)</f>
        <v>1069</v>
      </c>
      <c r="D109" s="15" t="str">
        <f>VLOOKUP(G109,[1]NUTS_Europa!$A$2:$C$81,2,FALSE)</f>
        <v>FRJ2</v>
      </c>
      <c r="E109" s="15">
        <f>VLOOKUP(G109,[1]NUTS_Europa!$A$2:$C$81,3,FALSE)</f>
        <v>163</v>
      </c>
      <c r="F109" s="15">
        <v>44</v>
      </c>
      <c r="G109" s="15">
        <v>68</v>
      </c>
      <c r="H109" s="15">
        <v>2545273.4775851262</v>
      </c>
      <c r="I109" s="15">
        <v>1800183.2134454567</v>
      </c>
      <c r="J109" s="15">
        <v>122072.6309</v>
      </c>
      <c r="K109" s="15">
        <v>61.65</v>
      </c>
      <c r="L109" s="15">
        <v>12.681188498029707</v>
      </c>
      <c r="M109" s="15">
        <v>6.5774355224624905</v>
      </c>
      <c r="N109" s="15">
        <v>2892.2254104356139</v>
      </c>
    </row>
    <row r="110" spans="2:14" s="15" customFormat="1" x14ac:dyDescent="0.25">
      <c r="B110" s="15" t="str">
        <f>VLOOKUP(G110,[1]NUTS_Europa!$A$2:$C$81,2,FALSE)</f>
        <v>FRJ2</v>
      </c>
      <c r="C110" s="15">
        <f>VLOOKUP(G110,[1]NUTS_Europa!$A$2:$C$81,3,FALSE)</f>
        <v>163</v>
      </c>
      <c r="D110" s="15" t="str">
        <f>VLOOKUP(F110,[1]NUTS_Europa!$A$2:$C$81,2,FALSE)</f>
        <v>FRJ1</v>
      </c>
      <c r="E110" s="15">
        <f>VLOOKUP(F110,[1]NUTS_Europa!$A$2:$C$81,3,FALSE)</f>
        <v>1064</v>
      </c>
      <c r="F110" s="15">
        <v>66</v>
      </c>
      <c r="G110" s="15">
        <v>68</v>
      </c>
      <c r="H110" s="15">
        <v>3465070.2621933944</v>
      </c>
      <c r="I110" s="15">
        <v>1956708.2457477467</v>
      </c>
      <c r="J110" s="15">
        <v>163171.4883</v>
      </c>
      <c r="K110" s="15">
        <v>73.294117647058826</v>
      </c>
      <c r="L110" s="15">
        <v>10.239461428453785</v>
      </c>
      <c r="M110" s="15">
        <v>6.5774355224624905</v>
      </c>
      <c r="N110" s="15">
        <v>2892.2254104356139</v>
      </c>
    </row>
    <row r="111" spans="2:14" s="15" customFormat="1" x14ac:dyDescent="0.25">
      <c r="B111" s="15" t="str">
        <f>VLOOKUP(F111,[1]NUTS_Europa!$A$2:$C$81,2,FALSE)</f>
        <v>FRJ1</v>
      </c>
      <c r="C111" s="15">
        <f>VLOOKUP(F111,[1]NUTS_Europa!$A$2:$C$81,3,FALSE)</f>
        <v>1064</v>
      </c>
      <c r="D111" s="15" t="str">
        <f>VLOOKUP(G111,[1]NUTS_Europa!$A$2:$C$81,2,FALSE)</f>
        <v>FRI2</v>
      </c>
      <c r="E111" s="15">
        <f>VLOOKUP(G111,[1]NUTS_Europa!$A$2:$C$81,3,FALSE)</f>
        <v>275</v>
      </c>
      <c r="F111" s="15">
        <v>66</v>
      </c>
      <c r="G111" s="15">
        <v>69</v>
      </c>
      <c r="H111" s="15">
        <v>146832.72224366546</v>
      </c>
      <c r="I111" s="15">
        <v>2524448.2656360259</v>
      </c>
      <c r="J111" s="15">
        <v>199058.85829999999</v>
      </c>
      <c r="K111" s="15">
        <v>104.70588235294117</v>
      </c>
      <c r="L111" s="15">
        <v>11.82649558976739</v>
      </c>
      <c r="M111" s="15">
        <v>0.42310289247985505</v>
      </c>
      <c r="N111" s="15">
        <v>186.04651200000001</v>
      </c>
    </row>
    <row r="112" spans="2:14" s="15" customFormat="1" x14ac:dyDescent="0.25">
      <c r="B112" s="15" t="str">
        <f>VLOOKUP(G112,[1]NUTS_Europa!$A$2:$C$81,2,FALSE)</f>
        <v>FRI2</v>
      </c>
      <c r="C112" s="15">
        <f>VLOOKUP(G112,[1]NUTS_Europa!$A$2:$C$81,3,FALSE)</f>
        <v>275</v>
      </c>
      <c r="D112" s="15" t="str">
        <f>VLOOKUP(F112,[1]NUTS_Europa!$A$2:$C$81,2,FALSE)</f>
        <v>ES21</v>
      </c>
      <c r="E112" s="15">
        <f>VLOOKUP(F112,[1]NUTS_Europa!$A$2:$C$81,3,FALSE)</f>
        <v>1063</v>
      </c>
      <c r="F112" s="15">
        <v>54</v>
      </c>
      <c r="G112" s="15">
        <v>69</v>
      </c>
      <c r="H112" s="15">
        <v>209376.59297579998</v>
      </c>
      <c r="I112" s="15">
        <v>9860539.7174854204</v>
      </c>
      <c r="J112" s="15">
        <v>199058.85829999999</v>
      </c>
      <c r="K112" s="15">
        <v>93.294117647058826</v>
      </c>
      <c r="L112" s="15">
        <v>11.471466533919724</v>
      </c>
      <c r="M112" s="15">
        <v>0.42310289247985505</v>
      </c>
      <c r="N112" s="15">
        <v>186.04651200000001</v>
      </c>
    </row>
    <row r="113" spans="2:14" s="15" customFormat="1" x14ac:dyDescent="0.25">
      <c r="B113" s="15" t="str">
        <f>VLOOKUP(F113,[1]NUTS_Europa!$A$2:$C$81,2,FALSE)</f>
        <v>ES21</v>
      </c>
      <c r="C113" s="15">
        <f>VLOOKUP(F113,[1]NUTS_Europa!$A$2:$C$81,3,FALSE)</f>
        <v>1063</v>
      </c>
      <c r="D113" s="15" t="str">
        <f>VLOOKUP(G113,[1]NUTS_Europa!$A$2:$C$81,2,FALSE)</f>
        <v>ES62</v>
      </c>
      <c r="E113" s="15">
        <f>VLOOKUP(G113,[1]NUTS_Europa!$A$2:$C$81,3,FALSE)</f>
        <v>462</v>
      </c>
      <c r="F113" s="15">
        <v>54</v>
      </c>
      <c r="G113" s="15">
        <v>58</v>
      </c>
      <c r="H113" s="15">
        <v>1285070.7810833582</v>
      </c>
      <c r="I113" s="15">
        <v>8545345.4595142696</v>
      </c>
      <c r="J113" s="15">
        <v>131067.4498</v>
      </c>
      <c r="K113" s="15">
        <v>27.058823529411764</v>
      </c>
      <c r="L113" s="15">
        <v>9.4337292347749475</v>
      </c>
      <c r="M113" s="15">
        <v>1.7590743126442159</v>
      </c>
      <c r="N113" s="15">
        <v>914.19353969713836</v>
      </c>
    </row>
    <row r="114" spans="2:14" s="15" customFormat="1" x14ac:dyDescent="0.25">
      <c r="B114" s="15" t="str">
        <f>VLOOKUP(G114,[1]NUTS_Europa!$A$2:$C$81,2,FALSE)</f>
        <v>ES62</v>
      </c>
      <c r="C114" s="15">
        <f>VLOOKUP(G114,[1]NUTS_Europa!$A$2:$C$81,3,FALSE)</f>
        <v>462</v>
      </c>
      <c r="D114" s="15" t="str">
        <f>VLOOKUP(F114,[1]NUTS_Europa!$A$2:$C$81,2,FALSE)</f>
        <v>ES52</v>
      </c>
      <c r="E114" s="15">
        <f>VLOOKUP(F114,[1]NUTS_Europa!$A$2:$C$81,3,FALSE)</f>
        <v>1063</v>
      </c>
      <c r="F114" s="15">
        <v>56</v>
      </c>
      <c r="G114" s="15">
        <v>58</v>
      </c>
      <c r="H114" s="15">
        <v>992188.76838350657</v>
      </c>
      <c r="I114" s="15">
        <v>8545345.4595142696</v>
      </c>
      <c r="J114" s="15">
        <v>163171.4883</v>
      </c>
      <c r="K114" s="15">
        <v>27.058823529411764</v>
      </c>
      <c r="L114" s="15">
        <v>9.4337292347749475</v>
      </c>
      <c r="M114" s="15">
        <v>1.7590743126442159</v>
      </c>
      <c r="N114" s="15">
        <v>914.19353969713836</v>
      </c>
    </row>
    <row r="115" spans="2:14" s="15" customFormat="1" x14ac:dyDescent="0.25">
      <c r="B115" s="15" t="str">
        <f>VLOOKUP(F115,[1]NUTS_Europa!$A$2:$C$81,2,FALSE)</f>
        <v>ES52</v>
      </c>
      <c r="C115" s="15">
        <f>VLOOKUP(F115,[1]NUTS_Europa!$A$2:$C$81,3,FALSE)</f>
        <v>1063</v>
      </c>
      <c r="D115" s="15" t="str">
        <f>VLOOKUP(G115,[1]NUTS_Europa!$A$2:$C$81,2,FALSE)</f>
        <v>FRI3</v>
      </c>
      <c r="E115" s="15">
        <f>VLOOKUP(G115,[1]NUTS_Europa!$A$2:$C$81,3,FALSE)</f>
        <v>282</v>
      </c>
      <c r="F115" s="15">
        <v>56</v>
      </c>
      <c r="G115" s="15">
        <v>65</v>
      </c>
      <c r="H115" s="15">
        <v>659041.83537858562</v>
      </c>
      <c r="I115" s="15">
        <v>9757761.5251813345</v>
      </c>
      <c r="J115" s="15">
        <v>122072.6309</v>
      </c>
      <c r="K115" s="15">
        <v>86.470588235294116</v>
      </c>
      <c r="L115" s="15">
        <v>11.010269993462446</v>
      </c>
      <c r="M115" s="15">
        <v>1.6648146837574216</v>
      </c>
      <c r="N115" s="15">
        <v>732.05116425480003</v>
      </c>
    </row>
    <row r="116" spans="2:14" s="15" customFormat="1" x14ac:dyDescent="0.25">
      <c r="B116" s="15" t="str">
        <f>VLOOKUP(G116,[1]NUTS_Europa!$A$2:$C$81,2,FALSE)</f>
        <v>FRI3</v>
      </c>
      <c r="C116" s="15">
        <f>VLOOKUP(G116,[1]NUTS_Europa!$A$2:$C$81,3,FALSE)</f>
        <v>282</v>
      </c>
      <c r="D116" s="15" t="str">
        <f>VLOOKUP(F116,[1]NUTS_Europa!$A$2:$C$81,2,FALSE)</f>
        <v>ES51</v>
      </c>
      <c r="E116" s="15">
        <f>VLOOKUP(F116,[1]NUTS_Europa!$A$2:$C$81,3,FALSE)</f>
        <v>1064</v>
      </c>
      <c r="F116" s="15">
        <v>55</v>
      </c>
      <c r="G116" s="15">
        <v>65</v>
      </c>
      <c r="H116" s="15">
        <v>649396.83837052283</v>
      </c>
      <c r="I116" s="15">
        <v>1949926.7634622883</v>
      </c>
      <c r="J116" s="15">
        <v>117768.50930000001</v>
      </c>
      <c r="K116" s="15">
        <v>73.942294117647066</v>
      </c>
      <c r="L116" s="15">
        <v>11.365299049310112</v>
      </c>
      <c r="M116" s="15">
        <v>1.6648146837574216</v>
      </c>
      <c r="N116" s="15">
        <v>732.05116425480003</v>
      </c>
    </row>
    <row r="117" spans="2:14" s="15" customFormat="1" x14ac:dyDescent="0.25">
      <c r="B117" s="15" t="str">
        <f>VLOOKUP(F117,[1]NUTS_Europa!$A$2:$C$81,2,FALSE)</f>
        <v>ES51</v>
      </c>
      <c r="C117" s="15">
        <f>VLOOKUP(F117,[1]NUTS_Europa!$A$2:$C$81,3,FALSE)</f>
        <v>1064</v>
      </c>
      <c r="D117" s="15" t="str">
        <f>VLOOKUP(G117,[1]NUTS_Europa!$A$2:$C$81,2,FALSE)</f>
        <v>FRH0</v>
      </c>
      <c r="E117" s="15">
        <f>VLOOKUP(G117,[1]NUTS_Europa!$A$2:$C$81,3,FALSE)</f>
        <v>282</v>
      </c>
      <c r="F117" s="15">
        <v>55</v>
      </c>
      <c r="G117" s="15">
        <v>63</v>
      </c>
      <c r="H117" s="15">
        <v>513870.01017853891</v>
      </c>
      <c r="I117" s="15">
        <v>1949926.7634622883</v>
      </c>
      <c r="J117" s="15">
        <v>127001.217</v>
      </c>
      <c r="K117" s="15">
        <v>73.942294117647066</v>
      </c>
      <c r="L117" s="15">
        <v>11.365299049310112</v>
      </c>
      <c r="M117" s="15">
        <v>1.6648146837574216</v>
      </c>
      <c r="N117" s="15">
        <v>732.05116425480003</v>
      </c>
    </row>
    <row r="118" spans="2:14" s="15" customFormat="1" x14ac:dyDescent="0.25">
      <c r="B118" s="15" t="str">
        <f>VLOOKUP(G118,[1]NUTS_Europa!$A$2:$C$81,2,FALSE)</f>
        <v>FRH0</v>
      </c>
      <c r="C118" s="15">
        <f>VLOOKUP(G118,[1]NUTS_Europa!$A$2:$C$81,3,FALSE)</f>
        <v>282</v>
      </c>
      <c r="D118" s="15" t="str">
        <f>VLOOKUP(F118,[1]NUTS_Europa!$A$2:$C$81,2,FALSE)</f>
        <v>NL34</v>
      </c>
      <c r="E118" s="15">
        <f>VLOOKUP(F118,[1]NUTS_Europa!$A$2:$C$81,3,FALSE)</f>
        <v>250</v>
      </c>
      <c r="F118" s="15">
        <v>34</v>
      </c>
      <c r="G118" s="15">
        <v>63</v>
      </c>
      <c r="H118" s="15">
        <v>316418.24577286316</v>
      </c>
      <c r="I118" s="15">
        <v>1214075.1132136213</v>
      </c>
      <c r="J118" s="15">
        <v>135416.16140000001</v>
      </c>
      <c r="K118" s="15">
        <v>21.352941176470587</v>
      </c>
      <c r="L118" s="15">
        <v>15.274370365432461</v>
      </c>
      <c r="M118" s="15">
        <v>1.9210300472784292</v>
      </c>
      <c r="N118" s="15">
        <v>732.05116425480003</v>
      </c>
    </row>
    <row r="119" spans="2:14" s="15" customFormat="1" x14ac:dyDescent="0.25">
      <c r="B119" s="15" t="str">
        <f>VLOOKUP(F119,[1]NUTS_Europa!$A$2:$C$81,2,FALSE)</f>
        <v>NL34</v>
      </c>
      <c r="C119" s="15">
        <f>VLOOKUP(F119,[1]NUTS_Europa!$A$2:$C$81,3,FALSE)</f>
        <v>250</v>
      </c>
      <c r="D119" s="15" t="str">
        <f>VLOOKUP(G119,[1]NUTS_Europa!$A$2:$C$81,2,FALSE)</f>
        <v>FRF2</v>
      </c>
      <c r="E119" s="15">
        <f>VLOOKUP(G119,[1]NUTS_Europa!$A$2:$C$81,3,FALSE)</f>
        <v>235</v>
      </c>
      <c r="F119" s="15">
        <v>34</v>
      </c>
      <c r="G119" s="15">
        <v>67</v>
      </c>
      <c r="H119" s="15">
        <v>1076286.4185028023</v>
      </c>
      <c r="I119" s="15">
        <v>889874.24829183519</v>
      </c>
      <c r="J119" s="15">
        <v>120125.8052</v>
      </c>
      <c r="K119" s="15">
        <v>8.2941176470588243</v>
      </c>
      <c r="L119" s="15">
        <v>13.856723456021395</v>
      </c>
      <c r="M119" s="15">
        <v>3.6066792465838211</v>
      </c>
      <c r="N119" s="15">
        <v>1583.5630706642501</v>
      </c>
    </row>
    <row r="120" spans="2:14" s="15" customFormat="1" x14ac:dyDescent="0.25">
      <c r="B120" s="15" t="str">
        <f>VLOOKUP(G120,[1]NUTS_Europa!$A$2:$C$81,2,FALSE)</f>
        <v>FRF2</v>
      </c>
      <c r="C120" s="15">
        <f>VLOOKUP(G120,[1]NUTS_Europa!$A$2:$C$81,3,FALSE)</f>
        <v>235</v>
      </c>
      <c r="D120" s="15" t="str">
        <f>VLOOKUP(F120,[1]NUTS_Europa!$A$2:$C$81,2,FALSE)</f>
        <v>DE94</v>
      </c>
      <c r="E120" s="15">
        <f>VLOOKUP(F120,[1]NUTS_Europa!$A$2:$C$81,3,FALSE)</f>
        <v>1069</v>
      </c>
      <c r="F120" s="15">
        <v>48</v>
      </c>
      <c r="G120" s="15">
        <v>67</v>
      </c>
      <c r="H120" s="15">
        <v>1100582.4594179143</v>
      </c>
      <c r="I120" s="15">
        <v>983958.52011128492</v>
      </c>
      <c r="J120" s="15">
        <v>126450.71709999999</v>
      </c>
      <c r="K120" s="15">
        <v>23.98</v>
      </c>
      <c r="L120" s="15">
        <v>12.389379209474967</v>
      </c>
      <c r="M120" s="15">
        <v>3.0524376749285054</v>
      </c>
      <c r="N120" s="15">
        <v>1583.5630706642501</v>
      </c>
    </row>
    <row r="121" spans="2:14" s="15" customFormat="1" x14ac:dyDescent="0.25">
      <c r="B121" s="15" t="str">
        <f>VLOOKUP(F121,[1]NUTS_Europa!$A$2:$C$81,2,FALSE)</f>
        <v>DE94</v>
      </c>
      <c r="C121" s="15">
        <f>VLOOKUP(F121,[1]NUTS_Europa!$A$2:$C$81,3,FALSE)</f>
        <v>1069</v>
      </c>
      <c r="D121" s="15" t="str">
        <f>VLOOKUP(G121,[1]NUTS_Europa!$A$2:$C$81,2,FALSE)</f>
        <v>FRE1</v>
      </c>
      <c r="E121" s="15">
        <f>VLOOKUP(G121,[1]NUTS_Europa!$A$2:$C$81,3,FALSE)</f>
        <v>235</v>
      </c>
      <c r="F121" s="15">
        <v>48</v>
      </c>
      <c r="G121" s="15">
        <v>61</v>
      </c>
      <c r="H121" s="15">
        <v>584104.63077122567</v>
      </c>
      <c r="I121" s="15">
        <v>983958.52011128492</v>
      </c>
      <c r="J121" s="15">
        <v>507158.32770000002</v>
      </c>
      <c r="K121" s="15">
        <v>23.98</v>
      </c>
      <c r="L121" s="15">
        <v>12.389379209474967</v>
      </c>
      <c r="M121" s="15">
        <v>3.0524376749285054</v>
      </c>
      <c r="N121" s="15">
        <v>1583.5630706642501</v>
      </c>
    </row>
    <row r="122" spans="2:14" s="15" customFormat="1" x14ac:dyDescent="0.25">
      <c r="B122" s="15" t="str">
        <f>VLOOKUP(G122,[1]NUTS_Europa!$A$2:$C$81,2,FALSE)</f>
        <v>FRE1</v>
      </c>
      <c r="C122" s="15">
        <f>VLOOKUP(G122,[1]NUTS_Europa!$A$2:$C$81,3,FALSE)</f>
        <v>235</v>
      </c>
      <c r="D122" s="15" t="str">
        <f>VLOOKUP(F122,[1]NUTS_Europa!$A$2:$C$81,2,FALSE)</f>
        <v>BE21</v>
      </c>
      <c r="E122" s="15">
        <f>VLOOKUP(F122,[1]NUTS_Europa!$A$2:$C$81,3,FALSE)</f>
        <v>250</v>
      </c>
      <c r="F122" s="15">
        <v>41</v>
      </c>
      <c r="G122" s="15">
        <v>61</v>
      </c>
      <c r="H122" s="15">
        <v>530699.53349116351</v>
      </c>
      <c r="I122" s="15">
        <v>889874.24829183519</v>
      </c>
      <c r="J122" s="15">
        <v>142392.87169999999</v>
      </c>
      <c r="K122" s="15">
        <v>8.2941176470588243</v>
      </c>
      <c r="L122" s="15">
        <v>13.856723456021395</v>
      </c>
      <c r="M122" s="15">
        <v>3.6066792465838211</v>
      </c>
      <c r="N122" s="15">
        <v>1583.5630706642501</v>
      </c>
    </row>
    <row r="123" spans="2:14" s="15" customFormat="1" x14ac:dyDescent="0.25">
      <c r="B123" s="15" t="str">
        <f>VLOOKUP(F123,[1]NUTS_Europa!$A$2:$C$81,2,FALSE)</f>
        <v>BE21</v>
      </c>
      <c r="C123" s="15">
        <f>VLOOKUP(F123,[1]NUTS_Europa!$A$2:$C$81,3,FALSE)</f>
        <v>250</v>
      </c>
      <c r="D123" s="15" t="str">
        <f>VLOOKUP(G123,[1]NUTS_Europa!$A$2:$C$81,2,FALSE)</f>
        <v>ES12</v>
      </c>
      <c r="E123" s="15">
        <f>VLOOKUP(G123,[1]NUTS_Europa!$A$2:$C$81,3,FALSE)</f>
        <v>163</v>
      </c>
      <c r="F123" s="15">
        <v>41</v>
      </c>
      <c r="G123" s="15">
        <v>52</v>
      </c>
      <c r="H123" s="15">
        <v>1678235.70373798</v>
      </c>
      <c r="I123" s="15">
        <v>1712500.6487946897</v>
      </c>
      <c r="J123" s="15">
        <v>117923.68180000001</v>
      </c>
      <c r="K123" s="15">
        <v>46.182176470588232</v>
      </c>
      <c r="L123" s="15">
        <v>14.148532744576135</v>
      </c>
      <c r="M123" s="15">
        <v>7.5897043652745886</v>
      </c>
      <c r="N123" s="15">
        <v>2892.2254104356139</v>
      </c>
    </row>
    <row r="124" spans="2:14" s="15" customFormat="1" x14ac:dyDescent="0.25">
      <c r="B124" s="15" t="str">
        <f>VLOOKUP(G124,[1]NUTS_Europa!$A$2:$C$81,2,FALSE)</f>
        <v>ES12</v>
      </c>
      <c r="C124" s="15">
        <f>VLOOKUP(G124,[1]NUTS_Europa!$A$2:$C$81,3,FALSE)</f>
        <v>163</v>
      </c>
      <c r="D124" s="15" t="str">
        <f>VLOOKUP(F124,[1]NUTS_Europa!$A$2:$C$81,2,FALSE)</f>
        <v>BE23</v>
      </c>
      <c r="E124" s="15">
        <f>VLOOKUP(F124,[1]NUTS_Europa!$A$2:$C$81,3,FALSE)</f>
        <v>220</v>
      </c>
      <c r="F124" s="15">
        <v>42</v>
      </c>
      <c r="G124" s="15">
        <v>52</v>
      </c>
      <c r="H124" s="15">
        <v>1436722.1017367132</v>
      </c>
      <c r="I124" s="15">
        <v>1322797.3596551893</v>
      </c>
      <c r="J124" s="15">
        <v>137713.6226</v>
      </c>
      <c r="K124" s="15">
        <v>42.941176470588232</v>
      </c>
      <c r="L124" s="15">
        <v>8.9941989307102403</v>
      </c>
      <c r="M124" s="15">
        <v>6.9197361788823919</v>
      </c>
      <c r="N124" s="15">
        <v>2892.2254104356139</v>
      </c>
    </row>
    <row r="125" spans="2:14" s="15" customFormat="1" x14ac:dyDescent="0.25">
      <c r="B125" s="15" t="str">
        <f>VLOOKUP(F125,[1]NUTS_Europa!$A$2:$C$81,2,FALSE)</f>
        <v>BE23</v>
      </c>
      <c r="C125" s="15">
        <f>VLOOKUP(F125,[1]NUTS_Europa!$A$2:$C$81,3,FALSE)</f>
        <v>220</v>
      </c>
      <c r="D125" s="15" t="str">
        <f>VLOOKUP(G125,[1]NUTS_Europa!$A$2:$C$81,2,FALSE)</f>
        <v>FRD1</v>
      </c>
      <c r="E125" s="15">
        <f>VLOOKUP(G125,[1]NUTS_Europa!$A$2:$C$81,3,FALSE)</f>
        <v>269</v>
      </c>
      <c r="F125" s="15">
        <v>42</v>
      </c>
      <c r="G125" s="15">
        <v>59</v>
      </c>
      <c r="H125" s="15">
        <v>4110897.1318948739</v>
      </c>
      <c r="I125" s="15">
        <v>837386.55562082236</v>
      </c>
      <c r="J125" s="15">
        <v>115262.5922</v>
      </c>
      <c r="K125" s="15">
        <v>10.646470588235294</v>
      </c>
      <c r="L125" s="15">
        <v>10.089278439877145</v>
      </c>
      <c r="M125" s="15">
        <v>34.163103439882342</v>
      </c>
      <c r="N125" s="15">
        <v>2892.2254104356139</v>
      </c>
    </row>
    <row r="126" spans="2:14" s="15" customFormat="1" x14ac:dyDescent="0.25">
      <c r="B126" s="15" t="str">
        <f>VLOOKUP(G126,[1]NUTS_Europa!$A$2:$C$81,2,FALSE)</f>
        <v>FRD1</v>
      </c>
      <c r="C126" s="15">
        <f>VLOOKUP(G126,[1]NUTS_Europa!$A$2:$C$81,3,FALSE)</f>
        <v>269</v>
      </c>
      <c r="D126" s="15" t="str">
        <f>VLOOKUP(F126,[1]NUTS_Europa!$A$2:$C$81,2,FALSE)</f>
        <v>BE25</v>
      </c>
      <c r="E126" s="15">
        <f>VLOOKUP(F126,[1]NUTS_Europa!$A$2:$C$81,3,FALSE)</f>
        <v>220</v>
      </c>
      <c r="F126" s="15">
        <v>43</v>
      </c>
      <c r="G126" s="15">
        <v>59</v>
      </c>
      <c r="H126" s="15">
        <v>3570942.6750010108</v>
      </c>
      <c r="I126" s="15">
        <v>837386.55562082236</v>
      </c>
      <c r="J126" s="15">
        <v>199058.85829999999</v>
      </c>
      <c r="K126" s="15">
        <v>10.646470588235294</v>
      </c>
      <c r="L126" s="15">
        <v>10.089278439877145</v>
      </c>
      <c r="M126" s="15">
        <v>34.163103439882342</v>
      </c>
      <c r="N126" s="15">
        <v>14279.069796</v>
      </c>
    </row>
    <row r="127" spans="2:14" s="15" customFormat="1" x14ac:dyDescent="0.25">
      <c r="B127" s="15" t="str">
        <f>VLOOKUP(F127,[1]NUTS_Europa!$A$2:$C$81,2,FALSE)</f>
        <v>BE25</v>
      </c>
      <c r="C127" s="15">
        <f>VLOOKUP(F127,[1]NUTS_Europa!$A$2:$C$81,3,FALSE)</f>
        <v>220</v>
      </c>
      <c r="D127" s="15" t="str">
        <f>VLOOKUP(G127,[1]NUTS_Europa!$A$2:$C$81,2,FALSE)</f>
        <v>PT18</v>
      </c>
      <c r="E127" s="15">
        <f>VLOOKUP(G127,[1]NUTS_Europa!$A$2:$C$81,3,FALSE)</f>
        <v>61</v>
      </c>
      <c r="F127" s="15">
        <v>43</v>
      </c>
      <c r="G127" s="15">
        <v>80</v>
      </c>
      <c r="H127" s="15">
        <v>11583968.343997588</v>
      </c>
      <c r="I127" s="15">
        <v>1936966.7163291117</v>
      </c>
      <c r="J127" s="15">
        <v>117768.50930000001</v>
      </c>
      <c r="K127" s="15">
        <v>79.627647058823527</v>
      </c>
      <c r="L127" s="15">
        <v>5.0419192208815593</v>
      </c>
      <c r="M127" s="15">
        <v>33.183243425685625</v>
      </c>
      <c r="N127" s="15">
        <v>14279.069796</v>
      </c>
    </row>
    <row r="128" spans="2:14" s="15" customFormat="1" x14ac:dyDescent="0.25">
      <c r="B128" s="15" t="str">
        <f>VLOOKUP(G128,[1]NUTS_Europa!$A$2:$C$81,2,FALSE)</f>
        <v>PT18</v>
      </c>
      <c r="C128" s="15">
        <f>VLOOKUP(G128,[1]NUTS_Europa!$A$2:$C$81,3,FALSE)</f>
        <v>61</v>
      </c>
      <c r="D128" s="15" t="str">
        <f>VLOOKUP(F128,[1]NUTS_Europa!$A$2:$C$81,2,FALSE)</f>
        <v>ES52</v>
      </c>
      <c r="E128" s="15">
        <f>VLOOKUP(F128,[1]NUTS_Europa!$A$2:$C$81,3,FALSE)</f>
        <v>1064</v>
      </c>
      <c r="F128" s="15">
        <v>16</v>
      </c>
      <c r="G128" s="15">
        <v>80</v>
      </c>
      <c r="H128" s="15">
        <v>12210446.45322397</v>
      </c>
      <c r="I128" s="15">
        <v>853199.42034360347</v>
      </c>
      <c r="J128" s="15">
        <v>145277.79319999999</v>
      </c>
      <c r="K128" s="15">
        <v>22.999411764705883</v>
      </c>
      <c r="L128" s="15">
        <v>6.2871817186251047</v>
      </c>
      <c r="M128" s="15">
        <v>31.126441391481311</v>
      </c>
      <c r="N128" s="15">
        <v>17378.684486844912</v>
      </c>
    </row>
    <row r="129" spans="2:29" s="15" customFormat="1" x14ac:dyDescent="0.25">
      <c r="B129" s="15" t="str">
        <f>VLOOKUP(G129,[1]NUTS_Europa!$A$2:$C$81,2,FALSE)</f>
        <v>ES52</v>
      </c>
      <c r="C129" s="15">
        <f>VLOOKUP(G129,[1]NUTS_Europa!$A$2:$C$81,3,FALSE)</f>
        <v>1064</v>
      </c>
      <c r="D129" s="15" t="str">
        <f>VLOOKUP(F129,[1]NUTS_Europa!$A$2:$C$81,2,FALSE)</f>
        <v>ES51</v>
      </c>
      <c r="E129" s="15">
        <f>VLOOKUP(F129,[1]NUTS_Europa!$A$2:$C$81,3,FALSE)</f>
        <v>1063</v>
      </c>
      <c r="F129" s="15">
        <v>15</v>
      </c>
      <c r="G129" s="15">
        <v>16</v>
      </c>
      <c r="H129" s="15">
        <v>2673988.1530501968</v>
      </c>
      <c r="I129" s="15">
        <v>8179823.5622752346</v>
      </c>
      <c r="J129" s="15">
        <v>135416.16140000001</v>
      </c>
      <c r="K129" s="15">
        <v>9.5294117647058822</v>
      </c>
      <c r="L129" s="15">
        <v>7.2290229473631875</v>
      </c>
      <c r="M129" s="15">
        <v>20.569987127489856</v>
      </c>
      <c r="N129" s="15">
        <v>10690.2529406715</v>
      </c>
    </row>
    <row r="130" spans="2:29" s="15" customFormat="1" x14ac:dyDescent="0.25">
      <c r="B130" s="15" t="str">
        <f>VLOOKUP(F130,[1]NUTS_Europa!$A$2:$C$81,2,FALSE)</f>
        <v>ES51</v>
      </c>
      <c r="C130" s="15">
        <f>VLOOKUP(F130,[1]NUTS_Europa!$A$2:$C$81,3,FALSE)</f>
        <v>1063</v>
      </c>
      <c r="D130" s="15" t="str">
        <f>VLOOKUP(G130,[1]NUTS_Europa!$A$2:$C$81,2,FALSE)</f>
        <v>PT18</v>
      </c>
      <c r="E130" s="15">
        <f>VLOOKUP(G130,[1]NUTS_Europa!$A$2:$C$81,3,FALSE)</f>
        <v>1065</v>
      </c>
      <c r="F130" s="15">
        <v>15</v>
      </c>
      <c r="G130" s="15">
        <v>40</v>
      </c>
      <c r="H130" s="15">
        <v>2735261.642259581</v>
      </c>
      <c r="I130" s="15">
        <v>8987744.9946717229</v>
      </c>
      <c r="J130" s="15">
        <v>192445.7181</v>
      </c>
      <c r="K130" s="15">
        <v>47</v>
      </c>
      <c r="L130" s="15">
        <v>8.6307488533086794</v>
      </c>
      <c r="M130" s="15">
        <v>15.446815942808561</v>
      </c>
      <c r="N130" s="15">
        <v>8027.7332471413838</v>
      </c>
    </row>
    <row r="131" spans="2:29" s="15" customFormat="1" x14ac:dyDescent="0.25">
      <c r="B131" s="15" t="str">
        <f>VLOOKUP(G131,[1]NUTS_Europa!$A$2:$C$81,2,FALSE)</f>
        <v>PT18</v>
      </c>
      <c r="C131" s="15">
        <f>VLOOKUP(G131,[1]NUTS_Europa!$A$2:$C$81,3,FALSE)</f>
        <v>1065</v>
      </c>
      <c r="D131" s="15" t="str">
        <f>VLOOKUP(F131,[1]NUTS_Europa!$A$2:$C$81,2,FALSE)</f>
        <v>NL33</v>
      </c>
      <c r="E131" s="15">
        <f>VLOOKUP(F131,[1]NUTS_Europa!$A$2:$C$81,3,FALSE)</f>
        <v>250</v>
      </c>
      <c r="F131" s="15">
        <v>33</v>
      </c>
      <c r="G131" s="15">
        <v>40</v>
      </c>
      <c r="H131" s="15">
        <v>2308669.4217125294</v>
      </c>
      <c r="I131" s="15">
        <v>2158481.9477092852</v>
      </c>
      <c r="J131" s="15">
        <v>137713.6226</v>
      </c>
      <c r="K131" s="15">
        <v>68.574117647058827</v>
      </c>
      <c r="L131" s="15">
        <v>12.894849225278694</v>
      </c>
      <c r="M131" s="15">
        <v>18.256494681943934</v>
      </c>
      <c r="N131" s="15">
        <v>8027.7332471413838</v>
      </c>
    </row>
    <row r="132" spans="2:29" s="15" customFormat="1" x14ac:dyDescent="0.25"/>
    <row r="133" spans="2:29" s="15" customFormat="1" x14ac:dyDescent="0.25"/>
    <row r="134" spans="2:29" s="15" customFormat="1" x14ac:dyDescent="0.25">
      <c r="B134" s="15" t="s">
        <v>149</v>
      </c>
    </row>
    <row r="135" spans="2:29" s="15" customFormat="1" x14ac:dyDescent="0.25">
      <c r="B135" s="15" t="str">
        <f>B106</f>
        <v>nodo inicial</v>
      </c>
      <c r="C135" s="15" t="str">
        <f t="shared" ref="C135:I135" si="3">C106</f>
        <v>puerto O</v>
      </c>
      <c r="D135" s="15" t="str">
        <f t="shared" si="3"/>
        <v>nodo final</v>
      </c>
      <c r="E135" s="15" t="str">
        <f t="shared" si="3"/>
        <v>puerto D</v>
      </c>
      <c r="F135" s="15" t="str">
        <f t="shared" si="3"/>
        <v>Var1</v>
      </c>
      <c r="G135" s="15" t="str">
        <f t="shared" si="3"/>
        <v>Var2</v>
      </c>
      <c r="H135" s="15" t="str">
        <f t="shared" si="3"/>
        <v>Coste variable</v>
      </c>
      <c r="I135" s="15" t="str">
        <f t="shared" si="3"/>
        <v>Coste fijo</v>
      </c>
      <c r="J135" s="15" t="s">
        <v>161</v>
      </c>
      <c r="K135" s="15" t="str">
        <f>J106</f>
        <v>flow</v>
      </c>
      <c r="L135" s="15" t="str">
        <f>K106</f>
        <v>TiempoNav</v>
      </c>
      <c r="M135" s="15" t="str">
        <f>L106</f>
        <v>TiempoPort</v>
      </c>
      <c r="N135" s="15" t="str">
        <f>M106</f>
        <v>TiempoCD</v>
      </c>
      <c r="O135" s="15" t="str">
        <f>N106</f>
        <v>offer</v>
      </c>
      <c r="P135" s="15" t="s">
        <v>153</v>
      </c>
      <c r="Q135" s="15" t="s">
        <v>154</v>
      </c>
      <c r="R135" s="15" t="s">
        <v>155</v>
      </c>
      <c r="S135" s="15" t="s">
        <v>136</v>
      </c>
      <c r="T135" s="15" t="s">
        <v>132</v>
      </c>
      <c r="U135" s="15" t="s">
        <v>156</v>
      </c>
      <c r="V135" s="15" t="s">
        <v>157</v>
      </c>
      <c r="W135" s="15" t="s">
        <v>158</v>
      </c>
      <c r="X135" s="15" t="s">
        <v>159</v>
      </c>
      <c r="Y135" s="15" t="s">
        <v>160</v>
      </c>
      <c r="AA135" s="15">
        <f>SUM(Q136:Q139)</f>
        <v>269.77297738329355</v>
      </c>
      <c r="AB135" s="15">
        <f>AA135/24</f>
        <v>11.240540724303898</v>
      </c>
      <c r="AC135" s="15">
        <f>AB135/7</f>
        <v>1.605791532043414</v>
      </c>
    </row>
    <row r="136" spans="2:29" s="15" customFormat="1" x14ac:dyDescent="0.25">
      <c r="B136" s="15" t="str">
        <f>VLOOKUP(F136,[1]NUTS_Europa!$A$2:$C$81,2,FALSE)</f>
        <v>DEA1</v>
      </c>
      <c r="C136" s="15">
        <f>VLOOKUP(F136,[1]NUTS_Europa!$A$2:$C$81,3,FALSE)</f>
        <v>253</v>
      </c>
      <c r="D136" s="15" t="str">
        <f>VLOOKUP(G136,[1]NUTS_Europa!$A$2:$C$81,2,FALSE)</f>
        <v>FRG0</v>
      </c>
      <c r="E136" s="15">
        <f>VLOOKUP(G136,[1]NUTS_Europa!$A$2:$C$81,3,FALSE)</f>
        <v>282</v>
      </c>
      <c r="F136" s="15">
        <v>9</v>
      </c>
      <c r="G136" s="15">
        <v>22</v>
      </c>
      <c r="H136" s="15">
        <v>455158.80432858283</v>
      </c>
      <c r="I136" s="15">
        <v>1382826.0982057247</v>
      </c>
      <c r="J136" s="15">
        <f>I136/27</f>
        <v>51215.781415026839</v>
      </c>
      <c r="K136" s="15">
        <v>507158.32770000002</v>
      </c>
      <c r="L136" s="15">
        <v>39.289411764705882</v>
      </c>
      <c r="M136" s="15">
        <v>15.617751417282014</v>
      </c>
      <c r="N136" s="15">
        <v>1.9210300472784292</v>
      </c>
      <c r="O136" s="17">
        <v>732.05116425480003</v>
      </c>
      <c r="P136" s="15">
        <f>N136*(R136/O136)</f>
        <v>1.6742233740059262</v>
      </c>
      <c r="Q136" s="15">
        <f>P136+M136+L136</f>
        <v>56.581386555993824</v>
      </c>
      <c r="R136" s="15">
        <v>638</v>
      </c>
      <c r="S136" s="15">
        <f>H136*(R136/O136)</f>
        <v>396681.72300121002</v>
      </c>
      <c r="T136" s="15">
        <f>2*J136</f>
        <v>102431.56283005368</v>
      </c>
      <c r="U136" s="15">
        <f>T136+S136</f>
        <v>499113.2858312637</v>
      </c>
      <c r="V136" s="15" t="str">
        <f>VLOOKUP(B136,NUTS_Europa!$B$2:$F$41,5,FALSE)</f>
        <v>Düsseldorf</v>
      </c>
      <c r="W136" s="15" t="str">
        <f>VLOOKUP(C136,Puertos!$N$3:$O$27,2,FALSE)</f>
        <v>Amberes</v>
      </c>
      <c r="X136" s="15" t="str">
        <f>VLOOKUP(D136,NUTS_Europa!$B$2:$F$41,5,FALSE)</f>
        <v>Pays de la Loire</v>
      </c>
      <c r="Y136" s="15" t="str">
        <f>VLOOKUP(E136,Puertos!$N$3:$O$27,2,FALSE)</f>
        <v>Saint Nazaire</v>
      </c>
      <c r="Z136" s="15">
        <f>Q136/24</f>
        <v>2.3575577731664095</v>
      </c>
    </row>
    <row r="137" spans="2:29" s="15" customFormat="1" x14ac:dyDescent="0.25">
      <c r="B137" s="15" t="str">
        <f>VLOOKUP(G137,[1]NUTS_Europa!$A$2:$C$81,2,FALSE)</f>
        <v>FRG0</v>
      </c>
      <c r="C137" s="15">
        <f>VLOOKUP(G137,[1]NUTS_Europa!$A$2:$C$81,3,FALSE)</f>
        <v>282</v>
      </c>
      <c r="D137" s="15" t="str">
        <f>VLOOKUP(F137,[1]NUTS_Europa!$A$2:$C$81,2,FALSE)</f>
        <v>ES62</v>
      </c>
      <c r="E137" s="15">
        <f>VLOOKUP(F137,[1]NUTS_Europa!$A$2:$C$81,3,FALSE)</f>
        <v>1064</v>
      </c>
      <c r="F137" s="15">
        <v>18</v>
      </c>
      <c r="G137" s="15">
        <v>22</v>
      </c>
      <c r="H137" s="15">
        <v>456199.01945854578</v>
      </c>
      <c r="I137" s="15">
        <v>1949926.7634622883</v>
      </c>
      <c r="J137" s="15">
        <f t="shared" ref="J137:J160" si="4">I137/27</f>
        <v>72219.509757862528</v>
      </c>
      <c r="K137" s="15">
        <v>135416.16140000001</v>
      </c>
      <c r="L137" s="15">
        <v>73.942294117647066</v>
      </c>
      <c r="M137" s="15">
        <v>11.365299049310112</v>
      </c>
      <c r="N137" s="15">
        <v>1.6648146837574216</v>
      </c>
      <c r="O137" s="17">
        <v>732.05116425480003</v>
      </c>
      <c r="P137" s="15">
        <f t="shared" ref="P137:P139" si="5">N137*(R137/O137)</f>
        <v>1.4509255911346917</v>
      </c>
      <c r="Q137" s="15">
        <f t="shared" ref="Q137:Q139" si="6">P137+M137+L137</f>
        <v>86.758518758091867</v>
      </c>
      <c r="R137" s="15">
        <v>638</v>
      </c>
      <c r="S137" s="15">
        <f t="shared" ref="S137:S139" si="7">H137*(R137/O137)</f>
        <v>397588.29522637941</v>
      </c>
      <c r="T137" s="15">
        <f t="shared" ref="T137:T139" si="8">2*J137</f>
        <v>144439.01951572506</v>
      </c>
      <c r="U137" s="15">
        <f t="shared" ref="U137:U139" si="9">T137+S137</f>
        <v>542027.3147421045</v>
      </c>
      <c r="V137" s="15" t="str">
        <f>VLOOKUP(B137,NUTS_Europa!$B$2:$F$41,5,FALSE)</f>
        <v>Pays de la Loire</v>
      </c>
      <c r="W137" s="15" t="str">
        <f>VLOOKUP(C137,Puertos!$N$3:$O$27,2,FALSE)</f>
        <v>Saint Nazaire</v>
      </c>
      <c r="X137" s="15" t="str">
        <f>VLOOKUP(D137,NUTS_Europa!$B$2:$F$41,5,FALSE)</f>
        <v>Región de Murcia</v>
      </c>
      <c r="Y137" s="15" t="str">
        <f>VLOOKUP(E137,Puertos!$N$3:$O$27,2,FALSE)</f>
        <v>Valencia</v>
      </c>
      <c r="Z137" s="15">
        <f t="shared" ref="Z137:Z139" si="10">Q137/24</f>
        <v>3.6149382815871611</v>
      </c>
    </row>
    <row r="138" spans="2:29" s="15" customFormat="1" x14ac:dyDescent="0.25">
      <c r="B138" s="15" t="str">
        <f>VLOOKUP(F138,[1]NUTS_Europa!$A$2:$C$81,2,FALSE)</f>
        <v>ES62</v>
      </c>
      <c r="C138" s="15">
        <f>VLOOKUP(F138,[1]NUTS_Europa!$A$2:$C$81,3,FALSE)</f>
        <v>1064</v>
      </c>
      <c r="D138" s="15" t="str">
        <f>VLOOKUP(G138,[1]NUTS_Europa!$A$2:$C$81,2,FALSE)</f>
        <v>PT11</v>
      </c>
      <c r="E138" s="15">
        <f>VLOOKUP(G138,[1]NUTS_Europa!$A$2:$C$81,3,FALSE)</f>
        <v>111</v>
      </c>
      <c r="F138" s="15">
        <v>18</v>
      </c>
      <c r="G138" s="15">
        <v>36</v>
      </c>
      <c r="H138" s="15">
        <v>1779511.4091438425</v>
      </c>
      <c r="I138" s="15">
        <v>1334290.8601401497</v>
      </c>
      <c r="J138" s="15">
        <f t="shared" si="4"/>
        <v>49418.180005190727</v>
      </c>
      <c r="K138" s="15">
        <v>199058.85829999999</v>
      </c>
      <c r="L138" s="15">
        <v>43.418882352941175</v>
      </c>
      <c r="M138" s="15">
        <v>9.481650748654495</v>
      </c>
      <c r="N138" s="15">
        <v>6.1611684862850442</v>
      </c>
      <c r="O138" s="17">
        <v>3201.9684368426078</v>
      </c>
      <c r="P138" s="15">
        <f t="shared" si="5"/>
        <v>1.3931074187817287</v>
      </c>
      <c r="Q138" s="15">
        <f t="shared" si="6"/>
        <v>54.293640520377394</v>
      </c>
      <c r="R138" s="15">
        <v>724</v>
      </c>
      <c r="S138" s="15">
        <f t="shared" si="7"/>
        <v>402366.94571873173</v>
      </c>
      <c r="T138" s="15">
        <f t="shared" si="8"/>
        <v>98836.360010381453</v>
      </c>
      <c r="U138" s="15">
        <f t="shared" si="9"/>
        <v>501203.30572911317</v>
      </c>
      <c r="V138" s="15" t="str">
        <f>VLOOKUP(B138,NUTS_Europa!$B$2:$F$41,5,FALSE)</f>
        <v>Región de Murcia</v>
      </c>
      <c r="W138" s="15" t="str">
        <f>VLOOKUP(C138,Puertos!$N$3:$O$27,2,FALSE)</f>
        <v>Valencia</v>
      </c>
      <c r="X138" s="15" t="str">
        <f>VLOOKUP(D138,NUTS_Europa!$B$2:$F$41,5,FALSE)</f>
        <v>Norte</v>
      </c>
      <c r="Y138" s="15" t="str">
        <f>VLOOKUP(E138,Puertos!$N$3:$O$27,2,FALSE)</f>
        <v>Oporto</v>
      </c>
      <c r="Z138" s="15">
        <f t="shared" si="10"/>
        <v>2.2622350216823914</v>
      </c>
    </row>
    <row r="139" spans="2:29" s="15" customFormat="1" x14ac:dyDescent="0.25">
      <c r="B139" s="15" t="str">
        <f>VLOOKUP(G139,[1]NUTS_Europa!$A$2:$C$81,2,FALSE)</f>
        <v>PT11</v>
      </c>
      <c r="C139" s="15">
        <f>VLOOKUP(G139,[1]NUTS_Europa!$A$2:$C$81,3,FALSE)</f>
        <v>111</v>
      </c>
      <c r="D139" s="15" t="str">
        <f>VLOOKUP(F139,[1]NUTS_Europa!$A$2:$C$81,2,FALSE)</f>
        <v>NL41</v>
      </c>
      <c r="E139" s="15">
        <f>VLOOKUP(F139,[1]NUTS_Europa!$A$2:$C$81,3,FALSE)</f>
        <v>253</v>
      </c>
      <c r="F139" s="15">
        <v>35</v>
      </c>
      <c r="G139" s="15">
        <v>36</v>
      </c>
      <c r="H139" s="15">
        <v>1077562.1141184254</v>
      </c>
      <c r="I139" s="15">
        <v>1714390.5392450739</v>
      </c>
      <c r="J139" s="15">
        <f t="shared" si="4"/>
        <v>63495.945897965699</v>
      </c>
      <c r="K139" s="15">
        <v>163029.68049999999</v>
      </c>
      <c r="L139" s="15">
        <v>56.758823529411764</v>
      </c>
      <c r="M139" s="15">
        <v>13.734103116626397</v>
      </c>
      <c r="N139" s="15">
        <v>7.2818463119443342</v>
      </c>
      <c r="O139" s="17">
        <v>3201.9684368426078</v>
      </c>
      <c r="P139" s="15">
        <f t="shared" si="5"/>
        <v>1.646504902792346</v>
      </c>
      <c r="Q139" s="15">
        <f t="shared" si="6"/>
        <v>72.139431548830501</v>
      </c>
      <c r="R139" s="15">
        <v>724</v>
      </c>
      <c r="S139" s="15">
        <f t="shared" si="7"/>
        <v>243648.55119903493</v>
      </c>
      <c r="T139" s="15">
        <f t="shared" si="8"/>
        <v>126991.8917959314</v>
      </c>
      <c r="U139" s="15">
        <f t="shared" si="9"/>
        <v>370640.44299496635</v>
      </c>
      <c r="V139" s="15" t="str">
        <f>VLOOKUP(B139,NUTS_Europa!$B$2:$F$41,5,FALSE)</f>
        <v>Norte</v>
      </c>
      <c r="W139" s="15" t="str">
        <f>VLOOKUP(C139,Puertos!$N$3:$O$27,2,FALSE)</f>
        <v>Oporto</v>
      </c>
      <c r="X139" s="15" t="str">
        <f>VLOOKUP(D139,NUTS_Europa!$B$2:$F$41,5,FALSE)</f>
        <v>Noord-Brabant</v>
      </c>
      <c r="Y139" s="15" t="str">
        <f>VLOOKUP(E139,Puertos!$N$3:$O$27,2,FALSE)</f>
        <v>Amberes</v>
      </c>
      <c r="Z139" s="15">
        <f t="shared" si="10"/>
        <v>3.0058096478679377</v>
      </c>
    </row>
    <row r="140" spans="2:29" s="15" customFormat="1" x14ac:dyDescent="0.25">
      <c r="B140" s="15" t="str">
        <f>VLOOKUP(F140,[1]NUTS_Europa!$A$2:$C$81,2,FALSE)</f>
        <v>NL41</v>
      </c>
      <c r="C140" s="15">
        <f>VLOOKUP(F140,[1]NUTS_Europa!$A$2:$C$81,3,FALSE)</f>
        <v>253</v>
      </c>
      <c r="D140" s="15" t="str">
        <f>VLOOKUP(G140,[1]NUTS_Europa!$A$2:$C$81,2,FALSE)</f>
        <v>PT16</v>
      </c>
      <c r="E140" s="15">
        <f>VLOOKUP(G140,[1]NUTS_Europa!$A$2:$C$81,3,FALSE)</f>
        <v>111</v>
      </c>
      <c r="F140" s="15">
        <v>35</v>
      </c>
      <c r="G140" s="15">
        <v>38</v>
      </c>
      <c r="H140" s="15">
        <v>972457.50017906679</v>
      </c>
      <c r="I140" s="15">
        <v>1714390.5392450739</v>
      </c>
      <c r="J140" s="15">
        <f t="shared" si="4"/>
        <v>63495.945897965699</v>
      </c>
      <c r="K140" s="15">
        <v>122072.6309</v>
      </c>
      <c r="L140" s="15">
        <v>56.758823529411764</v>
      </c>
      <c r="M140" s="15">
        <v>13.734103116626397</v>
      </c>
      <c r="N140" s="15">
        <v>7.2818463119443342</v>
      </c>
      <c r="O140" s="17">
        <v>3201.9684368426078</v>
      </c>
    </row>
    <row r="141" spans="2:29" s="15" customFormat="1" x14ac:dyDescent="0.25">
      <c r="B141" s="15" t="str">
        <f>VLOOKUP(G141,[1]NUTS_Europa!$A$2:$C$81,2,FALSE)</f>
        <v>PT16</v>
      </c>
      <c r="C141" s="15">
        <f>VLOOKUP(G141,[1]NUTS_Europa!$A$2:$C$81,3,FALSE)</f>
        <v>111</v>
      </c>
      <c r="D141" s="15" t="str">
        <f>VLOOKUP(F141,[1]NUTS_Europa!$A$2:$C$81,2,FALSE)</f>
        <v>PT15</v>
      </c>
      <c r="E141" s="15">
        <f>VLOOKUP(F141,[1]NUTS_Europa!$A$2:$C$81,3,FALSE)</f>
        <v>1065</v>
      </c>
      <c r="F141" s="15">
        <v>37</v>
      </c>
      <c r="G141" s="15">
        <v>38</v>
      </c>
      <c r="H141" s="15">
        <v>1419200.7286806959</v>
      </c>
      <c r="I141" s="15">
        <v>786803.68342793733</v>
      </c>
      <c r="J141" s="15">
        <f t="shared" si="4"/>
        <v>29140.87716399768</v>
      </c>
      <c r="K141" s="15">
        <v>198656.2873</v>
      </c>
      <c r="L141" s="15">
        <v>12.176470588235293</v>
      </c>
      <c r="M141" s="15">
        <v>10.883376654599987</v>
      </c>
      <c r="N141" s="15">
        <v>6.1611684862850442</v>
      </c>
      <c r="O141" s="17">
        <v>3201.9684368426078</v>
      </c>
    </row>
    <row r="142" spans="2:29" s="15" customFormat="1" x14ac:dyDescent="0.25">
      <c r="B142" s="15" t="str">
        <f>VLOOKUP(F142,[1]NUTS_Europa!$A$2:$C$81,2,FALSE)</f>
        <v>PT15</v>
      </c>
      <c r="C142" s="15">
        <f>VLOOKUP(F142,[1]NUTS_Europa!$A$2:$C$81,3,FALSE)</f>
        <v>1065</v>
      </c>
      <c r="D142" s="15" t="str">
        <f>VLOOKUP(G142,[1]NUTS_Europa!$A$2:$C$81,2,FALSE)</f>
        <v>PT17</v>
      </c>
      <c r="E142" s="15">
        <f>VLOOKUP(G142,[1]NUTS_Europa!$A$2:$C$81,3,FALSE)</f>
        <v>294</v>
      </c>
      <c r="F142" s="15">
        <v>37</v>
      </c>
      <c r="G142" s="15">
        <v>39</v>
      </c>
      <c r="H142" s="15">
        <v>976704.66716480476</v>
      </c>
      <c r="I142" s="15">
        <v>570958.97503688303</v>
      </c>
      <c r="J142" s="15">
        <f t="shared" si="4"/>
        <v>21146.628705069743</v>
      </c>
      <c r="K142" s="15">
        <v>507158.32770000002</v>
      </c>
      <c r="L142" s="15">
        <v>2.6470588235294117</v>
      </c>
      <c r="M142" s="15">
        <v>8.9092573839468372</v>
      </c>
      <c r="N142" s="15">
        <v>5.9799576445929121</v>
      </c>
      <c r="O142" s="17">
        <v>3107.7928925763695</v>
      </c>
    </row>
    <row r="143" spans="2:29" s="15" customFormat="1" x14ac:dyDescent="0.25">
      <c r="B143" s="15" t="str">
        <f>VLOOKUP(G143,[1]NUTS_Europa!$A$2:$C$81,2,FALSE)</f>
        <v>PT17</v>
      </c>
      <c r="C143" s="15">
        <f>VLOOKUP(G143,[1]NUTS_Europa!$A$2:$C$81,3,FALSE)</f>
        <v>294</v>
      </c>
      <c r="D143" s="15" t="str">
        <f>VLOOKUP(F143,[1]NUTS_Europa!$A$2:$C$81,2,FALSE)</f>
        <v>FRJ1</v>
      </c>
      <c r="E143" s="15">
        <f>VLOOKUP(F143,[1]NUTS_Europa!$A$2:$C$81,3,FALSE)</f>
        <v>1063</v>
      </c>
      <c r="F143" s="15">
        <v>26</v>
      </c>
      <c r="G143" s="15">
        <v>39</v>
      </c>
      <c r="H143" s="15">
        <v>1608516.7492043939</v>
      </c>
      <c r="I143" s="15">
        <v>8949714.0081000738</v>
      </c>
      <c r="J143" s="15">
        <f t="shared" si="4"/>
        <v>331470.88918889163</v>
      </c>
      <c r="K143" s="15">
        <v>137713.6226</v>
      </c>
      <c r="L143" s="15">
        <v>47.882352941176471</v>
      </c>
      <c r="M143" s="15">
        <v>7.1525024221536793</v>
      </c>
      <c r="N143" s="15">
        <v>5.9799576445929121</v>
      </c>
      <c r="O143" s="17">
        <v>3107.7928925763695</v>
      </c>
    </row>
    <row r="144" spans="2:29" s="15" customFormat="1" x14ac:dyDescent="0.25">
      <c r="B144" s="15" t="str">
        <f>VLOOKUP(F144,[1]NUTS_Europa!$A$2:$C$81,2,FALSE)</f>
        <v>FRJ1</v>
      </c>
      <c r="C144" s="15">
        <f>VLOOKUP(F144,[1]NUTS_Europa!$A$2:$C$81,3,FALSE)</f>
        <v>1063</v>
      </c>
      <c r="D144" s="15" t="str">
        <f>VLOOKUP(G144,[1]NUTS_Europa!$A$2:$C$81,2,FALSE)</f>
        <v>FRJ2</v>
      </c>
      <c r="E144" s="15">
        <f>VLOOKUP(G144,[1]NUTS_Europa!$A$2:$C$81,3,FALSE)</f>
        <v>283</v>
      </c>
      <c r="F144" s="15">
        <v>26</v>
      </c>
      <c r="G144" s="15">
        <v>28</v>
      </c>
      <c r="H144" s="15">
        <v>2055989.0296441666</v>
      </c>
      <c r="I144" s="15">
        <v>9787168.9617503285</v>
      </c>
      <c r="J144" s="15">
        <f t="shared" si="4"/>
        <v>362487.73932408623</v>
      </c>
      <c r="K144" s="15">
        <v>142841.86170000001</v>
      </c>
      <c r="L144" s="15">
        <v>90.808058823529421</v>
      </c>
      <c r="M144" s="15">
        <v>9.5380041697976097</v>
      </c>
      <c r="N144" s="15">
        <v>4.063986933414963</v>
      </c>
      <c r="O144" s="17">
        <v>2032.1852811951153</v>
      </c>
    </row>
    <row r="145" spans="2:15" s="15" customFormat="1" x14ac:dyDescent="0.25">
      <c r="B145" s="15" t="str">
        <f>VLOOKUP(G145,[1]NUTS_Europa!$A$2:$C$81,2,FALSE)</f>
        <v>FRJ2</v>
      </c>
      <c r="C145" s="15">
        <f>VLOOKUP(G145,[1]NUTS_Europa!$A$2:$C$81,3,FALSE)</f>
        <v>283</v>
      </c>
      <c r="D145" s="15" t="str">
        <f>VLOOKUP(F145,[1]NUTS_Europa!$A$2:$C$81,2,FALSE)</f>
        <v>FRF2</v>
      </c>
      <c r="E145" s="15">
        <f>VLOOKUP(F145,[1]NUTS_Europa!$A$2:$C$81,3,FALSE)</f>
        <v>269</v>
      </c>
      <c r="F145" s="15">
        <v>27</v>
      </c>
      <c r="G145" s="15">
        <v>28</v>
      </c>
      <c r="H145" s="15">
        <v>1682598.2376796759</v>
      </c>
      <c r="I145" s="15">
        <v>1189934.5914291707</v>
      </c>
      <c r="J145" s="15">
        <f t="shared" si="4"/>
        <v>44071.65153441373</v>
      </c>
      <c r="K145" s="15">
        <v>176841.96369999999</v>
      </c>
      <c r="L145" s="15">
        <v>27.235294117647058</v>
      </c>
      <c r="M145" s="15">
        <v>13.64352216005511</v>
      </c>
      <c r="N145" s="15">
        <v>4.7752447197385139</v>
      </c>
      <c r="O145" s="17">
        <v>2032.1852811951153</v>
      </c>
    </row>
    <row r="146" spans="2:15" s="15" customFormat="1" x14ac:dyDescent="0.25">
      <c r="B146" s="15" t="str">
        <f>VLOOKUP(F146,[1]NUTS_Europa!$A$2:$C$81,2,FALSE)</f>
        <v>FRF2</v>
      </c>
      <c r="C146" s="15">
        <f>VLOOKUP(F146,[1]NUTS_Europa!$A$2:$C$81,3,FALSE)</f>
        <v>269</v>
      </c>
      <c r="D146" s="15" t="str">
        <f>VLOOKUP(G146,[1]NUTS_Europa!$A$2:$C$81,2,FALSE)</f>
        <v>FRG0</v>
      </c>
      <c r="E146" s="15">
        <f>VLOOKUP(G146,[1]NUTS_Europa!$A$2:$C$81,3,FALSE)</f>
        <v>283</v>
      </c>
      <c r="F146" s="15">
        <v>27</v>
      </c>
      <c r="G146" s="15">
        <v>62</v>
      </c>
      <c r="H146" s="15">
        <v>1207648.0868704407</v>
      </c>
      <c r="I146" s="15">
        <v>1189934.5914291707</v>
      </c>
      <c r="J146" s="15">
        <f t="shared" si="4"/>
        <v>44071.65153441373</v>
      </c>
      <c r="K146" s="15">
        <v>141512.31529999999</v>
      </c>
      <c r="L146" s="15">
        <v>27.235294117647058</v>
      </c>
      <c r="M146" s="15">
        <v>13.64352216005511</v>
      </c>
      <c r="N146" s="15">
        <v>4.7752447197385139</v>
      </c>
      <c r="O146" s="17">
        <v>2032.1852811951153</v>
      </c>
    </row>
    <row r="147" spans="2:15" s="15" customFormat="1" x14ac:dyDescent="0.25">
      <c r="B147" s="15" t="str">
        <f>VLOOKUP(G147,[1]NUTS_Europa!$A$2:$C$81,2,FALSE)</f>
        <v>FRG0</v>
      </c>
      <c r="C147" s="15">
        <f>VLOOKUP(G147,[1]NUTS_Europa!$A$2:$C$81,3,FALSE)</f>
        <v>283</v>
      </c>
      <c r="D147" s="15" t="str">
        <f>VLOOKUP(F147,[1]NUTS_Europa!$A$2:$C$81,2,FALSE)</f>
        <v>FRI2</v>
      </c>
      <c r="E147" s="15">
        <f>VLOOKUP(F147,[1]NUTS_Europa!$A$2:$C$81,3,FALSE)</f>
        <v>269</v>
      </c>
      <c r="F147" s="15">
        <v>29</v>
      </c>
      <c r="G147" s="15">
        <v>62</v>
      </c>
      <c r="H147" s="15">
        <v>1218321.1239672774</v>
      </c>
      <c r="I147" s="15">
        <v>1189934.5914291707</v>
      </c>
      <c r="J147" s="15">
        <f t="shared" si="4"/>
        <v>44071.65153441373</v>
      </c>
      <c r="K147" s="15">
        <v>118487.9544</v>
      </c>
      <c r="L147" s="15">
        <v>27.235294117647058</v>
      </c>
      <c r="M147" s="15">
        <v>13.64352216005511</v>
      </c>
      <c r="N147" s="15">
        <v>4.7752447197385139</v>
      </c>
      <c r="O147" s="17">
        <v>2032.1852811951153</v>
      </c>
    </row>
    <row r="148" spans="2:15" s="15" customFormat="1" x14ac:dyDescent="0.25">
      <c r="B148" s="15" t="str">
        <f>VLOOKUP(F148,[1]NUTS_Europa!$A$2:$C$81,2,FALSE)</f>
        <v>FRI2</v>
      </c>
      <c r="C148" s="15">
        <f>VLOOKUP(F148,[1]NUTS_Europa!$A$2:$C$81,3,FALSE)</f>
        <v>269</v>
      </c>
      <c r="D148" s="15" t="str">
        <f>VLOOKUP(G148,[1]NUTS_Europa!$A$2:$C$81,2,FALSE)</f>
        <v>NL12</v>
      </c>
      <c r="E148" s="15">
        <f>VLOOKUP(G148,[1]NUTS_Europa!$A$2:$C$81,3,FALSE)</f>
        <v>218</v>
      </c>
      <c r="F148" s="15">
        <v>29</v>
      </c>
      <c r="G148" s="15">
        <v>31</v>
      </c>
      <c r="H148" s="15">
        <v>2533441.1243954357</v>
      </c>
      <c r="I148" s="15">
        <v>1205910.1177392753</v>
      </c>
      <c r="J148" s="15">
        <f t="shared" si="4"/>
        <v>44663.337694047237</v>
      </c>
      <c r="K148" s="15">
        <v>154854.3009</v>
      </c>
      <c r="L148" s="15">
        <v>16.176470588235293</v>
      </c>
      <c r="M148" s="15">
        <v>12.877184076912636</v>
      </c>
      <c r="N148" s="15">
        <v>11.36381588806476</v>
      </c>
      <c r="O148" s="17">
        <v>5283.3813549476936</v>
      </c>
    </row>
    <row r="149" spans="2:15" s="15" customFormat="1" x14ac:dyDescent="0.25">
      <c r="B149" s="15" t="str">
        <f>VLOOKUP(G149,[1]NUTS_Europa!$A$2:$C$81,2,FALSE)</f>
        <v>NL12</v>
      </c>
      <c r="C149" s="15">
        <f>VLOOKUP(G149,[1]NUTS_Europa!$A$2:$C$81,3,FALSE)</f>
        <v>218</v>
      </c>
      <c r="D149" s="15" t="str">
        <f>VLOOKUP(F149,[1]NUTS_Europa!$A$2:$C$81,2,FALSE)</f>
        <v>DE93</v>
      </c>
      <c r="E149" s="15">
        <f>VLOOKUP(F149,[1]NUTS_Europa!$A$2:$C$81,3,FALSE)</f>
        <v>1069</v>
      </c>
      <c r="F149" s="15">
        <v>7</v>
      </c>
      <c r="G149" s="15">
        <v>31</v>
      </c>
      <c r="H149" s="15">
        <v>1394835.7833227445</v>
      </c>
      <c r="I149" s="15">
        <v>1058702.6254110988</v>
      </c>
      <c r="J149" s="15">
        <f t="shared" si="4"/>
        <v>39211.208348559216</v>
      </c>
      <c r="K149" s="15">
        <v>163171.4883</v>
      </c>
      <c r="L149" s="15">
        <v>15.88058823529412</v>
      </c>
      <c r="M149" s="15">
        <v>11.568422212078723</v>
      </c>
      <c r="N149" s="15">
        <v>9.5146507742355446</v>
      </c>
      <c r="O149" s="17">
        <v>5283.3813549476936</v>
      </c>
    </row>
    <row r="150" spans="2:15" s="15" customFormat="1" x14ac:dyDescent="0.25">
      <c r="B150" s="15" t="str">
        <f>VLOOKUP(F150,[1]NUTS_Europa!$A$2:$C$81,2,FALSE)</f>
        <v>DE93</v>
      </c>
      <c r="C150" s="15">
        <f>VLOOKUP(F150,[1]NUTS_Europa!$A$2:$C$81,3,FALSE)</f>
        <v>1069</v>
      </c>
      <c r="D150" s="15" t="str">
        <f>VLOOKUP(G150,[1]NUTS_Europa!$A$2:$C$81,2,FALSE)</f>
        <v>NL32</v>
      </c>
      <c r="E150" s="15">
        <f>VLOOKUP(G150,[1]NUTS_Europa!$A$2:$C$81,3,FALSE)</f>
        <v>218</v>
      </c>
      <c r="F150" s="15">
        <v>7</v>
      </c>
      <c r="G150" s="15">
        <v>32</v>
      </c>
      <c r="H150" s="15">
        <v>578341.50039099227</v>
      </c>
      <c r="I150" s="15">
        <v>1058702.6254110988</v>
      </c>
      <c r="J150" s="15">
        <f t="shared" si="4"/>
        <v>39211.208348559216</v>
      </c>
      <c r="K150" s="15">
        <v>199058.85829999999</v>
      </c>
      <c r="L150" s="15">
        <v>15.88058823529412</v>
      </c>
      <c r="M150" s="15">
        <v>11.568422212078723</v>
      </c>
      <c r="N150" s="15">
        <v>9.5146507742355446</v>
      </c>
      <c r="O150" s="17">
        <v>5283.3813549476936</v>
      </c>
    </row>
    <row r="151" spans="2:15" s="15" customFormat="1" x14ac:dyDescent="0.25">
      <c r="B151" s="15" t="str">
        <f>VLOOKUP(G151,[1]NUTS_Europa!$A$2:$C$81,2,FALSE)</f>
        <v>NL32</v>
      </c>
      <c r="C151" s="15">
        <f>VLOOKUP(G151,[1]NUTS_Europa!$A$2:$C$81,3,FALSE)</f>
        <v>218</v>
      </c>
      <c r="D151" s="15" t="str">
        <f>VLOOKUP(F151,[1]NUTS_Europa!$A$2:$C$81,2,FALSE)</f>
        <v>DE60</v>
      </c>
      <c r="E151" s="15">
        <f>VLOOKUP(F151,[1]NUTS_Europa!$A$2:$C$81,3,FALSE)</f>
        <v>1069</v>
      </c>
      <c r="F151" s="15">
        <v>5</v>
      </c>
      <c r="G151" s="15">
        <v>32</v>
      </c>
      <c r="H151" s="15">
        <v>304326.85148866259</v>
      </c>
      <c r="I151" s="15">
        <v>1058702.6254110988</v>
      </c>
      <c r="J151" s="15">
        <f t="shared" si="4"/>
        <v>39211.208348559216</v>
      </c>
      <c r="K151" s="15">
        <v>119215.969</v>
      </c>
      <c r="L151" s="15">
        <v>15.88058823529412</v>
      </c>
      <c r="M151" s="15">
        <v>11.568422212078723</v>
      </c>
      <c r="N151" s="15">
        <v>9.5146507742355446</v>
      </c>
      <c r="O151" s="17">
        <v>5283.3813549476936</v>
      </c>
    </row>
    <row r="152" spans="2:15" s="15" customFormat="1" x14ac:dyDescent="0.25">
      <c r="B152" s="15" t="str">
        <f>VLOOKUP(F152,[1]NUTS_Europa!$A$2:$C$81,2,FALSE)</f>
        <v>DE60</v>
      </c>
      <c r="C152" s="15">
        <f>VLOOKUP(F152,[1]NUTS_Europa!$A$2:$C$81,3,FALSE)</f>
        <v>1069</v>
      </c>
      <c r="D152" s="15" t="str">
        <f>VLOOKUP(G152,[1]NUTS_Europa!$A$2:$C$81,2,FALSE)</f>
        <v>FRD2</v>
      </c>
      <c r="E152" s="15">
        <f>VLOOKUP(G152,[1]NUTS_Europa!$A$2:$C$81,3,FALSE)</f>
        <v>269</v>
      </c>
      <c r="F152" s="15">
        <v>5</v>
      </c>
      <c r="G152" s="15">
        <v>20</v>
      </c>
      <c r="H152" s="15">
        <v>1912015.5757098368</v>
      </c>
      <c r="I152" s="15">
        <v>1339759.8693935671</v>
      </c>
      <c r="J152" s="15">
        <f t="shared" si="4"/>
        <v>49620.735903465451</v>
      </c>
      <c r="K152" s="15">
        <v>145277.79319999999</v>
      </c>
      <c r="L152" s="15">
        <v>30.65</v>
      </c>
      <c r="M152" s="15">
        <v>13.776268007196609</v>
      </c>
      <c r="N152" s="15">
        <v>32.47314699782887</v>
      </c>
      <c r="O152" s="17">
        <v>14279.069796</v>
      </c>
    </row>
    <row r="153" spans="2:15" s="15" customFormat="1" x14ac:dyDescent="0.25">
      <c r="B153" s="15" t="str">
        <f>VLOOKUP(F153,[1]NUTS_Europa!$A$2:$C$81,2,FALSE)</f>
        <v>FRD2</v>
      </c>
      <c r="C153" s="15">
        <f>VLOOKUP(F153,[1]NUTS_Europa!$A$2:$C$81,3,FALSE)</f>
        <v>269</v>
      </c>
      <c r="D153" s="15" t="str">
        <f>VLOOKUP(G153,[1]NUTS_Europa!$A$2:$C$81,2,FALSE)</f>
        <v>FRH0</v>
      </c>
      <c r="E153" s="15">
        <f>VLOOKUP(G153,[1]NUTS_Europa!$A$2:$C$81,3,FALSE)</f>
        <v>283</v>
      </c>
      <c r="F153" s="15">
        <v>20</v>
      </c>
      <c r="G153" s="15">
        <v>23</v>
      </c>
      <c r="H153" s="15">
        <v>972307.61888519058</v>
      </c>
      <c r="I153" s="15">
        <v>1189934.5914291707</v>
      </c>
      <c r="J153" s="15">
        <f t="shared" si="4"/>
        <v>44071.65153441373</v>
      </c>
      <c r="K153" s="15">
        <v>159445.52859999999</v>
      </c>
      <c r="L153" s="15">
        <v>27.235294117647058</v>
      </c>
      <c r="M153" s="15">
        <v>13.64352216005511</v>
      </c>
      <c r="N153" s="15">
        <v>4.7752447197385139</v>
      </c>
      <c r="O153" s="17">
        <v>2032.1852811951153</v>
      </c>
    </row>
    <row r="154" spans="2:15" s="15" customFormat="1" x14ac:dyDescent="0.25">
      <c r="B154" s="15" t="str">
        <f>VLOOKUP(G154,[1]NUTS_Europa!$A$2:$C$81,2,FALSE)</f>
        <v>FRH0</v>
      </c>
      <c r="C154" s="15">
        <f>VLOOKUP(G154,[1]NUTS_Europa!$A$2:$C$81,3,FALSE)</f>
        <v>283</v>
      </c>
      <c r="D154" s="15" t="str">
        <f>VLOOKUP(F154,[1]NUTS_Europa!$A$2:$C$81,2,FALSE)</f>
        <v>FRE1</v>
      </c>
      <c r="E154" s="15">
        <f>VLOOKUP(F154,[1]NUTS_Europa!$A$2:$C$81,3,FALSE)</f>
        <v>220</v>
      </c>
      <c r="F154" s="15">
        <v>21</v>
      </c>
      <c r="G154" s="15">
        <v>23</v>
      </c>
      <c r="H154" s="15">
        <v>1084003.2857755462</v>
      </c>
      <c r="I154" s="15">
        <v>1102481.4991109672</v>
      </c>
      <c r="J154" s="15">
        <f t="shared" si="4"/>
        <v>40832.648115221004</v>
      </c>
      <c r="K154" s="15">
        <v>156784.57750000001</v>
      </c>
      <c r="L154" s="15">
        <v>35.411176470588238</v>
      </c>
      <c r="M154" s="15">
        <v>8.6477707279017295</v>
      </c>
      <c r="N154" s="15">
        <v>4.3045001220516612</v>
      </c>
      <c r="O154" s="17">
        <v>2032.1852811951153</v>
      </c>
    </row>
    <row r="155" spans="2:15" s="15" customFormat="1" x14ac:dyDescent="0.25">
      <c r="B155" s="15" t="str">
        <f>VLOOKUP(F155,[1]NUTS_Europa!$A$2:$C$81,2,FALSE)</f>
        <v>FRE1</v>
      </c>
      <c r="C155" s="15">
        <f>VLOOKUP(F155,[1]NUTS_Europa!$A$2:$C$81,3,FALSE)</f>
        <v>220</v>
      </c>
      <c r="D155" s="15" t="str">
        <f>VLOOKUP(G155,[1]NUTS_Europa!$A$2:$C$81,2,FALSE)</f>
        <v>FRI3</v>
      </c>
      <c r="E155" s="15">
        <f>VLOOKUP(G155,[1]NUTS_Europa!$A$2:$C$81,3,FALSE)</f>
        <v>283</v>
      </c>
      <c r="F155" s="15">
        <v>21</v>
      </c>
      <c r="G155" s="15">
        <v>25</v>
      </c>
      <c r="H155" s="15">
        <v>591709.44968395121</v>
      </c>
      <c r="I155" s="15">
        <v>1102481.4991109672</v>
      </c>
      <c r="J155" s="15">
        <f t="shared" si="4"/>
        <v>40832.648115221004</v>
      </c>
      <c r="K155" s="15">
        <v>117061.7148</v>
      </c>
      <c r="L155" s="15">
        <v>35.411176470588238</v>
      </c>
      <c r="M155" s="15">
        <v>8.6477707279017295</v>
      </c>
      <c r="N155" s="15">
        <v>4.3045001220516612</v>
      </c>
      <c r="O155" s="17">
        <v>2032.1852811951153</v>
      </c>
    </row>
    <row r="156" spans="2:15" s="15" customFormat="1" x14ac:dyDescent="0.25">
      <c r="B156" s="15" t="str">
        <f>VLOOKUP(G156,[1]NUTS_Europa!$A$2:$C$81,2,FALSE)</f>
        <v>FRI3</v>
      </c>
      <c r="C156" s="15">
        <f>VLOOKUP(G156,[1]NUTS_Europa!$A$2:$C$81,3,FALSE)</f>
        <v>283</v>
      </c>
      <c r="D156" s="15" t="str">
        <f>VLOOKUP(F156,[1]NUTS_Europa!$A$2:$C$81,2,FALSE)</f>
        <v>ES61</v>
      </c>
      <c r="E156" s="15">
        <f>VLOOKUP(F156,[1]NUTS_Europa!$A$2:$C$81,3,FALSE)</f>
        <v>61</v>
      </c>
      <c r="F156" s="15">
        <v>17</v>
      </c>
      <c r="G156" s="15">
        <v>25</v>
      </c>
      <c r="H156" s="15">
        <v>1004739.9827926827</v>
      </c>
      <c r="I156" s="15">
        <v>1583675.7152261313</v>
      </c>
      <c r="J156" s="15">
        <f t="shared" si="4"/>
        <v>58654.656119486346</v>
      </c>
      <c r="K156" s="15">
        <v>142392.87169999999</v>
      </c>
      <c r="L156" s="15">
        <v>60.34823529411765</v>
      </c>
      <c r="M156" s="15">
        <v>8.5961629410595251</v>
      </c>
      <c r="N156" s="15">
        <v>3.7934797796303776</v>
      </c>
      <c r="O156" s="17">
        <v>2032.1852811951153</v>
      </c>
    </row>
    <row r="157" spans="2:15" s="15" customFormat="1" x14ac:dyDescent="0.25">
      <c r="B157" s="15" t="str">
        <f>VLOOKUP(F157,[1]NUTS_Europa!$A$2:$C$81,2,FALSE)</f>
        <v>ES61</v>
      </c>
      <c r="C157" s="15">
        <f>VLOOKUP(F157,[1]NUTS_Europa!$A$2:$C$81,3,FALSE)</f>
        <v>61</v>
      </c>
      <c r="D157" s="15" t="str">
        <f>VLOOKUP(G157,[1]NUTS_Europa!$A$2:$C$81,2,FALSE)</f>
        <v>FRI1</v>
      </c>
      <c r="E157" s="15">
        <f>VLOOKUP(G157,[1]NUTS_Europa!$A$2:$C$81,3,FALSE)</f>
        <v>283</v>
      </c>
      <c r="F157" s="15">
        <v>17</v>
      </c>
      <c r="G157" s="15">
        <v>24</v>
      </c>
      <c r="H157" s="15">
        <v>1326265.2253348895</v>
      </c>
      <c r="I157" s="15">
        <v>1583675.7152261313</v>
      </c>
      <c r="J157" s="15">
        <f t="shared" si="4"/>
        <v>58654.656119486346</v>
      </c>
      <c r="K157" s="15">
        <v>163029.68049999999</v>
      </c>
      <c r="L157" s="15">
        <v>60.34823529411765</v>
      </c>
      <c r="M157" s="15">
        <v>8.5961629410595251</v>
      </c>
      <c r="N157" s="15">
        <v>3.7934797796303776</v>
      </c>
      <c r="O157" s="17">
        <v>2032.1852811951153</v>
      </c>
    </row>
    <row r="158" spans="2:15" s="15" customFormat="1" x14ac:dyDescent="0.25">
      <c r="B158" s="15" t="str">
        <f>VLOOKUP(G158,[1]NUTS_Europa!$A$2:$C$81,2,FALSE)</f>
        <v>FRI1</v>
      </c>
      <c r="C158" s="15">
        <f>VLOOKUP(G158,[1]NUTS_Europa!$A$2:$C$81,3,FALSE)</f>
        <v>283</v>
      </c>
      <c r="D158" s="15" t="str">
        <f>VLOOKUP(F158,[1]NUTS_Europa!$A$2:$C$81,2,FALSE)</f>
        <v>DE80</v>
      </c>
      <c r="E158" s="15">
        <f>VLOOKUP(F158,[1]NUTS_Europa!$A$2:$C$81,3,FALSE)</f>
        <v>1069</v>
      </c>
      <c r="F158" s="15">
        <v>6</v>
      </c>
      <c r="G158" s="15">
        <v>24</v>
      </c>
      <c r="H158" s="15">
        <v>1227367.414534451</v>
      </c>
      <c r="I158" s="15">
        <v>1624370.2788251047</v>
      </c>
      <c r="J158" s="15">
        <f t="shared" si="4"/>
        <v>60161.862178707583</v>
      </c>
      <c r="K158" s="15">
        <v>145277.79319999999</v>
      </c>
      <c r="L158" s="15">
        <v>56.345882352941175</v>
      </c>
      <c r="M158" s="15">
        <v>12.334760295221196</v>
      </c>
      <c r="N158" s="15">
        <v>4.063986933414963</v>
      </c>
      <c r="O158" s="17">
        <v>2032.1852811951153</v>
      </c>
    </row>
    <row r="159" spans="2:15" s="15" customFormat="1" x14ac:dyDescent="0.25">
      <c r="B159" s="15" t="str">
        <f>VLOOKUP(F159,[1]NUTS_Europa!$A$2:$C$81,2,FALSE)</f>
        <v>DE80</v>
      </c>
      <c r="C159" s="15">
        <f>VLOOKUP(F159,[1]NUTS_Europa!$A$2:$C$81,3,FALSE)</f>
        <v>1069</v>
      </c>
      <c r="D159" s="15" t="str">
        <f>VLOOKUP(G159,[1]NUTS_Europa!$A$2:$C$81,2,FALSE)</f>
        <v>FRD1</v>
      </c>
      <c r="E159" s="15">
        <f>VLOOKUP(G159,[1]NUTS_Europa!$A$2:$C$81,3,FALSE)</f>
        <v>268</v>
      </c>
      <c r="F159" s="15">
        <v>6</v>
      </c>
      <c r="G159" s="15">
        <v>19</v>
      </c>
      <c r="H159" s="15">
        <v>64634.136935735914</v>
      </c>
      <c r="I159" s="15">
        <v>1463646.0276911373</v>
      </c>
      <c r="J159" s="15">
        <f t="shared" si="4"/>
        <v>54209.112136708791</v>
      </c>
      <c r="K159" s="15">
        <v>114346.8514</v>
      </c>
      <c r="L159" s="15">
        <v>36.767647058823528</v>
      </c>
      <c r="M159" s="15">
        <v>14.295017375675968</v>
      </c>
      <c r="N159" s="15">
        <v>0.21155144623992753</v>
      </c>
      <c r="O159" s="17">
        <v>93.023256000000003</v>
      </c>
    </row>
    <row r="160" spans="2:15" s="15" customFormat="1" x14ac:dyDescent="0.25">
      <c r="B160" s="15" t="str">
        <f>VLOOKUP(G160,[1]NUTS_Europa!$A$2:$C$81,2,FALSE)</f>
        <v>FRD1</v>
      </c>
      <c r="C160" s="15">
        <f>VLOOKUP(G160,[1]NUTS_Europa!$A$2:$C$81,3,FALSE)</f>
        <v>268</v>
      </c>
      <c r="D160" s="15" t="str">
        <f>VLOOKUP(F160,[1]NUTS_Europa!$A$2:$C$81,2,FALSE)</f>
        <v>DEA1</v>
      </c>
      <c r="E160" s="15">
        <f>VLOOKUP(F160,[1]NUTS_Europa!$A$2:$C$81,3,FALSE)</f>
        <v>253</v>
      </c>
      <c r="F160" s="15">
        <v>9</v>
      </c>
      <c r="G160" s="15">
        <v>19</v>
      </c>
      <c r="H160" s="15">
        <v>66469.386173544568</v>
      </c>
      <c r="I160" s="15">
        <v>1221404.4266142598</v>
      </c>
      <c r="J160" s="15">
        <f t="shared" si="4"/>
        <v>45237.200985713331</v>
      </c>
      <c r="K160" s="15">
        <v>117061.7148</v>
      </c>
      <c r="L160" s="15">
        <v>22.347647058823529</v>
      </c>
      <c r="M160" s="15">
        <v>16.105742674071948</v>
      </c>
      <c r="N160" s="15">
        <v>0.24410926257262858</v>
      </c>
      <c r="O160" s="17">
        <v>93.023256000000003</v>
      </c>
    </row>
    <row r="161" s="15" customFormat="1" x14ac:dyDescent="0.25"/>
    <row r="162" s="15" customFormat="1" x14ac:dyDescent="0.25"/>
    <row r="163" s="15" customFormat="1" x14ac:dyDescent="0.25"/>
    <row r="164" s="15" customFormat="1" x14ac:dyDescent="0.25"/>
    <row r="165" s="15" customFormat="1" x14ac:dyDescent="0.25"/>
    <row r="166" s="15" customFormat="1" x14ac:dyDescent="0.25"/>
    <row r="167" s="15" customFormat="1" x14ac:dyDescent="0.25"/>
    <row r="168" s="15" customFormat="1" x14ac:dyDescent="0.25"/>
    <row r="169" s="15" customFormat="1" x14ac:dyDescent="0.25"/>
    <row r="170" s="15" customFormat="1" x14ac:dyDescent="0.25"/>
    <row r="171" s="15" customFormat="1" x14ac:dyDescent="0.25"/>
    <row r="172" s="15" customFormat="1" x14ac:dyDescent="0.25"/>
    <row r="173" s="15" customFormat="1" x14ac:dyDescent="0.25"/>
    <row r="174" s="15" customFormat="1" x14ac:dyDescent="0.25"/>
    <row r="175" s="15" customFormat="1" x14ac:dyDescent="0.25"/>
    <row r="176" s="15" customFormat="1" x14ac:dyDescent="0.25"/>
    <row r="177" s="15" customFormat="1" x14ac:dyDescent="0.25"/>
    <row r="178" s="15" customFormat="1" x14ac:dyDescent="0.25"/>
  </sheetData>
  <autoFilter ref="B3:I83" xr:uid="{00000000-0001-0000-0000-000000000000}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BE4E2-57CB-4B09-BC0F-CE1E3F183A2D}">
  <dimension ref="A1:R117"/>
  <sheetViews>
    <sheetView topLeftCell="A37" zoomScale="80" zoomScaleNormal="80" workbookViewId="0">
      <selection activeCell="K1" sqref="K1"/>
    </sheetView>
  </sheetViews>
  <sheetFormatPr baseColWidth="10" defaultColWidth="9.140625" defaultRowHeight="12.75" x14ac:dyDescent="0.2"/>
  <cols>
    <col min="1" max="1" width="9.140625" style="5" customWidth="1"/>
    <col min="2" max="3" width="9.140625" style="13"/>
    <col min="4" max="4" width="13.7109375" style="5" customWidth="1"/>
    <col min="5" max="5" width="13.28515625" style="5" customWidth="1"/>
    <col min="6" max="6" width="43" style="5" customWidth="1"/>
    <col min="7" max="11" width="9.140625" style="5" customWidth="1"/>
    <col min="12" max="14" width="9.140625" style="5"/>
    <col min="15" max="15" width="20.7109375" style="5" bestFit="1" customWidth="1"/>
    <col min="16" max="16384" width="9.140625" style="5"/>
  </cols>
  <sheetData>
    <row r="1" spans="1:18" x14ac:dyDescent="0.2">
      <c r="A1" s="3"/>
      <c r="B1" s="4" t="s">
        <v>46</v>
      </c>
      <c r="C1" s="4" t="s">
        <v>47</v>
      </c>
      <c r="D1" s="3" t="s">
        <v>48</v>
      </c>
      <c r="E1" s="3" t="s">
        <v>49</v>
      </c>
      <c r="F1" s="5" t="s">
        <v>50</v>
      </c>
    </row>
    <row r="2" spans="1:18" ht="15" x14ac:dyDescent="0.25">
      <c r="A2" s="3">
        <v>1</v>
      </c>
      <c r="B2" t="s">
        <v>51</v>
      </c>
      <c r="C2">
        <v>253</v>
      </c>
      <c r="D2" s="3">
        <v>3977071</v>
      </c>
      <c r="E2" s="3">
        <v>51056031</v>
      </c>
      <c r="F2" s="7" t="s">
        <v>52</v>
      </c>
      <c r="J2" s="6"/>
      <c r="L2" s="6"/>
      <c r="M2" s="14"/>
      <c r="R2"/>
    </row>
    <row r="3" spans="1:18" ht="15" x14ac:dyDescent="0.25">
      <c r="A3" s="3">
        <v>2</v>
      </c>
      <c r="B3" t="s">
        <v>53</v>
      </c>
      <c r="C3">
        <f>C2</f>
        <v>253</v>
      </c>
      <c r="D3" s="3">
        <v>5007976</v>
      </c>
      <c r="E3" s="3">
        <v>51441127</v>
      </c>
      <c r="F3" s="7" t="s">
        <v>54</v>
      </c>
      <c r="J3" s="6"/>
      <c r="L3" s="6"/>
      <c r="M3" s="14"/>
      <c r="R3"/>
    </row>
    <row r="4" spans="1:18" ht="15" x14ac:dyDescent="0.25">
      <c r="A4" s="3">
        <v>3</v>
      </c>
      <c r="B4" t="s">
        <v>55</v>
      </c>
      <c r="C4">
        <v>235</v>
      </c>
      <c r="D4" s="3">
        <v>3123165</v>
      </c>
      <c r="E4" s="3">
        <v>51124189</v>
      </c>
      <c r="F4" s="7" t="s">
        <v>56</v>
      </c>
      <c r="J4" s="6"/>
      <c r="L4" s="6"/>
      <c r="M4" s="14"/>
      <c r="R4"/>
    </row>
    <row r="5" spans="1:18" ht="15" x14ac:dyDescent="0.25">
      <c r="A5" s="3">
        <v>4</v>
      </c>
      <c r="B5" t="s">
        <v>57</v>
      </c>
      <c r="C5">
        <v>245</v>
      </c>
      <c r="D5" s="3">
        <v>8788959</v>
      </c>
      <c r="E5" s="3">
        <v>53142071</v>
      </c>
      <c r="F5" s="7" t="s">
        <v>58</v>
      </c>
      <c r="J5" s="6"/>
      <c r="L5" s="6"/>
      <c r="M5" s="14"/>
      <c r="R5"/>
    </row>
    <row r="6" spans="1:18" ht="15" x14ac:dyDescent="0.25">
      <c r="A6" s="3">
        <v>5</v>
      </c>
      <c r="B6" t="s">
        <v>59</v>
      </c>
      <c r="C6">
        <v>1069</v>
      </c>
      <c r="D6" s="3">
        <v>9779604</v>
      </c>
      <c r="E6" s="3">
        <v>53902936</v>
      </c>
      <c r="F6" s="7" t="s">
        <v>60</v>
      </c>
      <c r="J6" s="6"/>
      <c r="L6" s="6"/>
      <c r="M6" s="14"/>
      <c r="R6"/>
    </row>
    <row r="7" spans="1:18" ht="15" x14ac:dyDescent="0.25">
      <c r="A7" s="3">
        <v>6</v>
      </c>
      <c r="B7" t="s">
        <v>61</v>
      </c>
      <c r="C7">
        <f>C6</f>
        <v>1069</v>
      </c>
      <c r="D7" s="3">
        <v>11868153</v>
      </c>
      <c r="E7" s="3">
        <v>53708458</v>
      </c>
      <c r="F7" s="7" t="s">
        <v>62</v>
      </c>
      <c r="J7" s="6"/>
      <c r="L7" s="6"/>
      <c r="M7" s="14"/>
      <c r="R7"/>
    </row>
    <row r="8" spans="1:18" ht="15" x14ac:dyDescent="0.25">
      <c r="A8" s="3">
        <v>7</v>
      </c>
      <c r="B8" t="s">
        <v>63</v>
      </c>
      <c r="C8">
        <f>C7</f>
        <v>1069</v>
      </c>
      <c r="D8" s="3">
        <v>9980268</v>
      </c>
      <c r="E8" s="3">
        <v>53485807</v>
      </c>
      <c r="F8" s="7" t="s">
        <v>64</v>
      </c>
      <c r="J8" s="6"/>
      <c r="L8" s="6"/>
      <c r="M8" s="14"/>
      <c r="R8"/>
    </row>
    <row r="9" spans="1:18" ht="15" x14ac:dyDescent="0.25">
      <c r="A9" s="3">
        <v>8</v>
      </c>
      <c r="B9" t="s">
        <v>65</v>
      </c>
      <c r="C9">
        <v>245</v>
      </c>
      <c r="D9" s="3">
        <v>7544631</v>
      </c>
      <c r="E9" s="3">
        <v>53435080</v>
      </c>
      <c r="F9" s="7" t="s">
        <v>66</v>
      </c>
      <c r="J9" s="6"/>
      <c r="L9" s="6"/>
      <c r="M9" s="14"/>
      <c r="R9"/>
    </row>
    <row r="10" spans="1:18" ht="15" x14ac:dyDescent="0.25">
      <c r="A10" s="3">
        <v>9</v>
      </c>
      <c r="B10" t="s">
        <v>67</v>
      </c>
      <c r="C10">
        <v>253</v>
      </c>
      <c r="D10" s="3">
        <v>7627532</v>
      </c>
      <c r="E10" s="3">
        <v>52350409</v>
      </c>
      <c r="F10" s="7" t="s">
        <v>68</v>
      </c>
      <c r="J10" s="6"/>
      <c r="L10" s="6"/>
      <c r="M10" s="14"/>
      <c r="R10"/>
    </row>
    <row r="11" spans="1:18" ht="15" x14ac:dyDescent="0.25">
      <c r="A11" s="3">
        <v>10</v>
      </c>
      <c r="B11" t="s">
        <v>69</v>
      </c>
      <c r="C11">
        <v>1069</v>
      </c>
      <c r="D11" s="3">
        <v>9450896</v>
      </c>
      <c r="E11" s="3">
        <v>54765741</v>
      </c>
      <c r="F11" s="7" t="s">
        <v>70</v>
      </c>
      <c r="J11" s="6"/>
      <c r="L11" s="6"/>
      <c r="M11" s="14"/>
      <c r="R11"/>
    </row>
    <row r="12" spans="1:18" ht="15" x14ac:dyDescent="0.25">
      <c r="A12" s="3">
        <v>11</v>
      </c>
      <c r="B12" t="s">
        <v>71</v>
      </c>
      <c r="C12">
        <v>288</v>
      </c>
      <c r="D12" s="3">
        <v>-8049491</v>
      </c>
      <c r="E12" s="3">
        <v>43014444</v>
      </c>
      <c r="F12" s="7" t="s">
        <v>72</v>
      </c>
      <c r="J12" s="6"/>
      <c r="L12" s="6"/>
      <c r="M12" s="14"/>
      <c r="R12"/>
    </row>
    <row r="13" spans="1:18" ht="15" x14ac:dyDescent="0.25">
      <c r="A13" s="3">
        <v>12</v>
      </c>
      <c r="B13" t="s">
        <v>73</v>
      </c>
      <c r="C13">
        <v>285</v>
      </c>
      <c r="D13" s="3">
        <v>-5874719</v>
      </c>
      <c r="E13" s="3">
        <v>43424336</v>
      </c>
      <c r="F13" s="7" t="s">
        <v>74</v>
      </c>
      <c r="J13" s="6"/>
      <c r="L13" s="6"/>
      <c r="M13" s="14"/>
      <c r="R13"/>
    </row>
    <row r="14" spans="1:18" ht="15" x14ac:dyDescent="0.25">
      <c r="A14" s="3">
        <v>13</v>
      </c>
      <c r="B14" t="s">
        <v>75</v>
      </c>
      <c r="C14">
        <v>163</v>
      </c>
      <c r="D14" s="3">
        <v>-4131409</v>
      </c>
      <c r="E14" s="3">
        <v>43277646</v>
      </c>
      <c r="F14" s="7" t="s">
        <v>76</v>
      </c>
      <c r="J14" s="6"/>
      <c r="L14" s="6"/>
      <c r="M14" s="14"/>
      <c r="R14"/>
    </row>
    <row r="15" spans="1:18" ht="15" x14ac:dyDescent="0.25">
      <c r="A15" s="3">
        <v>14</v>
      </c>
      <c r="B15" t="s">
        <v>77</v>
      </c>
      <c r="C15">
        <v>163</v>
      </c>
      <c r="D15" s="3">
        <v>-2670293</v>
      </c>
      <c r="E15" s="3">
        <v>43315678</v>
      </c>
      <c r="F15" s="7" t="s">
        <v>78</v>
      </c>
      <c r="J15" s="6"/>
      <c r="L15" s="6"/>
      <c r="M15" s="14"/>
      <c r="R15"/>
    </row>
    <row r="16" spans="1:18" ht="15" x14ac:dyDescent="0.25">
      <c r="A16" s="3">
        <v>15</v>
      </c>
      <c r="B16" t="s">
        <v>79</v>
      </c>
      <c r="C16">
        <v>1063</v>
      </c>
      <c r="D16" s="3">
        <v>1311517</v>
      </c>
      <c r="E16" s="3">
        <v>42073992</v>
      </c>
      <c r="F16" s="7" t="s">
        <v>80</v>
      </c>
      <c r="J16" s="6"/>
      <c r="L16" s="6"/>
      <c r="M16" s="14"/>
      <c r="R16"/>
    </row>
    <row r="17" spans="1:18" ht="15" x14ac:dyDescent="0.25">
      <c r="A17" s="3">
        <v>16</v>
      </c>
      <c r="B17" t="s">
        <v>81</v>
      </c>
      <c r="C17">
        <v>1064</v>
      </c>
      <c r="D17" s="3">
        <v>-726743</v>
      </c>
      <c r="E17" s="3">
        <v>40696321</v>
      </c>
      <c r="F17" s="7" t="s">
        <v>82</v>
      </c>
      <c r="J17" s="6"/>
      <c r="L17" s="6"/>
      <c r="M17" s="14"/>
      <c r="R17"/>
    </row>
    <row r="18" spans="1:18" ht="15" x14ac:dyDescent="0.25">
      <c r="A18" s="3">
        <v>17</v>
      </c>
      <c r="B18" t="s">
        <v>83</v>
      </c>
      <c r="C18">
        <v>61</v>
      </c>
      <c r="D18" s="3">
        <v>-4560438</v>
      </c>
      <c r="E18" s="3">
        <v>37900386</v>
      </c>
      <c r="F18" s="7" t="s">
        <v>84</v>
      </c>
      <c r="J18" s="6"/>
      <c r="L18" s="6"/>
      <c r="M18" s="14"/>
      <c r="R18"/>
    </row>
    <row r="19" spans="1:18" ht="15" x14ac:dyDescent="0.25">
      <c r="A19" s="3">
        <v>18</v>
      </c>
      <c r="B19" t="s">
        <v>85</v>
      </c>
      <c r="C19">
        <v>1064</v>
      </c>
      <c r="D19" s="3">
        <v>-1567875</v>
      </c>
      <c r="E19" s="3">
        <v>38202995</v>
      </c>
      <c r="F19" s="7" t="s">
        <v>86</v>
      </c>
      <c r="J19" s="6"/>
      <c r="L19" s="6"/>
      <c r="M19" s="14"/>
      <c r="R19"/>
    </row>
    <row r="20" spans="1:18" ht="15" x14ac:dyDescent="0.25">
      <c r="A20" s="3">
        <v>19</v>
      </c>
      <c r="B20" s="8" t="s">
        <v>87</v>
      </c>
      <c r="C20">
        <v>268</v>
      </c>
      <c r="D20" s="3">
        <v>571508</v>
      </c>
      <c r="E20" s="3">
        <v>48757721</v>
      </c>
      <c r="F20" s="9" t="s">
        <v>88</v>
      </c>
      <c r="J20" s="6"/>
      <c r="L20" s="6"/>
      <c r="M20" s="14"/>
      <c r="R20"/>
    </row>
    <row r="21" spans="1:18" ht="15" x14ac:dyDescent="0.25">
      <c r="A21" s="3">
        <v>20</v>
      </c>
      <c r="B21" s="8" t="s">
        <v>89</v>
      </c>
      <c r="C21" s="10">
        <v>269</v>
      </c>
      <c r="D21" s="3">
        <v>1111617</v>
      </c>
      <c r="E21" s="3">
        <v>49896542</v>
      </c>
      <c r="F21" s="9" t="s">
        <v>90</v>
      </c>
      <c r="J21" s="6"/>
      <c r="L21" s="6"/>
      <c r="M21" s="14"/>
      <c r="P21" s="10"/>
      <c r="R21"/>
    </row>
    <row r="22" spans="1:18" ht="15" x14ac:dyDescent="0.25">
      <c r="A22" s="3">
        <v>21</v>
      </c>
      <c r="B22" s="8" t="s">
        <v>91</v>
      </c>
      <c r="C22" s="10">
        <v>220</v>
      </c>
      <c r="D22" s="3">
        <v>2240088</v>
      </c>
      <c r="E22" s="3">
        <v>50691170</v>
      </c>
      <c r="F22" s="7" t="s">
        <v>92</v>
      </c>
      <c r="J22" s="6"/>
      <c r="L22" s="6"/>
      <c r="M22" s="14"/>
      <c r="P22" s="10"/>
      <c r="R22"/>
    </row>
    <row r="23" spans="1:18" ht="15" x14ac:dyDescent="0.25">
      <c r="A23" s="3">
        <v>22</v>
      </c>
      <c r="B23" s="8" t="s">
        <v>93</v>
      </c>
      <c r="C23" s="10">
        <v>282</v>
      </c>
      <c r="D23" s="3">
        <v>-295848</v>
      </c>
      <c r="E23" s="3">
        <v>47531443</v>
      </c>
      <c r="F23" s="7" t="s">
        <v>94</v>
      </c>
      <c r="J23" s="6"/>
      <c r="L23" s="6"/>
      <c r="M23" s="14"/>
      <c r="R23"/>
    </row>
    <row r="24" spans="1:18" ht="15" x14ac:dyDescent="0.25">
      <c r="A24" s="3">
        <v>23</v>
      </c>
      <c r="B24" s="8" t="s">
        <v>95</v>
      </c>
      <c r="C24" s="10">
        <v>283</v>
      </c>
      <c r="D24" s="3">
        <v>-1843648</v>
      </c>
      <c r="E24" s="3">
        <v>48212407</v>
      </c>
      <c r="F24" s="7" t="s">
        <v>96</v>
      </c>
      <c r="J24" s="6"/>
      <c r="L24" s="6"/>
      <c r="M24" s="14"/>
      <c r="R24"/>
    </row>
    <row r="25" spans="1:18" ht="15" x14ac:dyDescent="0.25">
      <c r="A25" s="3">
        <v>24</v>
      </c>
      <c r="B25" s="8" t="s">
        <v>97</v>
      </c>
      <c r="C25">
        <f>C24</f>
        <v>283</v>
      </c>
      <c r="D25" s="3">
        <v>-725136</v>
      </c>
      <c r="E25" s="3">
        <v>44252240</v>
      </c>
      <c r="F25" s="7" t="s">
        <v>98</v>
      </c>
      <c r="J25" s="6"/>
      <c r="L25" s="6"/>
      <c r="M25" s="14"/>
      <c r="R25"/>
    </row>
    <row r="26" spans="1:18" ht="15" x14ac:dyDescent="0.25">
      <c r="A26" s="3">
        <v>25</v>
      </c>
      <c r="B26" s="8" t="s">
        <v>99</v>
      </c>
      <c r="C26">
        <f>C25</f>
        <v>283</v>
      </c>
      <c r="D26" s="3">
        <v>1299447</v>
      </c>
      <c r="E26" s="3">
        <v>46122303</v>
      </c>
      <c r="F26" s="7" t="s">
        <v>100</v>
      </c>
      <c r="J26" s="6"/>
      <c r="L26" s="6"/>
      <c r="M26" s="14"/>
      <c r="R26"/>
    </row>
    <row r="27" spans="1:18" ht="15" x14ac:dyDescent="0.25">
      <c r="A27" s="3">
        <v>26</v>
      </c>
      <c r="B27" s="8" t="s">
        <v>101</v>
      </c>
      <c r="C27" s="10">
        <v>1063</v>
      </c>
      <c r="D27" s="3">
        <v>2545157</v>
      </c>
      <c r="E27" s="3">
        <v>43217336</v>
      </c>
      <c r="F27" s="7" t="s">
        <v>102</v>
      </c>
      <c r="J27" s="6"/>
      <c r="L27" s="6"/>
      <c r="M27" s="14"/>
    </row>
    <row r="28" spans="1:18" ht="15" x14ac:dyDescent="0.25">
      <c r="A28" s="3">
        <v>27</v>
      </c>
      <c r="B28" s="8" t="s">
        <v>103</v>
      </c>
      <c r="C28" s="10">
        <v>269</v>
      </c>
      <c r="D28" s="3">
        <v>2528531</v>
      </c>
      <c r="E28" s="3">
        <v>47410961</v>
      </c>
      <c r="F28" s="7" t="s">
        <v>104</v>
      </c>
      <c r="J28" s="6"/>
      <c r="L28" s="6"/>
      <c r="M28" s="14"/>
    </row>
    <row r="29" spans="1:18" ht="15" x14ac:dyDescent="0.25">
      <c r="A29" s="3">
        <v>28</v>
      </c>
      <c r="B29" s="8" t="s">
        <v>105</v>
      </c>
      <c r="C29" s="11">
        <v>283</v>
      </c>
      <c r="D29" s="3">
        <v>-621061</v>
      </c>
      <c r="E29" s="3">
        <v>46056221</v>
      </c>
      <c r="F29" s="7" t="s">
        <v>106</v>
      </c>
      <c r="J29" s="6"/>
      <c r="L29" s="6"/>
      <c r="M29" s="14"/>
    </row>
    <row r="30" spans="1:18" ht="15" x14ac:dyDescent="0.25">
      <c r="A30" s="3">
        <v>29</v>
      </c>
      <c r="B30" s="8" t="s">
        <v>107</v>
      </c>
      <c r="C30" s="11">
        <v>269</v>
      </c>
      <c r="D30" s="3">
        <v>1257854</v>
      </c>
      <c r="E30" s="3">
        <v>44267792</v>
      </c>
      <c r="F30" s="7" t="s">
        <v>108</v>
      </c>
      <c r="J30" s="6"/>
      <c r="L30" s="6"/>
      <c r="M30" s="14"/>
    </row>
    <row r="31" spans="1:18" ht="15" x14ac:dyDescent="0.25">
      <c r="A31" s="3">
        <v>30</v>
      </c>
      <c r="B31" t="s">
        <v>109</v>
      </c>
      <c r="C31">
        <v>245</v>
      </c>
      <c r="D31" s="3">
        <v>6461970</v>
      </c>
      <c r="E31" s="3">
        <v>53511817</v>
      </c>
      <c r="F31" s="7" t="s">
        <v>110</v>
      </c>
      <c r="J31" s="6"/>
      <c r="L31" s="6"/>
      <c r="M31" s="14"/>
    </row>
    <row r="32" spans="1:18" ht="15" x14ac:dyDescent="0.25">
      <c r="A32" s="3">
        <v>31</v>
      </c>
      <c r="B32" t="s">
        <v>111</v>
      </c>
      <c r="C32" s="12">
        <v>218</v>
      </c>
      <c r="D32" s="3">
        <v>6145767</v>
      </c>
      <c r="E32" s="3">
        <v>53131117</v>
      </c>
      <c r="F32" s="7" t="s">
        <v>112</v>
      </c>
      <c r="J32" s="6"/>
      <c r="L32" s="6"/>
      <c r="M32" s="14"/>
    </row>
    <row r="33" spans="1:13" ht="15" x14ac:dyDescent="0.25">
      <c r="A33" s="3">
        <v>32</v>
      </c>
      <c r="B33" t="s">
        <v>113</v>
      </c>
      <c r="C33">
        <v>218</v>
      </c>
      <c r="D33" s="3">
        <v>5958752</v>
      </c>
      <c r="E33" s="3">
        <v>52449552</v>
      </c>
      <c r="F33" s="7" t="s">
        <v>114</v>
      </c>
      <c r="J33" s="6"/>
      <c r="L33" s="6"/>
      <c r="M33" s="14"/>
    </row>
    <row r="34" spans="1:13" ht="15" x14ac:dyDescent="0.25">
      <c r="A34" s="3">
        <v>33</v>
      </c>
      <c r="B34" t="s">
        <v>115</v>
      </c>
      <c r="C34">
        <v>250</v>
      </c>
      <c r="D34" s="3">
        <v>4308773</v>
      </c>
      <c r="E34" s="3">
        <v>52031749</v>
      </c>
      <c r="F34" s="7" t="s">
        <v>116</v>
      </c>
      <c r="J34" s="6"/>
      <c r="L34" s="6"/>
      <c r="M34" s="14"/>
    </row>
    <row r="35" spans="1:13" ht="15" x14ac:dyDescent="0.25">
      <c r="A35" s="3">
        <v>34</v>
      </c>
      <c r="B35" t="s">
        <v>117</v>
      </c>
      <c r="C35">
        <f>C34</f>
        <v>250</v>
      </c>
      <c r="D35" s="3">
        <v>3806523</v>
      </c>
      <c r="E35" s="3">
        <v>51688411</v>
      </c>
      <c r="F35" s="7" t="s">
        <v>118</v>
      </c>
      <c r="J35" s="6"/>
      <c r="L35" s="6"/>
      <c r="M35" s="14"/>
    </row>
    <row r="36" spans="1:13" ht="15" x14ac:dyDescent="0.25">
      <c r="A36" s="3">
        <v>35</v>
      </c>
      <c r="B36" t="s">
        <v>119</v>
      </c>
      <c r="C36">
        <v>253</v>
      </c>
      <c r="D36" s="3">
        <v>5365344</v>
      </c>
      <c r="E36" s="3">
        <v>51858701</v>
      </c>
      <c r="F36" s="7" t="s">
        <v>120</v>
      </c>
      <c r="J36" s="6"/>
      <c r="L36" s="6"/>
      <c r="M36" s="14"/>
    </row>
    <row r="37" spans="1:13" ht="15" x14ac:dyDescent="0.25">
      <c r="A37" s="3">
        <v>36</v>
      </c>
      <c r="B37" t="s">
        <v>121</v>
      </c>
      <c r="C37">
        <v>111</v>
      </c>
      <c r="D37" s="3">
        <v>-7903712</v>
      </c>
      <c r="E37" s="3">
        <v>41645164</v>
      </c>
      <c r="F37" s="7" t="s">
        <v>122</v>
      </c>
      <c r="J37" s="6"/>
      <c r="L37" s="6"/>
      <c r="M37" s="14"/>
    </row>
    <row r="38" spans="1:13" ht="15" x14ac:dyDescent="0.25">
      <c r="A38" s="3">
        <v>37</v>
      </c>
      <c r="B38" t="s">
        <v>123</v>
      </c>
      <c r="C38">
        <v>1065</v>
      </c>
      <c r="D38" s="3">
        <v>-8060565</v>
      </c>
      <c r="E38" s="3">
        <v>37432045</v>
      </c>
      <c r="F38" s="7" t="s">
        <v>124</v>
      </c>
      <c r="J38" s="6"/>
      <c r="L38" s="6"/>
      <c r="M38" s="14"/>
    </row>
    <row r="39" spans="1:13" ht="15" x14ac:dyDescent="0.25">
      <c r="A39" s="3">
        <v>38</v>
      </c>
      <c r="B39" t="s">
        <v>125</v>
      </c>
      <c r="C39">
        <v>111</v>
      </c>
      <c r="D39" s="3">
        <v>-7621893</v>
      </c>
      <c r="E39" s="3">
        <v>40004387</v>
      </c>
      <c r="F39" s="7" t="s">
        <v>126</v>
      </c>
      <c r="J39" s="6"/>
      <c r="L39" s="6"/>
      <c r="M39" s="14"/>
    </row>
    <row r="40" spans="1:13" ht="15" x14ac:dyDescent="0.25">
      <c r="A40" s="3">
        <v>39</v>
      </c>
      <c r="B40" t="s">
        <v>127</v>
      </c>
      <c r="C40">
        <v>294</v>
      </c>
      <c r="D40" s="3">
        <v>-8731857</v>
      </c>
      <c r="E40" s="3">
        <v>38823270</v>
      </c>
      <c r="F40" s="7" t="s">
        <v>128</v>
      </c>
      <c r="J40" s="6"/>
      <c r="L40" s="6"/>
      <c r="M40" s="14"/>
    </row>
    <row r="41" spans="1:13" ht="15" x14ac:dyDescent="0.25">
      <c r="A41" s="3">
        <v>40</v>
      </c>
      <c r="B41" t="s">
        <v>129</v>
      </c>
      <c r="C41">
        <v>1065</v>
      </c>
      <c r="D41" s="3">
        <v>-7322763</v>
      </c>
      <c r="E41" s="3">
        <v>40723574</v>
      </c>
      <c r="F41" s="7" t="s">
        <v>130</v>
      </c>
      <c r="J41" s="6"/>
      <c r="L41" s="6"/>
      <c r="M41" s="14"/>
    </row>
    <row r="42" spans="1:13" ht="15" x14ac:dyDescent="0.25">
      <c r="A42" s="3">
        <v>41</v>
      </c>
      <c r="B42" t="s">
        <v>51</v>
      </c>
      <c r="C42">
        <v>250</v>
      </c>
      <c r="D42" s="3">
        <v>3977071</v>
      </c>
      <c r="E42" s="3">
        <v>51056031</v>
      </c>
      <c r="J42" s="6"/>
      <c r="L42" s="6"/>
      <c r="M42" s="14"/>
    </row>
    <row r="43" spans="1:13" ht="15" x14ac:dyDescent="0.25">
      <c r="A43" s="3">
        <v>42</v>
      </c>
      <c r="B43" t="s">
        <v>53</v>
      </c>
      <c r="C43">
        <v>220</v>
      </c>
      <c r="D43" s="3">
        <v>5007976</v>
      </c>
      <c r="E43" s="3">
        <v>51441127</v>
      </c>
      <c r="J43" s="6"/>
      <c r="L43" s="6"/>
      <c r="M43" s="14"/>
    </row>
    <row r="44" spans="1:13" ht="15" x14ac:dyDescent="0.25">
      <c r="A44" s="3">
        <v>43</v>
      </c>
      <c r="B44" t="s">
        <v>55</v>
      </c>
      <c r="C44">
        <v>220</v>
      </c>
      <c r="D44" s="3">
        <v>3123165</v>
      </c>
      <c r="E44" s="3">
        <v>51124189</v>
      </c>
      <c r="J44" s="6"/>
      <c r="L44" s="6"/>
      <c r="M44" s="14"/>
    </row>
    <row r="45" spans="1:13" ht="15" x14ac:dyDescent="0.25">
      <c r="A45" s="3">
        <v>44</v>
      </c>
      <c r="B45" t="s">
        <v>57</v>
      </c>
      <c r="C45">
        <v>1069</v>
      </c>
      <c r="D45" s="3">
        <v>8788959</v>
      </c>
      <c r="E45" s="3">
        <v>53142071</v>
      </c>
      <c r="J45" s="6"/>
      <c r="L45" s="6"/>
      <c r="M45" s="14"/>
    </row>
    <row r="46" spans="1:13" ht="15" x14ac:dyDescent="0.25">
      <c r="A46" s="3">
        <v>45</v>
      </c>
      <c r="B46" t="s">
        <v>59</v>
      </c>
      <c r="C46">
        <v>245</v>
      </c>
      <c r="D46" s="3">
        <v>9779604</v>
      </c>
      <c r="E46" s="3">
        <v>53902936</v>
      </c>
      <c r="J46" s="6"/>
      <c r="L46" s="6"/>
      <c r="M46" s="14"/>
    </row>
    <row r="47" spans="1:13" ht="15" x14ac:dyDescent="0.25">
      <c r="A47" s="3">
        <v>46</v>
      </c>
      <c r="B47" t="s">
        <v>61</v>
      </c>
      <c r="C47">
        <v>245</v>
      </c>
      <c r="D47" s="3">
        <v>11868153</v>
      </c>
      <c r="E47" s="3">
        <v>53708458</v>
      </c>
      <c r="J47" s="6"/>
      <c r="L47" s="6"/>
      <c r="M47" s="14"/>
    </row>
    <row r="48" spans="1:13" ht="15" x14ac:dyDescent="0.25">
      <c r="A48" s="3">
        <v>47</v>
      </c>
      <c r="B48" t="s">
        <v>63</v>
      </c>
      <c r="C48">
        <v>245</v>
      </c>
      <c r="D48" s="3">
        <v>9980268</v>
      </c>
      <c r="E48" s="3">
        <v>53485807</v>
      </c>
      <c r="J48" s="6"/>
      <c r="L48" s="6"/>
      <c r="M48" s="14"/>
    </row>
    <row r="49" spans="1:13" ht="15" x14ac:dyDescent="0.25">
      <c r="A49" s="3">
        <v>48</v>
      </c>
      <c r="B49" t="s">
        <v>65</v>
      </c>
      <c r="C49">
        <v>1069</v>
      </c>
      <c r="D49" s="3">
        <v>7544631</v>
      </c>
      <c r="E49" s="3">
        <v>53435080</v>
      </c>
      <c r="J49" s="6"/>
      <c r="L49" s="6"/>
      <c r="M49" s="14"/>
    </row>
    <row r="50" spans="1:13" ht="15" x14ac:dyDescent="0.25">
      <c r="A50" s="3">
        <v>49</v>
      </c>
      <c r="B50" t="s">
        <v>67</v>
      </c>
      <c r="C50">
        <v>245</v>
      </c>
      <c r="D50" s="3">
        <v>7627532</v>
      </c>
      <c r="E50" s="3">
        <v>52350409</v>
      </c>
      <c r="J50" s="6"/>
      <c r="L50" s="6"/>
      <c r="M50" s="14"/>
    </row>
    <row r="51" spans="1:13" ht="15" x14ac:dyDescent="0.25">
      <c r="A51" s="3">
        <v>50</v>
      </c>
      <c r="B51" t="s">
        <v>69</v>
      </c>
      <c r="C51">
        <v>245</v>
      </c>
      <c r="D51" s="3">
        <v>9450896</v>
      </c>
      <c r="E51" s="3">
        <v>54765741</v>
      </c>
      <c r="J51" s="6"/>
      <c r="L51" s="6"/>
      <c r="M51" s="14"/>
    </row>
    <row r="52" spans="1:13" ht="15" x14ac:dyDescent="0.25">
      <c r="A52" s="3">
        <v>51</v>
      </c>
      <c r="B52" t="s">
        <v>71</v>
      </c>
      <c r="C52">
        <v>285</v>
      </c>
      <c r="D52" s="3">
        <v>-8049491</v>
      </c>
      <c r="E52" s="3">
        <v>43014444</v>
      </c>
      <c r="J52" s="6"/>
      <c r="L52" s="6"/>
      <c r="M52" s="14"/>
    </row>
    <row r="53" spans="1:13" ht="15" x14ac:dyDescent="0.25">
      <c r="A53" s="3">
        <v>52</v>
      </c>
      <c r="B53" t="s">
        <v>73</v>
      </c>
      <c r="C53">
        <v>163</v>
      </c>
      <c r="D53" s="3">
        <v>-5874719</v>
      </c>
      <c r="E53" s="3">
        <v>43424336</v>
      </c>
      <c r="J53" s="6"/>
      <c r="L53" s="6"/>
      <c r="M53" s="14"/>
    </row>
    <row r="54" spans="1:13" ht="15" x14ac:dyDescent="0.25">
      <c r="A54" s="3">
        <v>53</v>
      </c>
      <c r="B54" t="s">
        <v>75</v>
      </c>
      <c r="C54">
        <v>285</v>
      </c>
      <c r="D54" s="3">
        <v>-4131409</v>
      </c>
      <c r="E54" s="3">
        <v>43277646</v>
      </c>
      <c r="J54" s="6"/>
      <c r="L54" s="6"/>
      <c r="M54" s="14"/>
    </row>
    <row r="55" spans="1:13" ht="15" x14ac:dyDescent="0.25">
      <c r="A55" s="3">
        <v>54</v>
      </c>
      <c r="B55" t="s">
        <v>77</v>
      </c>
      <c r="C55">
        <v>1063</v>
      </c>
      <c r="D55" s="3">
        <v>-2670293</v>
      </c>
      <c r="E55" s="3">
        <v>43315678</v>
      </c>
      <c r="J55" s="6"/>
      <c r="L55" s="6"/>
      <c r="M55" s="14"/>
    </row>
    <row r="56" spans="1:13" ht="15" x14ac:dyDescent="0.25">
      <c r="A56" s="3">
        <v>55</v>
      </c>
      <c r="B56" t="s">
        <v>79</v>
      </c>
      <c r="C56">
        <v>1064</v>
      </c>
      <c r="D56" s="3">
        <v>1311517</v>
      </c>
      <c r="E56" s="3">
        <v>42073992</v>
      </c>
      <c r="J56" s="6"/>
      <c r="L56" s="6"/>
      <c r="M56" s="14"/>
    </row>
    <row r="57" spans="1:13" ht="15" x14ac:dyDescent="0.25">
      <c r="A57" s="3">
        <v>56</v>
      </c>
      <c r="B57" t="s">
        <v>81</v>
      </c>
      <c r="C57">
        <v>1063</v>
      </c>
      <c r="D57" s="3">
        <v>-726743</v>
      </c>
      <c r="E57" s="3">
        <v>40696321</v>
      </c>
      <c r="J57" s="6"/>
      <c r="L57" s="6"/>
      <c r="M57" s="14"/>
    </row>
    <row r="58" spans="1:13" ht="15" x14ac:dyDescent="0.25">
      <c r="A58" s="3">
        <v>57</v>
      </c>
      <c r="B58" t="s">
        <v>83</v>
      </c>
      <c r="C58">
        <v>297</v>
      </c>
      <c r="D58" s="3">
        <v>-4560438</v>
      </c>
      <c r="E58" s="3">
        <v>37900386</v>
      </c>
      <c r="J58" s="6"/>
      <c r="L58" s="6"/>
      <c r="M58" s="14"/>
    </row>
    <row r="59" spans="1:13" ht="15" x14ac:dyDescent="0.25">
      <c r="A59" s="3">
        <v>58</v>
      </c>
      <c r="B59" t="s">
        <v>85</v>
      </c>
      <c r="C59">
        <v>462</v>
      </c>
      <c r="D59" s="3">
        <v>-1567875</v>
      </c>
      <c r="E59" s="3">
        <v>38202995</v>
      </c>
      <c r="J59" s="6"/>
      <c r="L59" s="6"/>
      <c r="M59" s="14"/>
    </row>
    <row r="60" spans="1:13" ht="15" x14ac:dyDescent="0.25">
      <c r="A60" s="3">
        <v>59</v>
      </c>
      <c r="B60" t="s">
        <v>87</v>
      </c>
      <c r="C60">
        <v>269</v>
      </c>
      <c r="D60" s="3">
        <v>571508</v>
      </c>
      <c r="E60" s="3">
        <v>48757721</v>
      </c>
      <c r="J60" s="6"/>
      <c r="L60" s="6"/>
      <c r="M60" s="14"/>
    </row>
    <row r="61" spans="1:13" ht="15" x14ac:dyDescent="0.25">
      <c r="A61" s="3">
        <v>60</v>
      </c>
      <c r="B61" t="s">
        <v>89</v>
      </c>
      <c r="C61">
        <v>271</v>
      </c>
      <c r="D61" s="3">
        <v>1111617</v>
      </c>
      <c r="E61" s="3">
        <v>49896542</v>
      </c>
      <c r="J61" s="6"/>
      <c r="L61" s="6"/>
      <c r="M61" s="14"/>
    </row>
    <row r="62" spans="1:13" ht="15" x14ac:dyDescent="0.25">
      <c r="A62" s="3">
        <v>61</v>
      </c>
      <c r="B62" t="s">
        <v>91</v>
      </c>
      <c r="C62">
        <v>235</v>
      </c>
      <c r="D62" s="3">
        <v>2240088</v>
      </c>
      <c r="E62" s="3">
        <v>50691170</v>
      </c>
      <c r="J62" s="6"/>
      <c r="L62" s="6"/>
      <c r="M62" s="14"/>
    </row>
    <row r="63" spans="1:13" ht="15" x14ac:dyDescent="0.25">
      <c r="A63" s="3">
        <v>62</v>
      </c>
      <c r="B63" t="s">
        <v>93</v>
      </c>
      <c r="C63">
        <v>283</v>
      </c>
      <c r="D63" s="3">
        <v>-295848</v>
      </c>
      <c r="E63" s="3">
        <v>47531443</v>
      </c>
      <c r="J63" s="6"/>
      <c r="L63" s="6"/>
      <c r="M63" s="14"/>
    </row>
    <row r="64" spans="1:13" ht="15" x14ac:dyDescent="0.25">
      <c r="A64" s="3">
        <v>63</v>
      </c>
      <c r="B64" t="s">
        <v>95</v>
      </c>
      <c r="C64">
        <v>282</v>
      </c>
      <c r="D64" s="3">
        <v>-1843648</v>
      </c>
      <c r="E64" s="3">
        <v>48212407</v>
      </c>
      <c r="J64" s="6"/>
      <c r="L64" s="6"/>
      <c r="M64" s="14"/>
    </row>
    <row r="65" spans="1:13" ht="15" x14ac:dyDescent="0.25">
      <c r="A65" s="3">
        <v>64</v>
      </c>
      <c r="B65" t="s">
        <v>97</v>
      </c>
      <c r="C65">
        <v>275</v>
      </c>
      <c r="D65" s="3">
        <v>-725136</v>
      </c>
      <c r="E65" s="3">
        <v>44252240</v>
      </c>
      <c r="J65" s="6"/>
      <c r="L65" s="6"/>
      <c r="M65" s="14"/>
    </row>
    <row r="66" spans="1:13" ht="15" x14ac:dyDescent="0.25">
      <c r="A66" s="3">
        <v>65</v>
      </c>
      <c r="B66" t="s">
        <v>99</v>
      </c>
      <c r="C66">
        <v>282</v>
      </c>
      <c r="D66" s="3">
        <v>1299447</v>
      </c>
      <c r="E66" s="3">
        <v>46122303</v>
      </c>
      <c r="J66" s="6"/>
      <c r="L66" s="6"/>
      <c r="M66" s="14"/>
    </row>
    <row r="67" spans="1:13" ht="15" x14ac:dyDescent="0.25">
      <c r="A67" s="3">
        <v>66</v>
      </c>
      <c r="B67" t="s">
        <v>101</v>
      </c>
      <c r="C67">
        <v>1064</v>
      </c>
      <c r="D67" s="3">
        <v>2545157</v>
      </c>
      <c r="E67" s="3">
        <v>43217336</v>
      </c>
      <c r="J67" s="6"/>
      <c r="L67" s="6"/>
      <c r="M67" s="14"/>
    </row>
    <row r="68" spans="1:13" ht="15" x14ac:dyDescent="0.25">
      <c r="A68" s="3">
        <v>67</v>
      </c>
      <c r="B68" t="s">
        <v>103</v>
      </c>
      <c r="C68">
        <v>235</v>
      </c>
      <c r="D68" s="3">
        <v>2528531</v>
      </c>
      <c r="E68" s="3">
        <v>47410961</v>
      </c>
      <c r="J68" s="6"/>
      <c r="L68" s="6"/>
      <c r="M68" s="14"/>
    </row>
    <row r="69" spans="1:13" ht="15" x14ac:dyDescent="0.25">
      <c r="A69" s="3">
        <v>68</v>
      </c>
      <c r="B69" t="s">
        <v>105</v>
      </c>
      <c r="C69">
        <v>163</v>
      </c>
      <c r="D69" s="3">
        <v>1257854</v>
      </c>
      <c r="E69" s="3">
        <v>44267792</v>
      </c>
      <c r="J69" s="6"/>
      <c r="L69" s="6"/>
      <c r="M69" s="14"/>
    </row>
    <row r="70" spans="1:13" ht="15" x14ac:dyDescent="0.25">
      <c r="A70" s="3">
        <v>69</v>
      </c>
      <c r="B70" t="s">
        <v>107</v>
      </c>
      <c r="C70">
        <v>275</v>
      </c>
      <c r="D70" s="3">
        <v>-621061</v>
      </c>
      <c r="E70" s="3">
        <v>46056221</v>
      </c>
      <c r="J70" s="6"/>
      <c r="L70" s="6"/>
      <c r="M70" s="14"/>
    </row>
    <row r="71" spans="1:13" ht="15" x14ac:dyDescent="0.25">
      <c r="A71" s="3">
        <v>70</v>
      </c>
      <c r="B71" t="s">
        <v>109</v>
      </c>
      <c r="C71">
        <v>218</v>
      </c>
      <c r="D71" s="3">
        <v>6461970</v>
      </c>
      <c r="E71" s="3">
        <v>53511817</v>
      </c>
      <c r="J71" s="6"/>
      <c r="L71" s="6"/>
      <c r="M71" s="14"/>
    </row>
    <row r="72" spans="1:13" ht="15" x14ac:dyDescent="0.25">
      <c r="A72" s="3">
        <v>71</v>
      </c>
      <c r="B72" t="s">
        <v>111</v>
      </c>
      <c r="C72">
        <v>250</v>
      </c>
      <c r="D72" s="3">
        <v>6145767</v>
      </c>
      <c r="E72" s="3">
        <v>53131117</v>
      </c>
      <c r="J72" s="6"/>
      <c r="L72" s="6"/>
      <c r="M72" s="14"/>
    </row>
    <row r="73" spans="1:13" ht="15" x14ac:dyDescent="0.25">
      <c r="A73" s="3">
        <v>72</v>
      </c>
      <c r="B73" t="s">
        <v>113</v>
      </c>
      <c r="C73">
        <v>253</v>
      </c>
      <c r="D73" s="3">
        <v>5958752</v>
      </c>
      <c r="E73" s="3">
        <v>52449552</v>
      </c>
      <c r="J73" s="6"/>
      <c r="L73" s="6"/>
      <c r="M73" s="14"/>
    </row>
    <row r="74" spans="1:13" ht="15" x14ac:dyDescent="0.25">
      <c r="A74" s="3">
        <v>73</v>
      </c>
      <c r="B74" t="s">
        <v>115</v>
      </c>
      <c r="C74">
        <v>220</v>
      </c>
      <c r="D74" s="3">
        <v>4308773</v>
      </c>
      <c r="E74" s="3">
        <v>52031749</v>
      </c>
      <c r="J74" s="6"/>
      <c r="L74" s="6"/>
      <c r="M74" s="14"/>
    </row>
    <row r="75" spans="1:13" ht="15" x14ac:dyDescent="0.25">
      <c r="A75" s="3">
        <v>74</v>
      </c>
      <c r="B75" t="s">
        <v>117</v>
      </c>
      <c r="C75">
        <v>218</v>
      </c>
      <c r="D75" s="3">
        <v>3806523</v>
      </c>
      <c r="E75" s="3">
        <v>51688411</v>
      </c>
      <c r="J75" s="6"/>
      <c r="L75" s="6"/>
      <c r="M75" s="14"/>
    </row>
    <row r="76" spans="1:13" ht="15" x14ac:dyDescent="0.25">
      <c r="A76" s="3">
        <v>75</v>
      </c>
      <c r="B76" t="s">
        <v>119</v>
      </c>
      <c r="C76">
        <v>218</v>
      </c>
      <c r="D76" s="3">
        <v>5365344</v>
      </c>
      <c r="E76" s="3">
        <v>51858701</v>
      </c>
      <c r="J76" s="6"/>
      <c r="L76" s="6"/>
      <c r="M76" s="14"/>
    </row>
    <row r="77" spans="1:13" ht="15" x14ac:dyDescent="0.25">
      <c r="A77" s="3">
        <v>76</v>
      </c>
      <c r="B77" t="s">
        <v>121</v>
      </c>
      <c r="C77">
        <v>288</v>
      </c>
      <c r="D77" s="3">
        <v>-7903712</v>
      </c>
      <c r="E77" s="3">
        <v>41645164</v>
      </c>
      <c r="J77" s="6"/>
      <c r="L77" s="6"/>
      <c r="M77" s="14"/>
    </row>
    <row r="78" spans="1:13" ht="15" x14ac:dyDescent="0.25">
      <c r="A78" s="3">
        <v>77</v>
      </c>
      <c r="B78" t="s">
        <v>123</v>
      </c>
      <c r="C78">
        <v>61</v>
      </c>
      <c r="D78" s="3">
        <v>-8060565</v>
      </c>
      <c r="E78" s="3">
        <v>37432045</v>
      </c>
      <c r="J78" s="6"/>
      <c r="L78" s="6"/>
      <c r="M78" s="14"/>
    </row>
    <row r="79" spans="1:13" ht="15" x14ac:dyDescent="0.25">
      <c r="A79" s="3">
        <v>78</v>
      </c>
      <c r="B79" t="s">
        <v>125</v>
      </c>
      <c r="C79">
        <v>294</v>
      </c>
      <c r="D79" s="3">
        <v>-7621893</v>
      </c>
      <c r="E79" s="3">
        <v>40004387</v>
      </c>
      <c r="J79" s="6"/>
      <c r="L79" s="6"/>
      <c r="M79" s="14"/>
    </row>
    <row r="80" spans="1:13" ht="15" x14ac:dyDescent="0.25">
      <c r="A80" s="3">
        <v>79</v>
      </c>
      <c r="B80" t="s">
        <v>127</v>
      </c>
      <c r="C80">
        <v>297</v>
      </c>
      <c r="D80" s="3">
        <v>-8731857</v>
      </c>
      <c r="E80" s="3">
        <v>38823270</v>
      </c>
      <c r="J80" s="6"/>
      <c r="L80" s="6"/>
      <c r="M80" s="14"/>
    </row>
    <row r="81" spans="1:13" ht="15" x14ac:dyDescent="0.25">
      <c r="A81" s="3">
        <v>80</v>
      </c>
      <c r="B81" t="s">
        <v>129</v>
      </c>
      <c r="C81">
        <v>61</v>
      </c>
      <c r="D81" s="3">
        <v>-7322763</v>
      </c>
      <c r="E81" s="3">
        <v>40723574</v>
      </c>
      <c r="J81" s="6"/>
      <c r="L81" s="6"/>
      <c r="M81" s="14"/>
    </row>
    <row r="82" spans="1:13" x14ac:dyDescent="0.2">
      <c r="C82" s="5"/>
    </row>
    <row r="83" spans="1:13" x14ac:dyDescent="0.2">
      <c r="C83" s="5"/>
    </row>
    <row r="84" spans="1:13" x14ac:dyDescent="0.2">
      <c r="C84" s="5"/>
    </row>
    <row r="85" spans="1:13" x14ac:dyDescent="0.2">
      <c r="C85" s="5"/>
    </row>
    <row r="86" spans="1:13" x14ac:dyDescent="0.2">
      <c r="C86" s="5"/>
    </row>
    <row r="87" spans="1:13" x14ac:dyDescent="0.2">
      <c r="C87" s="5"/>
    </row>
    <row r="88" spans="1:13" x14ac:dyDescent="0.2">
      <c r="C88" s="5"/>
    </row>
    <row r="89" spans="1:13" x14ac:dyDescent="0.2">
      <c r="C89" s="5"/>
    </row>
    <row r="90" spans="1:13" x14ac:dyDescent="0.2">
      <c r="C90" s="5"/>
    </row>
    <row r="91" spans="1:13" x14ac:dyDescent="0.2">
      <c r="C91" s="5"/>
    </row>
    <row r="92" spans="1:13" x14ac:dyDescent="0.2">
      <c r="C92" s="5"/>
    </row>
    <row r="93" spans="1:13" x14ac:dyDescent="0.2">
      <c r="C93" s="5"/>
    </row>
    <row r="94" spans="1:13" x14ac:dyDescent="0.2">
      <c r="C94" s="5"/>
    </row>
    <row r="95" spans="1:13" x14ac:dyDescent="0.2">
      <c r="C95" s="5"/>
    </row>
    <row r="96" spans="1:13" x14ac:dyDescent="0.2">
      <c r="C96" s="5"/>
    </row>
    <row r="97" spans="2:3" x14ac:dyDescent="0.2">
      <c r="C97" s="5"/>
    </row>
    <row r="98" spans="2:3" x14ac:dyDescent="0.2">
      <c r="B98" s="5"/>
    </row>
    <row r="100" spans="2:3" x14ac:dyDescent="0.2">
      <c r="B100" s="5"/>
    </row>
    <row r="101" spans="2:3" x14ac:dyDescent="0.2">
      <c r="B101" s="5"/>
    </row>
    <row r="102" spans="2:3" x14ac:dyDescent="0.2">
      <c r="B102" s="5"/>
    </row>
    <row r="103" spans="2:3" x14ac:dyDescent="0.2">
      <c r="B103" s="5"/>
    </row>
    <row r="104" spans="2:3" x14ac:dyDescent="0.2">
      <c r="B104" s="5"/>
    </row>
    <row r="105" spans="2:3" x14ac:dyDescent="0.2">
      <c r="B105" s="5"/>
    </row>
    <row r="106" spans="2:3" x14ac:dyDescent="0.2">
      <c r="B106" s="5"/>
    </row>
    <row r="108" spans="2:3" x14ac:dyDescent="0.2">
      <c r="B108" s="5"/>
    </row>
    <row r="109" spans="2:3" x14ac:dyDescent="0.2">
      <c r="B109" s="5"/>
    </row>
    <row r="110" spans="2:3" x14ac:dyDescent="0.2">
      <c r="B110" s="5"/>
    </row>
    <row r="111" spans="2:3" x14ac:dyDescent="0.2">
      <c r="B111" s="5"/>
    </row>
    <row r="112" spans="2:3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7" spans="2:2" x14ac:dyDescent="0.2">
      <c r="B117" s="5"/>
    </row>
  </sheetData>
  <autoFilter ref="B1:E81" xr:uid="{8A3B9898-58BD-41AB-8D16-51AA26D20444}"/>
  <pageMargins left="0.75" right="0.75" top="1" bottom="1" header="0.5" footer="0.5"/>
  <pageSetup paperSize="9" orientation="portrait" horizontalDpi="1200" verticalDpi="120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40310-32E5-4E9F-8206-C4021A0EE46C}">
  <dimension ref="A3:O28"/>
  <sheetViews>
    <sheetView tabSelected="1" workbookViewId="0">
      <selection activeCell="O3" sqref="O3:O27"/>
    </sheetView>
  </sheetViews>
  <sheetFormatPr baseColWidth="10" defaultRowHeight="15" x14ac:dyDescent="0.25"/>
  <sheetData>
    <row r="3" spans="1:15" x14ac:dyDescent="0.25">
      <c r="C3" s="1" t="s">
        <v>0</v>
      </c>
      <c r="D3" s="1" t="s">
        <v>1</v>
      </c>
      <c r="E3" t="s">
        <v>25</v>
      </c>
      <c r="F3" t="s">
        <v>26</v>
      </c>
      <c r="N3" s="1">
        <v>282</v>
      </c>
      <c r="O3" s="1" t="s">
        <v>2</v>
      </c>
    </row>
    <row r="4" spans="1:15" x14ac:dyDescent="0.25">
      <c r="C4" s="1">
        <v>282</v>
      </c>
      <c r="D4" s="1" t="s">
        <v>2</v>
      </c>
      <c r="E4">
        <v>157391</v>
      </c>
      <c r="F4">
        <f>E4/52</f>
        <v>3026.75</v>
      </c>
      <c r="N4" s="1">
        <v>1064</v>
      </c>
      <c r="O4" s="1" t="s">
        <v>3</v>
      </c>
    </row>
    <row r="5" spans="1:15" x14ac:dyDescent="0.25">
      <c r="C5" s="1">
        <v>1064</v>
      </c>
      <c r="D5" s="1" t="s">
        <v>3</v>
      </c>
      <c r="E5">
        <f>1380871+1335726</f>
        <v>2716597</v>
      </c>
      <c r="F5">
        <f t="shared" ref="F5:F28" si="0">E5/52</f>
        <v>52242.25</v>
      </c>
      <c r="N5" s="1">
        <v>269</v>
      </c>
      <c r="O5" s="1" t="s">
        <v>4</v>
      </c>
    </row>
    <row r="6" spans="1:15" x14ac:dyDescent="0.25">
      <c r="C6" s="1">
        <v>269</v>
      </c>
      <c r="D6" s="1" t="s">
        <v>4</v>
      </c>
      <c r="E6">
        <v>3070000</v>
      </c>
      <c r="F6">
        <f t="shared" si="0"/>
        <v>59038.461538461539</v>
      </c>
      <c r="N6" s="1">
        <v>268</v>
      </c>
      <c r="O6" t="s">
        <v>37</v>
      </c>
    </row>
    <row r="7" spans="1:15" x14ac:dyDescent="0.25">
      <c r="C7" s="1">
        <v>268</v>
      </c>
      <c r="D7" s="1" t="s">
        <v>5</v>
      </c>
      <c r="E7">
        <v>20000</v>
      </c>
      <c r="F7">
        <f t="shared" si="0"/>
        <v>384.61538461538464</v>
      </c>
      <c r="N7" s="1">
        <v>235</v>
      </c>
      <c r="O7" s="1" t="s">
        <v>27</v>
      </c>
    </row>
    <row r="8" spans="1:15" x14ac:dyDescent="0.25">
      <c r="C8" s="1">
        <v>235</v>
      </c>
      <c r="D8" s="1" t="s">
        <v>27</v>
      </c>
      <c r="E8">
        <v>462691</v>
      </c>
      <c r="F8">
        <f t="shared" si="0"/>
        <v>8897.9038461538457</v>
      </c>
      <c r="N8" s="1">
        <v>1063</v>
      </c>
      <c r="O8" s="1" t="s">
        <v>6</v>
      </c>
    </row>
    <row r="9" spans="1:15" x14ac:dyDescent="0.25">
      <c r="C9" s="1">
        <v>1063</v>
      </c>
      <c r="D9" s="1" t="s">
        <v>6</v>
      </c>
      <c r="E9">
        <v>11166640</v>
      </c>
      <c r="F9">
        <f t="shared" si="0"/>
        <v>214743.07692307694</v>
      </c>
      <c r="N9" s="1">
        <v>220</v>
      </c>
      <c r="O9" s="1" t="s">
        <v>7</v>
      </c>
    </row>
    <row r="10" spans="1:15" x14ac:dyDescent="0.25">
      <c r="A10" t="s">
        <v>29</v>
      </c>
      <c r="B10" t="s">
        <v>28</v>
      </c>
      <c r="C10" s="1">
        <v>220</v>
      </c>
      <c r="D10" s="1" t="s">
        <v>7</v>
      </c>
      <c r="E10">
        <v>6770000</v>
      </c>
      <c r="F10">
        <f t="shared" si="0"/>
        <v>130192.30769230769</v>
      </c>
      <c r="N10" s="1">
        <v>250</v>
      </c>
      <c r="O10" s="1" t="s">
        <v>8</v>
      </c>
    </row>
    <row r="11" spans="1:15" x14ac:dyDescent="0.25">
      <c r="C11" s="1">
        <v>250</v>
      </c>
      <c r="D11" s="1" t="s">
        <v>8</v>
      </c>
      <c r="E11">
        <v>15299970</v>
      </c>
      <c r="F11">
        <f t="shared" si="0"/>
        <v>294230.19230769231</v>
      </c>
      <c r="N11" s="1">
        <v>253</v>
      </c>
      <c r="O11" s="1" t="s">
        <v>9</v>
      </c>
    </row>
    <row r="12" spans="1:15" x14ac:dyDescent="0.25">
      <c r="C12" s="1">
        <v>253</v>
      </c>
      <c r="D12" s="1" t="s">
        <v>9</v>
      </c>
      <c r="E12">
        <v>12020000</v>
      </c>
      <c r="F12">
        <f t="shared" si="0"/>
        <v>231153.84615384616</v>
      </c>
      <c r="N12" s="1">
        <v>218</v>
      </c>
      <c r="O12" s="1" t="s">
        <v>10</v>
      </c>
    </row>
    <row r="13" spans="1:15" x14ac:dyDescent="0.25">
      <c r="C13" s="1">
        <v>218</v>
      </c>
      <c r="D13" s="1" t="s">
        <v>10</v>
      </c>
      <c r="E13">
        <v>1400000</v>
      </c>
      <c r="F13">
        <f t="shared" si="0"/>
        <v>26923.076923076922</v>
      </c>
      <c r="N13" s="1">
        <v>245</v>
      </c>
      <c r="O13" s="1" t="s">
        <v>11</v>
      </c>
    </row>
    <row r="14" spans="1:15" x14ac:dyDescent="0.25">
      <c r="C14" s="1">
        <v>245</v>
      </c>
      <c r="D14" s="1" t="s">
        <v>11</v>
      </c>
      <c r="E14">
        <v>4900000</v>
      </c>
      <c r="F14">
        <f t="shared" si="0"/>
        <v>94230.769230769234</v>
      </c>
      <c r="N14" s="1">
        <v>1065</v>
      </c>
      <c r="O14" s="1" t="s">
        <v>12</v>
      </c>
    </row>
    <row r="15" spans="1:15" x14ac:dyDescent="0.25">
      <c r="C15" s="1">
        <v>1065</v>
      </c>
      <c r="D15" s="1" t="s">
        <v>12</v>
      </c>
      <c r="E15">
        <v>1800000</v>
      </c>
      <c r="F15">
        <f t="shared" si="0"/>
        <v>34615.384615384617</v>
      </c>
      <c r="N15" s="1">
        <v>294</v>
      </c>
      <c r="O15" s="1" t="s">
        <v>13</v>
      </c>
    </row>
    <row r="16" spans="1:15" x14ac:dyDescent="0.25">
      <c r="C16" s="1">
        <v>294</v>
      </c>
      <c r="D16" s="1" t="s">
        <v>13</v>
      </c>
      <c r="E16">
        <v>1200000</v>
      </c>
      <c r="F16">
        <f t="shared" si="0"/>
        <v>23076.923076923078</v>
      </c>
      <c r="N16" s="1">
        <v>111</v>
      </c>
      <c r="O16" s="1" t="s">
        <v>14</v>
      </c>
    </row>
    <row r="17" spans="3:15" x14ac:dyDescent="0.25">
      <c r="C17" s="1">
        <v>111</v>
      </c>
      <c r="D17" s="1" t="s">
        <v>14</v>
      </c>
      <c r="E17">
        <v>717954</v>
      </c>
      <c r="F17">
        <f t="shared" si="0"/>
        <v>13806.807692307691</v>
      </c>
      <c r="N17" s="1">
        <v>1069</v>
      </c>
      <c r="O17" s="1" t="s">
        <v>15</v>
      </c>
    </row>
    <row r="18" spans="3:15" x14ac:dyDescent="0.25">
      <c r="C18" s="1">
        <v>1069</v>
      </c>
      <c r="D18" s="1" t="s">
        <v>15</v>
      </c>
      <c r="E18">
        <v>9300000</v>
      </c>
      <c r="F18">
        <f t="shared" si="0"/>
        <v>178846.15384615384</v>
      </c>
      <c r="G18" t="s">
        <v>30</v>
      </c>
      <c r="N18" s="1">
        <v>288</v>
      </c>
      <c r="O18" s="1" t="s">
        <v>16</v>
      </c>
    </row>
    <row r="19" spans="3:15" x14ac:dyDescent="0.25">
      <c r="C19" s="1">
        <v>288</v>
      </c>
      <c r="D19" s="1" t="s">
        <v>16</v>
      </c>
      <c r="E19">
        <v>228822</v>
      </c>
      <c r="F19">
        <f t="shared" si="0"/>
        <v>4400.4230769230771</v>
      </c>
      <c r="N19" s="1">
        <v>285</v>
      </c>
      <c r="O19" t="s">
        <v>31</v>
      </c>
    </row>
    <row r="20" spans="3:15" x14ac:dyDescent="0.25">
      <c r="C20" s="1">
        <v>285</v>
      </c>
      <c r="D20" s="1" t="s">
        <v>17</v>
      </c>
      <c r="E20">
        <v>1190</v>
      </c>
      <c r="F20">
        <f t="shared" si="0"/>
        <v>22.884615384615383</v>
      </c>
      <c r="N20" s="1">
        <v>297</v>
      </c>
      <c r="O20" s="1" t="s">
        <v>18</v>
      </c>
    </row>
    <row r="21" spans="3:15" x14ac:dyDescent="0.25">
      <c r="C21" s="1">
        <v>297</v>
      </c>
      <c r="D21" s="1" t="s">
        <v>18</v>
      </c>
      <c r="E21">
        <v>214866</v>
      </c>
      <c r="F21">
        <f t="shared" si="0"/>
        <v>4132.0384615384619</v>
      </c>
      <c r="N21" s="1">
        <v>61</v>
      </c>
      <c r="O21" s="1" t="s">
        <v>19</v>
      </c>
    </row>
    <row r="22" spans="3:15" x14ac:dyDescent="0.25">
      <c r="C22" s="1">
        <v>61</v>
      </c>
      <c r="D22" s="1" t="s">
        <v>19</v>
      </c>
      <c r="E22">
        <v>5125385</v>
      </c>
      <c r="F22">
        <f t="shared" si="0"/>
        <v>98565.096153846156</v>
      </c>
      <c r="N22" s="1">
        <v>462</v>
      </c>
      <c r="O22" s="1" t="s">
        <v>20</v>
      </c>
    </row>
    <row r="23" spans="3:15" x14ac:dyDescent="0.25">
      <c r="C23" s="1">
        <v>462</v>
      </c>
      <c r="D23" s="1" t="s">
        <v>20</v>
      </c>
      <c r="E23">
        <v>232314</v>
      </c>
      <c r="F23">
        <f t="shared" si="0"/>
        <v>4467.5769230769229</v>
      </c>
      <c r="G23" t="s">
        <v>32</v>
      </c>
      <c r="N23" s="1">
        <v>275</v>
      </c>
      <c r="O23" t="s">
        <v>38</v>
      </c>
    </row>
    <row r="24" spans="3:15" x14ac:dyDescent="0.25">
      <c r="C24" s="1">
        <v>275</v>
      </c>
      <c r="D24" s="1" t="s">
        <v>21</v>
      </c>
      <c r="E24">
        <v>40000</v>
      </c>
      <c r="F24">
        <f t="shared" si="0"/>
        <v>769.23076923076928</v>
      </c>
      <c r="N24" s="1">
        <v>163</v>
      </c>
      <c r="O24" s="1" t="s">
        <v>22</v>
      </c>
    </row>
    <row r="25" spans="3:15" x14ac:dyDescent="0.25">
      <c r="C25" s="1">
        <v>163</v>
      </c>
      <c r="D25" s="1" t="s">
        <v>22</v>
      </c>
      <c r="E25">
        <v>538918</v>
      </c>
      <c r="F25">
        <f t="shared" si="0"/>
        <v>10363.807692307691</v>
      </c>
      <c r="N25" s="1">
        <v>271</v>
      </c>
      <c r="O25" t="s">
        <v>34</v>
      </c>
    </row>
    <row r="26" spans="3:15" x14ac:dyDescent="0.25">
      <c r="C26" s="1">
        <v>271</v>
      </c>
      <c r="D26" s="1" t="s">
        <v>23</v>
      </c>
      <c r="E26">
        <v>66989</v>
      </c>
      <c r="F26">
        <f t="shared" si="0"/>
        <v>1288.25</v>
      </c>
      <c r="H26" t="s">
        <v>35</v>
      </c>
      <c r="N26" s="1">
        <v>272</v>
      </c>
      <c r="O26" t="s">
        <v>33</v>
      </c>
    </row>
    <row r="27" spans="3:15" x14ac:dyDescent="0.25">
      <c r="C27" s="1">
        <v>272</v>
      </c>
      <c r="D27" s="1" t="s">
        <v>24</v>
      </c>
      <c r="E27">
        <v>50000</v>
      </c>
      <c r="F27">
        <f t="shared" si="0"/>
        <v>961.53846153846155</v>
      </c>
      <c r="N27" s="1">
        <v>283</v>
      </c>
      <c r="O27" s="1" t="s">
        <v>36</v>
      </c>
    </row>
    <row r="28" spans="3:15" x14ac:dyDescent="0.25">
      <c r="C28" s="1">
        <v>283</v>
      </c>
      <c r="D28" s="1" t="s">
        <v>36</v>
      </c>
      <c r="E28" s="2">
        <f>AVERAGE(E4,E6,E7,E8,E24,E26,E27)</f>
        <v>552438.71428571432</v>
      </c>
      <c r="F28" s="2">
        <f t="shared" si="0"/>
        <v>10623.821428571429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352C5-63EF-42E5-93FE-A02AC50D6356}">
  <dimension ref="B1:AC146"/>
  <sheetViews>
    <sheetView workbookViewId="0">
      <selection activeCell="E10" sqref="E10"/>
    </sheetView>
  </sheetViews>
  <sheetFormatPr baseColWidth="10" defaultColWidth="9.140625" defaultRowHeight="15" x14ac:dyDescent="0.25"/>
  <cols>
    <col min="6" max="7" width="7.28515625" bestFit="1" customWidth="1"/>
    <col min="8" max="9" width="13" bestFit="1" customWidth="1"/>
    <col min="10" max="14" width="12" bestFit="1" customWidth="1"/>
    <col min="16" max="16" width="12.140625" customWidth="1"/>
    <col min="17" max="17" width="11.5703125" customWidth="1"/>
  </cols>
  <sheetData>
    <row r="1" spans="2:14" x14ac:dyDescent="0.25">
      <c r="K1" t="s">
        <v>138</v>
      </c>
    </row>
    <row r="3" spans="2:14" x14ac:dyDescent="0.25">
      <c r="B3" t="s">
        <v>133</v>
      </c>
      <c r="C3" t="s">
        <v>134</v>
      </c>
      <c r="D3" t="s">
        <v>131</v>
      </c>
      <c r="E3" t="s">
        <v>135</v>
      </c>
      <c r="F3" t="s">
        <v>39</v>
      </c>
      <c r="G3" t="s">
        <v>40</v>
      </c>
      <c r="H3" t="s">
        <v>136</v>
      </c>
      <c r="I3" t="s">
        <v>132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</row>
    <row r="4" spans="2:14" s="15" customFormat="1" x14ac:dyDescent="0.25">
      <c r="B4" s="15" t="str">
        <f>VLOOKUP(F4,[1]NUTS_Europa!$A$2:$C$81,2,FALSE)</f>
        <v>BE21</v>
      </c>
      <c r="C4" s="15">
        <f>VLOOKUP(F4,[1]NUTS_Europa!$A$2:$C$81,3,FALSE)</f>
        <v>253</v>
      </c>
      <c r="D4" s="15" t="str">
        <f>VLOOKUP(G4,[1]NUTS_Europa!$A$2:$C$81,2,FALSE)</f>
        <v>BE25</v>
      </c>
      <c r="E4" s="15">
        <f>VLOOKUP(G4,[1]NUTS_Europa!$A$2:$C$81,3,FALSE)</f>
        <v>235</v>
      </c>
      <c r="F4" s="15">
        <v>1</v>
      </c>
      <c r="G4" s="15">
        <v>3</v>
      </c>
      <c r="H4" s="16">
        <v>287483.5864706767</v>
      </c>
      <c r="I4" s="16">
        <v>681981.05487147975</v>
      </c>
      <c r="J4" s="15">
        <v>135416.16140000001</v>
      </c>
      <c r="K4" s="15">
        <v>6.7272727272727275</v>
      </c>
      <c r="L4" s="15">
        <v>12.097218865453002</v>
      </c>
      <c r="M4" s="15">
        <v>3.477869273491542</v>
      </c>
      <c r="N4" s="15">
        <v>1583.5630706642501</v>
      </c>
    </row>
    <row r="5" spans="2:14" s="15" customFormat="1" x14ac:dyDescent="0.25">
      <c r="B5" s="15" t="str">
        <f>VLOOKUP(F5,[1]NUTS_Europa!$A$2:$C$81,2,FALSE)</f>
        <v>BE21</v>
      </c>
      <c r="C5" s="15">
        <f>VLOOKUP(F5,[1]NUTS_Europa!$A$2:$C$81,3,FALSE)</f>
        <v>253</v>
      </c>
      <c r="D5" s="15" t="str">
        <f>VLOOKUP(G5,[1]NUTS_Europa!$A$2:$C$81,2,FALSE)</f>
        <v>ES21</v>
      </c>
      <c r="E5" s="15">
        <f>VLOOKUP(G5,[1]NUTS_Europa!$A$2:$C$81,3,FALSE)</f>
        <v>163</v>
      </c>
      <c r="F5" s="15">
        <v>1</v>
      </c>
      <c r="G5" s="15">
        <v>14</v>
      </c>
      <c r="H5" s="15">
        <v>600289.96607868944</v>
      </c>
      <c r="I5" s="15">
        <v>1489245.2929252656</v>
      </c>
      <c r="J5" s="15">
        <v>145277.79319999999</v>
      </c>
      <c r="K5" s="15">
        <v>41.492513368983957</v>
      </c>
      <c r="L5" s="15">
        <v>14.082668558397895</v>
      </c>
      <c r="M5" s="15">
        <v>7.5625982735479287</v>
      </c>
      <c r="N5" s="15">
        <v>2988.6329222563354</v>
      </c>
    </row>
    <row r="6" spans="2:14" s="15" customFormat="1" x14ac:dyDescent="0.25">
      <c r="B6" s="15" t="str">
        <f>VLOOKUP(F6,[1]NUTS_Europa!$A$2:$C$81,2,FALSE)</f>
        <v>BE23</v>
      </c>
      <c r="C6" s="15">
        <f>VLOOKUP(F6,[1]NUTS_Europa!$A$2:$C$81,3,FALSE)</f>
        <v>253</v>
      </c>
      <c r="D6" s="15" t="str">
        <f>VLOOKUP(G6,[1]NUTS_Europa!$A$2:$C$81,2,FALSE)</f>
        <v>BE25</v>
      </c>
      <c r="E6" s="15">
        <f>VLOOKUP(G6,[1]NUTS_Europa!$A$2:$C$81,3,FALSE)</f>
        <v>235</v>
      </c>
      <c r="F6" s="15">
        <v>2</v>
      </c>
      <c r="G6" s="15">
        <v>3</v>
      </c>
      <c r="H6" s="15">
        <v>358177.00907127018</v>
      </c>
      <c r="I6" s="15">
        <v>681981.05487147975</v>
      </c>
      <c r="J6" s="15">
        <v>135416.16140000001</v>
      </c>
      <c r="K6" s="15">
        <v>6.7272727272727275</v>
      </c>
      <c r="L6" s="15">
        <v>12.097218865453002</v>
      </c>
      <c r="M6" s="15">
        <v>3.477869273491542</v>
      </c>
      <c r="N6" s="15">
        <v>1583.5630706642501</v>
      </c>
    </row>
    <row r="7" spans="2:14" s="15" customFormat="1" x14ac:dyDescent="0.25">
      <c r="B7" s="15" t="str">
        <f>VLOOKUP(F7,[1]NUTS_Europa!$A$2:$C$81,2,FALSE)</f>
        <v>BE23</v>
      </c>
      <c r="C7" s="15">
        <f>VLOOKUP(F7,[1]NUTS_Europa!$A$2:$C$81,3,FALSE)</f>
        <v>253</v>
      </c>
      <c r="D7" s="15" t="str">
        <f>VLOOKUP(G7,[1]NUTS_Europa!$A$2:$C$81,2,FALSE)</f>
        <v>ES13</v>
      </c>
      <c r="E7" s="15">
        <f>VLOOKUP(G7,[1]NUTS_Europa!$A$2:$C$81,3,FALSE)</f>
        <v>163</v>
      </c>
      <c r="F7" s="15">
        <v>2</v>
      </c>
      <c r="G7" s="15">
        <v>13</v>
      </c>
      <c r="H7" s="15">
        <v>909507.07820018777</v>
      </c>
      <c r="I7" s="15">
        <v>1489245.2929252656</v>
      </c>
      <c r="J7" s="15">
        <v>117923.68180000001</v>
      </c>
      <c r="K7" s="15">
        <v>41.492513368983957</v>
      </c>
      <c r="L7" s="15">
        <v>14.082668558397895</v>
      </c>
      <c r="M7" s="15">
        <v>7.5625982735479287</v>
      </c>
      <c r="N7" s="15">
        <v>2988.6329222563354</v>
      </c>
    </row>
    <row r="8" spans="2:14" s="15" customFormat="1" x14ac:dyDescent="0.25">
      <c r="B8" s="15" t="str">
        <f>VLOOKUP(F8,[1]NUTS_Europa!$A$2:$C$81,2,FALSE)</f>
        <v>DE50</v>
      </c>
      <c r="C8" s="15">
        <f>VLOOKUP(F8,[1]NUTS_Europa!$A$2:$C$81,3,FALSE)</f>
        <v>245</v>
      </c>
      <c r="D8" s="15" t="str">
        <f>VLOOKUP(G8,[1]NUTS_Europa!$A$2:$C$81,2,FALSE)</f>
        <v>ES12</v>
      </c>
      <c r="E8" s="15">
        <f>VLOOKUP(G8,[1]NUTS_Europa!$A$2:$C$81,3,FALSE)</f>
        <v>285</v>
      </c>
      <c r="F8" s="15">
        <v>4</v>
      </c>
      <c r="G8" s="15">
        <v>12</v>
      </c>
      <c r="H8" s="15">
        <v>33359.780399795411</v>
      </c>
      <c r="I8" s="15">
        <v>8969444.1400642619</v>
      </c>
      <c r="J8" s="15">
        <v>114346.8514</v>
      </c>
      <c r="K8" s="15">
        <v>53.793582887700538</v>
      </c>
      <c r="L8" s="15">
        <v>9.9874439339255705</v>
      </c>
      <c r="M8" s="15">
        <v>3.4230927432248537E-2</v>
      </c>
      <c r="N8" s="15">
        <v>15.609481269928793</v>
      </c>
    </row>
    <row r="9" spans="2:14" s="15" customFormat="1" x14ac:dyDescent="0.25">
      <c r="B9" s="15" t="str">
        <f>VLOOKUP(F9,[1]NUTS_Europa!$A$2:$C$81,2,FALSE)</f>
        <v>DE50</v>
      </c>
      <c r="C9" s="15">
        <f>VLOOKUP(F9,[1]NUTS_Europa!$A$2:$C$81,3,FALSE)</f>
        <v>245</v>
      </c>
      <c r="D9" s="15" t="str">
        <f>VLOOKUP(G9,[1]NUTS_Europa!$A$2:$C$81,2,FALSE)</f>
        <v>FRG0</v>
      </c>
      <c r="E9" s="15">
        <f>VLOOKUP(G9,[1]NUTS_Europa!$A$2:$C$81,3,FALSE)</f>
        <v>282</v>
      </c>
      <c r="F9" s="15">
        <v>4</v>
      </c>
      <c r="G9" s="15">
        <v>22</v>
      </c>
      <c r="H9" s="15">
        <v>1648195.2901422239</v>
      </c>
      <c r="I9" s="15">
        <v>8116364.5798904533</v>
      </c>
      <c r="J9" s="15">
        <v>115262.5922</v>
      </c>
      <c r="K9" s="15">
        <v>47.383422459893055</v>
      </c>
      <c r="L9" s="15">
        <v>8.9965942877606295</v>
      </c>
      <c r="M9" s="15">
        <v>1.8524218313041996</v>
      </c>
      <c r="N9" s="15">
        <v>732.05116425480003</v>
      </c>
    </row>
    <row r="10" spans="2:14" s="15" customFormat="1" x14ac:dyDescent="0.25">
      <c r="B10" s="15" t="str">
        <f>VLOOKUP(F10,[1]NUTS_Europa!$A$2:$C$81,2,FALSE)</f>
        <v>DE60</v>
      </c>
      <c r="C10" s="15">
        <f>VLOOKUP(F10,[1]NUTS_Europa!$A$2:$C$81,3,FALSE)</f>
        <v>1069</v>
      </c>
      <c r="D10" s="15" t="str">
        <f>VLOOKUP(G10,[1]NUTS_Europa!$A$2:$C$81,2,FALSE)</f>
        <v>FRD2</v>
      </c>
      <c r="E10" s="15">
        <f>VLOOKUP(G10,[1]NUTS_Europa!$A$2:$C$81,3,FALSE)</f>
        <v>269</v>
      </c>
      <c r="F10" s="15">
        <v>5</v>
      </c>
      <c r="G10" s="15">
        <v>20</v>
      </c>
      <c r="H10" s="15">
        <v>1912015.5757098368</v>
      </c>
      <c r="I10" s="15">
        <v>1309936.763360844</v>
      </c>
      <c r="J10" s="15">
        <v>145277.79319999999</v>
      </c>
      <c r="K10" s="15">
        <v>27.863636363636363</v>
      </c>
      <c r="L10" s="15">
        <v>12.606533457467133</v>
      </c>
      <c r="M10" s="15">
        <v>31.313391747906412</v>
      </c>
      <c r="N10" s="15">
        <v>14279.069796</v>
      </c>
    </row>
    <row r="11" spans="2:14" s="15" customFormat="1" x14ac:dyDescent="0.25">
      <c r="B11" s="15" t="str">
        <f>VLOOKUP(F11,[1]NUTS_Europa!$A$2:$C$81,2,FALSE)</f>
        <v>DE60</v>
      </c>
      <c r="C11" s="15">
        <f>VLOOKUP(F11,[1]NUTS_Europa!$A$2:$C$81,3,FALSE)</f>
        <v>1069</v>
      </c>
      <c r="D11" s="15" t="str">
        <f>VLOOKUP(G11,[1]NUTS_Europa!$A$2:$C$81,2,FALSE)</f>
        <v>NL32</v>
      </c>
      <c r="E11" s="15">
        <f>VLOOKUP(G11,[1]NUTS_Europa!$A$2:$C$81,3,FALSE)</f>
        <v>218</v>
      </c>
      <c r="F11" s="15">
        <v>5</v>
      </c>
      <c r="G11" s="15">
        <v>32</v>
      </c>
      <c r="H11" s="15">
        <v>313548.87745950167</v>
      </c>
      <c r="I11" s="15">
        <v>1038265.0654435253</v>
      </c>
      <c r="J11" s="15">
        <v>119215.969</v>
      </c>
      <c r="K11" s="15">
        <v>14.436898395721927</v>
      </c>
      <c r="L11" s="15">
        <v>9.5664772105298894</v>
      </c>
      <c r="M11" s="15">
        <v>9.4528673327190518</v>
      </c>
      <c r="N11" s="15">
        <v>5443.4838231684107</v>
      </c>
    </row>
    <row r="12" spans="2:14" s="15" customFormat="1" x14ac:dyDescent="0.25">
      <c r="B12" s="15" t="str">
        <f>VLOOKUP(F12,[1]NUTS_Europa!$A$2:$C$81,2,FALSE)</f>
        <v>DE80</v>
      </c>
      <c r="C12" s="15">
        <f>VLOOKUP(F12,[1]NUTS_Europa!$A$2:$C$81,3,FALSE)</f>
        <v>1069</v>
      </c>
      <c r="D12" s="15" t="str">
        <f>VLOOKUP(G12,[1]NUTS_Europa!$A$2:$C$81,2,FALSE)</f>
        <v>ES11</v>
      </c>
      <c r="E12" s="15">
        <f>VLOOKUP(G12,[1]NUTS_Europa!$A$2:$C$81,3,FALSE)</f>
        <v>288</v>
      </c>
      <c r="F12" s="15">
        <v>6</v>
      </c>
      <c r="G12" s="15">
        <v>11</v>
      </c>
      <c r="H12" s="15">
        <v>491627.80631738965</v>
      </c>
      <c r="I12" s="15">
        <v>1886241.7058479618</v>
      </c>
      <c r="J12" s="15">
        <v>142841.86170000001</v>
      </c>
      <c r="K12" s="15">
        <v>61.965240641711233</v>
      </c>
      <c r="L12" s="15">
        <v>9.1696972765428661</v>
      </c>
      <c r="M12" s="15">
        <v>1.7264450195407721</v>
      </c>
      <c r="N12" s="15">
        <v>930.46701220500688</v>
      </c>
    </row>
    <row r="13" spans="2:14" s="15" customFormat="1" x14ac:dyDescent="0.25">
      <c r="B13" s="15" t="str">
        <f>VLOOKUP(F13,[1]NUTS_Europa!$A$2:$C$81,2,FALSE)</f>
        <v>DE80</v>
      </c>
      <c r="C13" s="15">
        <f>VLOOKUP(F13,[1]NUTS_Europa!$A$2:$C$81,3,FALSE)</f>
        <v>1069</v>
      </c>
      <c r="D13" s="15" t="str">
        <f>VLOOKUP(G13,[1]NUTS_Europa!$A$2:$C$81,2,FALSE)</f>
        <v>FRD1</v>
      </c>
      <c r="E13" s="15">
        <f>VLOOKUP(G13,[1]NUTS_Europa!$A$2:$C$81,3,FALSE)</f>
        <v>268</v>
      </c>
      <c r="F13" s="15">
        <v>6</v>
      </c>
      <c r="G13" s="15">
        <v>19</v>
      </c>
      <c r="H13" s="15">
        <v>64634.136935735914</v>
      </c>
      <c r="I13" s="15">
        <v>1420220.0177212281</v>
      </c>
      <c r="J13" s="15">
        <v>114346.8514</v>
      </c>
      <c r="K13" s="15">
        <v>33.425133689839569</v>
      </c>
      <c r="L13" s="15">
        <v>11.934183229145688</v>
      </c>
      <c r="M13" s="15">
        <v>0.20399603744564437</v>
      </c>
      <c r="N13" s="15">
        <v>93.023256000000003</v>
      </c>
    </row>
    <row r="14" spans="2:14" s="15" customFormat="1" x14ac:dyDescent="0.25">
      <c r="B14" s="15" t="str">
        <f>VLOOKUP(F14,[1]NUTS_Europa!$A$2:$C$81,2,FALSE)</f>
        <v>DE93</v>
      </c>
      <c r="C14" s="15">
        <f>VLOOKUP(F14,[1]NUTS_Europa!$A$2:$C$81,3,FALSE)</f>
        <v>1069</v>
      </c>
      <c r="D14" s="15" t="str">
        <f>VLOOKUP(G14,[1]NUTS_Europa!$A$2:$C$81,2,FALSE)</f>
        <v>NL12</v>
      </c>
      <c r="E14" s="15">
        <f>VLOOKUP(G14,[1]NUTS_Europa!$A$2:$C$81,3,FALSE)</f>
        <v>218</v>
      </c>
      <c r="F14" s="15">
        <v>7</v>
      </c>
      <c r="G14" s="15">
        <v>31</v>
      </c>
      <c r="H14" s="15">
        <v>1437103.5351032251</v>
      </c>
      <c r="I14" s="15">
        <v>1038265.0654435253</v>
      </c>
      <c r="J14" s="15">
        <v>163171.4883</v>
      </c>
      <c r="K14" s="15">
        <v>14.436898395721927</v>
      </c>
      <c r="L14" s="15">
        <v>9.5664772105298894</v>
      </c>
      <c r="M14" s="15">
        <v>9.4528673327190518</v>
      </c>
      <c r="N14" s="15">
        <v>5443.4838231684107</v>
      </c>
    </row>
    <row r="15" spans="2:14" s="15" customFormat="1" x14ac:dyDescent="0.25">
      <c r="B15" s="15" t="str">
        <f>VLOOKUP(F15,[1]NUTS_Europa!$A$2:$C$81,2,FALSE)</f>
        <v>DE93</v>
      </c>
      <c r="C15" s="15">
        <f>VLOOKUP(F15,[1]NUTS_Europa!$A$2:$C$81,3,FALSE)</f>
        <v>1069</v>
      </c>
      <c r="D15" s="15" t="str">
        <f>VLOOKUP(G15,[1]NUTS_Europa!$A$2:$C$81,2,FALSE)</f>
        <v>NL32</v>
      </c>
      <c r="E15" s="15">
        <f>VLOOKUP(G15,[1]NUTS_Europa!$A$2:$C$81,3,FALSE)</f>
        <v>218</v>
      </c>
      <c r="F15" s="15">
        <v>7</v>
      </c>
      <c r="G15" s="15">
        <v>32</v>
      </c>
      <c r="H15" s="15">
        <v>595867.00072239654</v>
      </c>
      <c r="I15" s="15">
        <v>1038265.0654435253</v>
      </c>
      <c r="J15" s="15">
        <v>199058.85829999999</v>
      </c>
      <c r="K15" s="15">
        <v>14.436898395721927</v>
      </c>
      <c r="L15" s="15">
        <v>9.5664772105298894</v>
      </c>
      <c r="M15" s="15">
        <v>9.4528673327190518</v>
      </c>
      <c r="N15" s="15">
        <v>5443.4838231684107</v>
      </c>
    </row>
    <row r="16" spans="2:14" s="15" customFormat="1" x14ac:dyDescent="0.25">
      <c r="B16" s="15" t="str">
        <f>VLOOKUP(F16,[1]NUTS_Europa!$A$2:$C$81,2,FALSE)</f>
        <v>DE94</v>
      </c>
      <c r="C16" s="15">
        <f>VLOOKUP(F16,[1]NUTS_Europa!$A$2:$C$81,3,FALSE)</f>
        <v>245</v>
      </c>
      <c r="D16" s="15" t="str">
        <f>VLOOKUP(G16,[1]NUTS_Europa!$A$2:$C$81,2,FALSE)</f>
        <v>ES12</v>
      </c>
      <c r="E16" s="15">
        <f>VLOOKUP(G16,[1]NUTS_Europa!$A$2:$C$81,3,FALSE)</f>
        <v>285</v>
      </c>
      <c r="F16" s="15">
        <v>8</v>
      </c>
      <c r="G16" s="15">
        <v>12</v>
      </c>
      <c r="H16" s="15">
        <v>33642.614834717759</v>
      </c>
      <c r="I16" s="15">
        <v>8969444.1400642619</v>
      </c>
      <c r="J16" s="15">
        <v>117061.7148</v>
      </c>
      <c r="K16" s="15">
        <v>53.793582887700538</v>
      </c>
      <c r="L16" s="15">
        <v>9.9874439339255705</v>
      </c>
      <c r="M16" s="15">
        <v>3.4230927432248537E-2</v>
      </c>
      <c r="N16" s="15">
        <v>15.609481269928793</v>
      </c>
    </row>
    <row r="17" spans="2:14" s="15" customFormat="1" x14ac:dyDescent="0.25">
      <c r="B17" s="15" t="str">
        <f>VLOOKUP(F17,[1]NUTS_Europa!$A$2:$C$81,2,FALSE)</f>
        <v>DE94</v>
      </c>
      <c r="C17" s="15">
        <f>VLOOKUP(F17,[1]NUTS_Europa!$A$2:$C$81,3,FALSE)</f>
        <v>245</v>
      </c>
      <c r="D17" s="15" t="str">
        <f>VLOOKUP(G17,[1]NUTS_Europa!$A$2:$C$81,2,FALSE)</f>
        <v>FRG0</v>
      </c>
      <c r="E17" s="15">
        <f>VLOOKUP(G17,[1]NUTS_Europa!$A$2:$C$81,3,FALSE)</f>
        <v>282</v>
      </c>
      <c r="F17" s="15">
        <v>8</v>
      </c>
      <c r="G17" s="15">
        <v>22</v>
      </c>
      <c r="H17" s="15">
        <v>1661459.6180078224</v>
      </c>
      <c r="I17" s="15">
        <v>8116364.5798904533</v>
      </c>
      <c r="J17" s="15">
        <v>142841.86170000001</v>
      </c>
      <c r="K17" s="15">
        <v>47.383422459893055</v>
      </c>
      <c r="L17" s="15">
        <v>8.9965942877606295</v>
      </c>
      <c r="M17" s="15">
        <v>1.8524218313041996</v>
      </c>
      <c r="N17" s="15">
        <v>732.05116425480003</v>
      </c>
    </row>
    <row r="18" spans="2:14" s="15" customFormat="1" x14ac:dyDescent="0.25">
      <c r="B18" s="15" t="str">
        <f>VLOOKUP(F18,[1]NUTS_Europa!$A$2:$C$81,2,FALSE)</f>
        <v>DEA1</v>
      </c>
      <c r="C18" s="15">
        <f>VLOOKUP(F18,[1]NUTS_Europa!$A$2:$C$81,3,FALSE)</f>
        <v>253</v>
      </c>
      <c r="D18" s="15" t="str">
        <f>VLOOKUP(G18,[1]NUTS_Europa!$A$2:$C$81,2,FALSE)</f>
        <v>ES11</v>
      </c>
      <c r="E18" s="15">
        <f>VLOOKUP(G18,[1]NUTS_Europa!$A$2:$C$81,3,FALSE)</f>
        <v>288</v>
      </c>
      <c r="F18" s="15">
        <v>9</v>
      </c>
      <c r="G18" s="15">
        <v>11</v>
      </c>
      <c r="H18" s="15">
        <v>511193.5564232021</v>
      </c>
      <c r="I18" s="15">
        <v>1632510.1067493821</v>
      </c>
      <c r="J18" s="15">
        <v>142392.87169999999</v>
      </c>
      <c r="K18" s="15">
        <v>47.441176470588239</v>
      </c>
      <c r="L18" s="15">
        <v>10.837825810415755</v>
      </c>
      <c r="M18" s="15">
        <v>2.040474518153927</v>
      </c>
      <c r="N18" s="15">
        <v>930.46701220500688</v>
      </c>
    </row>
    <row r="19" spans="2:14" s="15" customFormat="1" x14ac:dyDescent="0.25">
      <c r="B19" s="15" t="str">
        <f>VLOOKUP(F19,[1]NUTS_Europa!$A$2:$C$81,2,FALSE)</f>
        <v>DEA1</v>
      </c>
      <c r="C19" s="15">
        <f>VLOOKUP(F19,[1]NUTS_Europa!$A$2:$C$81,3,FALSE)</f>
        <v>253</v>
      </c>
      <c r="D19" s="15" t="str">
        <f>VLOOKUP(G19,[1]NUTS_Europa!$A$2:$C$81,2,FALSE)</f>
        <v>FRD1</v>
      </c>
      <c r="E19" s="15">
        <f>VLOOKUP(G19,[1]NUTS_Europa!$A$2:$C$81,3,FALSE)</f>
        <v>268</v>
      </c>
      <c r="F19" s="15">
        <v>9</v>
      </c>
      <c r="G19" s="15">
        <v>19</v>
      </c>
      <c r="H19" s="15">
        <v>66469.386173544568</v>
      </c>
      <c r="I19" s="15">
        <v>1189536.5406232718</v>
      </c>
      <c r="J19" s="15">
        <v>117061.7148</v>
      </c>
      <c r="K19" s="15">
        <v>20.316042780748667</v>
      </c>
      <c r="L19" s="15">
        <v>13.602311763018577</v>
      </c>
      <c r="M19" s="15">
        <v>0.23539107462360609</v>
      </c>
      <c r="N19" s="15">
        <v>93.023256000000003</v>
      </c>
    </row>
    <row r="20" spans="2:14" s="15" customFormat="1" x14ac:dyDescent="0.25">
      <c r="B20" s="15" t="str">
        <f>VLOOKUP(F20,[1]NUTS_Europa!$A$2:$C$81,2,FALSE)</f>
        <v>DEF0</v>
      </c>
      <c r="C20" s="15">
        <f>VLOOKUP(F20,[1]NUTS_Europa!$A$2:$C$81,3,FALSE)</f>
        <v>1069</v>
      </c>
      <c r="D20" s="15" t="str">
        <f>VLOOKUP(G20,[1]NUTS_Europa!$A$2:$C$81,2,FALSE)</f>
        <v>ES13</v>
      </c>
      <c r="E20" s="15">
        <f>VLOOKUP(G20,[1]NUTS_Europa!$A$2:$C$81,3,FALSE)</f>
        <v>163</v>
      </c>
      <c r="F20" s="15">
        <v>10</v>
      </c>
      <c r="G20" s="15">
        <v>13</v>
      </c>
      <c r="H20" s="15">
        <v>1036549.0567674248</v>
      </c>
      <c r="I20" s="15">
        <v>1749347.0811114514</v>
      </c>
      <c r="J20" s="15">
        <v>163171.4883</v>
      </c>
      <c r="K20" s="15">
        <v>56.045454545454547</v>
      </c>
      <c r="L20" s="15">
        <v>12.414540024525007</v>
      </c>
      <c r="M20" s="15">
        <v>6.5539446772309171</v>
      </c>
      <c r="N20" s="15">
        <v>2988.6329222563354</v>
      </c>
    </row>
    <row r="21" spans="2:14" s="15" customFormat="1" x14ac:dyDescent="0.25">
      <c r="B21" s="15" t="str">
        <f>VLOOKUP(F21,[1]NUTS_Europa!$A$2:$C$81,2,FALSE)</f>
        <v>DEF0</v>
      </c>
      <c r="C21" s="15">
        <f>VLOOKUP(F21,[1]NUTS_Europa!$A$2:$C$81,3,FALSE)</f>
        <v>1069</v>
      </c>
      <c r="D21" s="15" t="str">
        <f>VLOOKUP(G21,[1]NUTS_Europa!$A$2:$C$81,2,FALSE)</f>
        <v>ES21</v>
      </c>
      <c r="E21" s="15">
        <f>VLOOKUP(G21,[1]NUTS_Europa!$A$2:$C$81,3,FALSE)</f>
        <v>163</v>
      </c>
      <c r="F21" s="15">
        <v>10</v>
      </c>
      <c r="G21" s="15">
        <v>14</v>
      </c>
      <c r="H21" s="15">
        <v>860750.49556129379</v>
      </c>
      <c r="I21" s="15">
        <v>1749347.0811114514</v>
      </c>
      <c r="J21" s="15">
        <v>199058.85829999999</v>
      </c>
      <c r="K21" s="15">
        <v>56.045454545454547</v>
      </c>
      <c r="L21" s="15">
        <v>12.414540024525007</v>
      </c>
      <c r="M21" s="15">
        <v>6.5539446772309171</v>
      </c>
      <c r="N21" s="15">
        <v>2988.6329222563354</v>
      </c>
    </row>
    <row r="22" spans="2:14" s="15" customFormat="1" x14ac:dyDescent="0.25">
      <c r="B22" s="15" t="str">
        <f>VLOOKUP(F22,[1]NUTS_Europa!$A$2:$C$81,2,FALSE)</f>
        <v>ES51</v>
      </c>
      <c r="C22" s="15">
        <f>VLOOKUP(F22,[1]NUTS_Europa!$A$2:$C$81,3,FALSE)</f>
        <v>1063</v>
      </c>
      <c r="D22" s="15" t="str">
        <f>VLOOKUP(G22,[1]NUTS_Europa!$A$2:$C$81,2,FALSE)</f>
        <v>ES52</v>
      </c>
      <c r="E22" s="15">
        <f>VLOOKUP(G22,[1]NUTS_Europa!$A$2:$C$81,3,FALSE)</f>
        <v>1064</v>
      </c>
      <c r="F22" s="15">
        <v>15</v>
      </c>
      <c r="G22" s="15">
        <v>16</v>
      </c>
      <c r="H22" s="15">
        <v>2763121.0914852032</v>
      </c>
      <c r="I22" s="15">
        <v>8526305.6478987038</v>
      </c>
      <c r="J22" s="15">
        <v>135416.16140000001</v>
      </c>
      <c r="K22" s="15">
        <v>8.6631016042780757</v>
      </c>
      <c r="L22" s="15">
        <v>11.398914476537179</v>
      </c>
      <c r="M22" s="15">
        <v>20.496522887748824</v>
      </c>
      <c r="N22" s="15">
        <v>11046.594705360551</v>
      </c>
    </row>
    <row r="23" spans="2:14" s="15" customFormat="1" x14ac:dyDescent="0.25">
      <c r="B23" s="15" t="str">
        <f>VLOOKUP(F23,[1]NUTS_Europa!$A$2:$C$81,2,FALSE)</f>
        <v>ES51</v>
      </c>
      <c r="C23" s="15">
        <f>VLOOKUP(F23,[1]NUTS_Europa!$A$2:$C$81,3,FALSE)</f>
        <v>1063</v>
      </c>
      <c r="D23" s="15" t="str">
        <f>VLOOKUP(G23,[1]NUTS_Europa!$A$2:$C$81,2,FALSE)</f>
        <v>PT18</v>
      </c>
      <c r="E23" s="15">
        <f>VLOOKUP(G23,[1]NUTS_Europa!$A$2:$C$81,3,FALSE)</f>
        <v>1065</v>
      </c>
      <c r="F23" s="15">
        <v>15</v>
      </c>
      <c r="G23" s="15">
        <v>40</v>
      </c>
      <c r="H23" s="15">
        <v>2735261.6352873454</v>
      </c>
      <c r="I23" s="15">
        <v>9221640.0708946194</v>
      </c>
      <c r="J23" s="15">
        <v>192445.7181</v>
      </c>
      <c r="K23" s="15">
        <v>42.727272727272727</v>
      </c>
      <c r="L23" s="15">
        <v>7.9803316090032173</v>
      </c>
      <c r="M23" s="15">
        <v>14.895143906883101</v>
      </c>
      <c r="N23" s="15">
        <v>8027.7332266785352</v>
      </c>
    </row>
    <row r="24" spans="2:14" s="15" customFormat="1" x14ac:dyDescent="0.25">
      <c r="B24" s="15" t="str">
        <f>VLOOKUP(F24,[1]NUTS_Europa!$A$2:$C$81,2,FALSE)</f>
        <v>ES52</v>
      </c>
      <c r="C24" s="15">
        <f>VLOOKUP(F24,[1]NUTS_Europa!$A$2:$C$81,3,FALSE)</f>
        <v>1064</v>
      </c>
      <c r="D24" s="15" t="str">
        <f>VLOOKUP(G24,[1]NUTS_Europa!$A$2:$C$81,2,FALSE)</f>
        <v>PT18</v>
      </c>
      <c r="E24" s="15">
        <f>VLOOKUP(G24,[1]NUTS_Europa!$A$2:$C$81,3,FALSE)</f>
        <v>61</v>
      </c>
      <c r="F24" s="15">
        <v>16</v>
      </c>
      <c r="G24" s="15">
        <v>80</v>
      </c>
      <c r="H24" s="15">
        <v>12617461.355645111</v>
      </c>
      <c r="I24" s="15">
        <v>887328.4319607612</v>
      </c>
      <c r="J24" s="15">
        <v>145277.79319999999</v>
      </c>
      <c r="K24" s="15">
        <v>20.908556149732622</v>
      </c>
      <c r="L24" s="15">
        <v>10.409425762379742</v>
      </c>
      <c r="M24" s="15">
        <v>31.015275580121774</v>
      </c>
      <c r="N24" s="15">
        <v>17957.973999125879</v>
      </c>
    </row>
    <row r="25" spans="2:14" s="15" customFormat="1" x14ac:dyDescent="0.25">
      <c r="B25" s="15" t="str">
        <f>VLOOKUP(F25,[1]NUTS_Europa!$A$2:$C$81,2,FALSE)</f>
        <v>ES61</v>
      </c>
      <c r="C25" s="15">
        <f>VLOOKUP(F25,[1]NUTS_Europa!$A$2:$C$81,3,FALSE)</f>
        <v>61</v>
      </c>
      <c r="D25" s="15" t="str">
        <f>VLOOKUP(G25,[1]NUTS_Europa!$A$2:$C$81,2,FALSE)</f>
        <v>FRH0</v>
      </c>
      <c r="E25" s="15">
        <f>VLOOKUP(G25,[1]NUTS_Europa!$A$2:$C$81,3,FALSE)</f>
        <v>283</v>
      </c>
      <c r="F25" s="15">
        <v>17</v>
      </c>
      <c r="G25" s="15">
        <v>23</v>
      </c>
      <c r="H25" s="15">
        <v>1497033.8194262502</v>
      </c>
      <c r="I25" s="15">
        <v>1502389.8766070255</v>
      </c>
      <c r="J25" s="15">
        <v>191087.21979999999</v>
      </c>
      <c r="K25" s="15">
        <v>54.862032085561502</v>
      </c>
      <c r="L25" s="15">
        <v>7.0665086460100088</v>
      </c>
      <c r="M25" s="15">
        <v>3.6579983602536017</v>
      </c>
      <c r="N25" s="15">
        <v>2032.1852819308294</v>
      </c>
    </row>
    <row r="26" spans="2:14" s="15" customFormat="1" x14ac:dyDescent="0.25">
      <c r="B26" s="15" t="str">
        <f>VLOOKUP(F26,[1]NUTS_Europa!$A$2:$C$81,2,FALSE)</f>
        <v>ES61</v>
      </c>
      <c r="C26" s="15">
        <f>VLOOKUP(F26,[1]NUTS_Europa!$A$2:$C$81,3,FALSE)</f>
        <v>61</v>
      </c>
      <c r="D26" s="15" t="str">
        <f>VLOOKUP(G26,[1]NUTS_Europa!$A$2:$C$81,2,FALSE)</f>
        <v>FRI1</v>
      </c>
      <c r="E26" s="15">
        <f>VLOOKUP(G26,[1]NUTS_Europa!$A$2:$C$81,3,FALSE)</f>
        <v>283</v>
      </c>
      <c r="F26" s="15">
        <v>17</v>
      </c>
      <c r="G26" s="15">
        <v>24</v>
      </c>
      <c r="H26" s="15">
        <v>1326265.2258150387</v>
      </c>
      <c r="I26" s="15">
        <v>1502389.8766070255</v>
      </c>
      <c r="J26" s="15">
        <v>163029.68049999999</v>
      </c>
      <c r="K26" s="15">
        <v>54.862032085561502</v>
      </c>
      <c r="L26" s="15">
        <v>7.0665086460100088</v>
      </c>
      <c r="M26" s="15">
        <v>3.6579983602536017</v>
      </c>
      <c r="N26" s="15">
        <v>2032.1852819308294</v>
      </c>
    </row>
    <row r="27" spans="2:14" s="15" customFormat="1" x14ac:dyDescent="0.25">
      <c r="B27" s="15" t="str">
        <f>VLOOKUP(F27,[1]NUTS_Europa!$A$2:$C$81,2,FALSE)</f>
        <v>ES62</v>
      </c>
      <c r="C27" s="15">
        <f>VLOOKUP(F27,[1]NUTS_Europa!$A$2:$C$81,3,FALSE)</f>
        <v>1064</v>
      </c>
      <c r="D27" s="15" t="str">
        <f>VLOOKUP(G27,[1]NUTS_Europa!$A$2:$C$81,2,FALSE)</f>
        <v>FRI1</v>
      </c>
      <c r="E27" s="15">
        <f>VLOOKUP(G27,[1]NUTS_Europa!$A$2:$C$81,3,FALSE)</f>
        <v>283</v>
      </c>
      <c r="F27" s="15">
        <v>18</v>
      </c>
      <c r="G27" s="15">
        <v>24</v>
      </c>
      <c r="H27" s="15">
        <v>1270646.4714472569</v>
      </c>
      <c r="I27" s="15">
        <v>1983243.7645602468</v>
      </c>
      <c r="J27" s="15">
        <v>199597.76430000001</v>
      </c>
      <c r="K27" s="15">
        <v>75.969304812834224</v>
      </c>
      <c r="L27" s="15">
        <v>7.7786326789374254</v>
      </c>
      <c r="M27" s="15">
        <v>3.9188445443546009</v>
      </c>
      <c r="N27" s="15">
        <v>2032.1852819308294</v>
      </c>
    </row>
    <row r="28" spans="2:14" s="15" customFormat="1" x14ac:dyDescent="0.25">
      <c r="B28" s="15" t="str">
        <f>VLOOKUP(F28,[1]NUTS_Europa!$A$2:$C$81,2,FALSE)</f>
        <v>ES62</v>
      </c>
      <c r="C28" s="15">
        <f>VLOOKUP(F28,[1]NUTS_Europa!$A$2:$C$81,3,FALSE)</f>
        <v>1064</v>
      </c>
      <c r="D28" s="15" t="str">
        <f>VLOOKUP(G28,[1]NUTS_Europa!$A$2:$C$81,2,FALSE)</f>
        <v>PT11</v>
      </c>
      <c r="E28" s="15">
        <f>VLOOKUP(G28,[1]NUTS_Europa!$A$2:$C$81,3,FALSE)</f>
        <v>111</v>
      </c>
      <c r="F28" s="15">
        <v>18</v>
      </c>
      <c r="G28" s="15">
        <v>36</v>
      </c>
      <c r="H28" s="15">
        <v>1779511.4072484525</v>
      </c>
      <c r="I28" s="15">
        <v>1318387.7174629569</v>
      </c>
      <c r="J28" s="15">
        <v>199058.85829999999</v>
      </c>
      <c r="K28" s="15">
        <v>39.471711229946521</v>
      </c>
      <c r="L28" s="15">
        <v>10.468929019295484</v>
      </c>
      <c r="M28" s="15">
        <v>5.9411267483040042</v>
      </c>
      <c r="N28" s="15">
        <v>3201.9684334321328</v>
      </c>
    </row>
    <row r="29" spans="2:14" s="15" customFormat="1" x14ac:dyDescent="0.25">
      <c r="B29" s="15" t="str">
        <f>VLOOKUP(F29,[1]NUTS_Europa!$A$2:$C$81,2,FALSE)</f>
        <v>FRD2</v>
      </c>
      <c r="C29" s="15">
        <f>VLOOKUP(F29,[1]NUTS_Europa!$A$2:$C$81,3,FALSE)</f>
        <v>269</v>
      </c>
      <c r="D29" s="15" t="str">
        <f>VLOOKUP(G29,[1]NUTS_Europa!$A$2:$C$81,2,FALSE)</f>
        <v>FRI3</v>
      </c>
      <c r="E29" s="15">
        <f>VLOOKUP(G29,[1]NUTS_Europa!$A$2:$C$81,3,FALSE)</f>
        <v>283</v>
      </c>
      <c r="F29" s="15">
        <v>20</v>
      </c>
      <c r="G29" s="15">
        <v>25</v>
      </c>
      <c r="H29" s="15">
        <v>480013.78296737553</v>
      </c>
      <c r="I29" s="15">
        <v>1119412.2861277019</v>
      </c>
      <c r="J29" s="15">
        <v>141512.31529999999</v>
      </c>
      <c r="K29" s="15">
        <v>24.759358288770056</v>
      </c>
      <c r="L29" s="15">
        <v>9.4353505864165044</v>
      </c>
      <c r="M29" s="15">
        <v>4.604700267129183</v>
      </c>
      <c r="N29" s="15">
        <v>2032.1852819308294</v>
      </c>
    </row>
    <row r="30" spans="2:14" s="15" customFormat="1" x14ac:dyDescent="0.25">
      <c r="B30" s="15" t="str">
        <f>VLOOKUP(F30,[1]NUTS_Europa!$A$2:$C$81,2,FALSE)</f>
        <v>FRE1</v>
      </c>
      <c r="C30" s="15">
        <f>VLOOKUP(F30,[1]NUTS_Europa!$A$2:$C$81,3,FALSE)</f>
        <v>220</v>
      </c>
      <c r="D30" s="15" t="str">
        <f>VLOOKUP(G30,[1]NUTS_Europa!$A$2:$C$81,2,FALSE)</f>
        <v>FRH0</v>
      </c>
      <c r="E30" s="15">
        <f>VLOOKUP(G30,[1]NUTS_Europa!$A$2:$C$81,3,FALSE)</f>
        <v>283</v>
      </c>
      <c r="F30" s="15">
        <v>21</v>
      </c>
      <c r="G30" s="15">
        <v>23</v>
      </c>
      <c r="H30" s="15">
        <v>1084003.286167989</v>
      </c>
      <c r="I30" s="15">
        <v>1055559.1569576943</v>
      </c>
      <c r="J30" s="15">
        <v>156784.57750000001</v>
      </c>
      <c r="K30" s="15">
        <v>32.191978609625671</v>
      </c>
      <c r="L30" s="15">
        <v>7.7939998224647304</v>
      </c>
      <c r="M30" s="15">
        <v>4.150767976338237</v>
      </c>
      <c r="N30" s="15">
        <v>2032.1852819308294</v>
      </c>
    </row>
    <row r="31" spans="2:14" s="15" customFormat="1" x14ac:dyDescent="0.25">
      <c r="B31" s="15" t="str">
        <f>VLOOKUP(F31,[1]NUTS_Europa!$A$2:$C$81,2,FALSE)</f>
        <v>FRE1</v>
      </c>
      <c r="C31" s="15">
        <f>VLOOKUP(F31,[1]NUTS_Europa!$A$2:$C$81,3,FALSE)</f>
        <v>220</v>
      </c>
      <c r="D31" s="15" t="str">
        <f>VLOOKUP(G31,[1]NUTS_Europa!$A$2:$C$81,2,FALSE)</f>
        <v>FRI3</v>
      </c>
      <c r="E31" s="15">
        <f>VLOOKUP(G31,[1]NUTS_Europa!$A$2:$C$81,3,FALSE)</f>
        <v>283</v>
      </c>
      <c r="F31" s="15">
        <v>21</v>
      </c>
      <c r="G31" s="15">
        <v>25</v>
      </c>
      <c r="H31" s="15">
        <v>591709.44989816844</v>
      </c>
      <c r="I31" s="15">
        <v>1055559.1569576943</v>
      </c>
      <c r="J31" s="15">
        <v>117061.7148</v>
      </c>
      <c r="K31" s="15">
        <v>32.191978609625671</v>
      </c>
      <c r="L31" s="15">
        <v>7.7939998224647304</v>
      </c>
      <c r="M31" s="15">
        <v>4.150767976338237</v>
      </c>
      <c r="N31" s="15">
        <v>2032.1852819308294</v>
      </c>
    </row>
    <row r="32" spans="2:14" s="15" customFormat="1" x14ac:dyDescent="0.25">
      <c r="B32" s="15" t="str">
        <f>VLOOKUP(F32,[1]NUTS_Europa!$A$2:$C$81,2,FALSE)</f>
        <v>FRJ1</v>
      </c>
      <c r="C32" s="15">
        <f>VLOOKUP(F32,[1]NUTS_Europa!$A$2:$C$81,3,FALSE)</f>
        <v>1063</v>
      </c>
      <c r="D32" s="15" t="str">
        <f>VLOOKUP(G32,[1]NUTS_Europa!$A$2:$C$81,2,FALSE)</f>
        <v>FRJ2</v>
      </c>
      <c r="E32" s="15">
        <f>VLOOKUP(G32,[1]NUTS_Europa!$A$2:$C$81,3,FALSE)</f>
        <v>283</v>
      </c>
      <c r="F32" s="15">
        <v>26</v>
      </c>
      <c r="G32" s="15">
        <v>28</v>
      </c>
      <c r="H32" s="15">
        <v>2055989.0303884984</v>
      </c>
      <c r="I32" s="15">
        <v>9947933.448634021</v>
      </c>
      <c r="J32" s="15">
        <v>142841.86170000001</v>
      </c>
      <c r="K32" s="15">
        <v>82.55278074866311</v>
      </c>
      <c r="L32" s="15">
        <v>8.0559973601674457</v>
      </c>
      <c r="M32" s="15">
        <v>3.9188445443546009</v>
      </c>
      <c r="N32" s="15">
        <v>2032.1852819308294</v>
      </c>
    </row>
    <row r="33" spans="2:14" s="15" customFormat="1" x14ac:dyDescent="0.25">
      <c r="B33" s="15" t="str">
        <f>VLOOKUP(F33,[1]NUTS_Europa!$A$2:$C$81,2,FALSE)</f>
        <v>FRJ1</v>
      </c>
      <c r="C33" s="15">
        <f>VLOOKUP(F33,[1]NUTS_Europa!$A$2:$C$81,3,FALSE)</f>
        <v>1063</v>
      </c>
      <c r="D33" s="15" t="str">
        <f>VLOOKUP(G33,[1]NUTS_Europa!$A$2:$C$81,2,FALSE)</f>
        <v>PT17</v>
      </c>
      <c r="E33" s="15">
        <f>VLOOKUP(G33,[1]NUTS_Europa!$A$2:$C$81,3,FALSE)</f>
        <v>294</v>
      </c>
      <c r="F33" s="15">
        <v>26</v>
      </c>
      <c r="G33" s="15">
        <v>39</v>
      </c>
      <c r="H33" s="15">
        <v>1657259.6803030935</v>
      </c>
      <c r="I33" s="15">
        <v>9202433.7011748329</v>
      </c>
      <c r="J33" s="15">
        <v>137713.6226</v>
      </c>
      <c r="K33" s="15">
        <v>43.529411764705884</v>
      </c>
      <c r="L33" s="15">
        <v>7.9597657496193381</v>
      </c>
      <c r="M33" s="15">
        <v>5.9411267483040042</v>
      </c>
      <c r="N33" s="15">
        <v>3201.9684334321328</v>
      </c>
    </row>
    <row r="34" spans="2:14" s="15" customFormat="1" x14ac:dyDescent="0.25">
      <c r="B34" s="15" t="str">
        <f>VLOOKUP(F34,[1]NUTS_Europa!$A$2:$C$81,2,FALSE)</f>
        <v>FRF2</v>
      </c>
      <c r="C34" s="15">
        <f>VLOOKUP(F34,[1]NUTS_Europa!$A$2:$C$81,3,FALSE)</f>
        <v>269</v>
      </c>
      <c r="D34" s="15" t="str">
        <f>VLOOKUP(G34,[1]NUTS_Europa!$A$2:$C$81,2,FALSE)</f>
        <v>FRJ2</v>
      </c>
      <c r="E34" s="15">
        <f>VLOOKUP(G34,[1]NUTS_Europa!$A$2:$C$81,3,FALSE)</f>
        <v>283</v>
      </c>
      <c r="F34" s="15">
        <v>27</v>
      </c>
      <c r="G34" s="15">
        <v>28</v>
      </c>
      <c r="H34" s="15">
        <v>1682598.2382888286</v>
      </c>
      <c r="I34" s="15">
        <v>1119412.2861277019</v>
      </c>
      <c r="J34" s="15">
        <v>176841.96369999999</v>
      </c>
      <c r="K34" s="15">
        <v>24.759358288770056</v>
      </c>
      <c r="L34" s="15">
        <v>9.4353505864165044</v>
      </c>
      <c r="M34" s="15">
        <v>4.604700267129183</v>
      </c>
      <c r="N34" s="15">
        <v>2032.1852819308294</v>
      </c>
    </row>
    <row r="35" spans="2:14" s="15" customFormat="1" x14ac:dyDescent="0.25">
      <c r="B35" s="15" t="str">
        <f>VLOOKUP(F35,[1]NUTS_Europa!$A$2:$C$81,2,FALSE)</f>
        <v>FRF2</v>
      </c>
      <c r="C35" s="15">
        <f>VLOOKUP(F35,[1]NUTS_Europa!$A$2:$C$81,3,FALSE)</f>
        <v>269</v>
      </c>
      <c r="D35" s="15" t="str">
        <f>VLOOKUP(G35,[1]NUTS_Europa!$A$2:$C$81,2,FALSE)</f>
        <v>FRG0</v>
      </c>
      <c r="E35" s="15">
        <f>VLOOKUP(G35,[1]NUTS_Europa!$A$2:$C$81,3,FALSE)</f>
        <v>283</v>
      </c>
      <c r="F35" s="15">
        <v>27</v>
      </c>
      <c r="G35" s="15">
        <v>62</v>
      </c>
      <c r="H35" s="15">
        <v>1207648.0873076469</v>
      </c>
      <c r="I35" s="15">
        <v>1119412.2861277019</v>
      </c>
      <c r="J35" s="15">
        <v>141512.31529999999</v>
      </c>
      <c r="K35" s="15">
        <v>24.759358288770056</v>
      </c>
      <c r="L35" s="15">
        <v>9.4353505864165044</v>
      </c>
      <c r="M35" s="15">
        <v>4.604700267129183</v>
      </c>
      <c r="N35" s="15">
        <v>2032.1852819308294</v>
      </c>
    </row>
    <row r="36" spans="2:14" s="15" customFormat="1" x14ac:dyDescent="0.25">
      <c r="B36" s="15" t="str">
        <f>VLOOKUP(F36,[1]NUTS_Europa!$A$2:$C$81,2,FALSE)</f>
        <v>FRI2</v>
      </c>
      <c r="C36" s="15">
        <f>VLOOKUP(F36,[1]NUTS_Europa!$A$2:$C$81,3,FALSE)</f>
        <v>269</v>
      </c>
      <c r="D36" s="15" t="str">
        <f>VLOOKUP(G36,[1]NUTS_Europa!$A$2:$C$81,2,FALSE)</f>
        <v>NL12</v>
      </c>
      <c r="E36" s="15">
        <f>VLOOKUP(G36,[1]NUTS_Europa!$A$2:$C$81,3,FALSE)</f>
        <v>218</v>
      </c>
      <c r="F36" s="15">
        <v>29</v>
      </c>
      <c r="G36" s="15">
        <v>31</v>
      </c>
      <c r="H36" s="15">
        <v>2610212.0689587574</v>
      </c>
      <c r="I36" s="15">
        <v>1184573.2212879357</v>
      </c>
      <c r="J36" s="15">
        <v>154854.3009</v>
      </c>
      <c r="K36" s="15">
        <v>14.705882352941178</v>
      </c>
      <c r="L36" s="15">
        <v>11.394929363328075</v>
      </c>
      <c r="M36" s="15">
        <v>11.290024881859297</v>
      </c>
      <c r="N36" s="15">
        <v>5443.4838231684107</v>
      </c>
    </row>
    <row r="37" spans="2:14" s="15" customFormat="1" x14ac:dyDescent="0.25">
      <c r="B37" s="15" t="str">
        <f>VLOOKUP(F37,[1]NUTS_Europa!$A$2:$C$81,2,FALSE)</f>
        <v>FRI2</v>
      </c>
      <c r="C37" s="15">
        <f>VLOOKUP(F37,[1]NUTS_Europa!$A$2:$C$81,3,FALSE)</f>
        <v>269</v>
      </c>
      <c r="D37" s="15" t="str">
        <f>VLOOKUP(G37,[1]NUTS_Europa!$A$2:$C$81,2,FALSE)</f>
        <v>FRG0</v>
      </c>
      <c r="E37" s="15">
        <f>VLOOKUP(G37,[1]NUTS_Europa!$A$2:$C$81,3,FALSE)</f>
        <v>283</v>
      </c>
      <c r="F37" s="15">
        <v>29</v>
      </c>
      <c r="G37" s="15">
        <v>62</v>
      </c>
      <c r="H37" s="15">
        <v>1218321.1244083475</v>
      </c>
      <c r="I37" s="15">
        <v>1119412.2861277019</v>
      </c>
      <c r="J37" s="15">
        <v>118487.9544</v>
      </c>
      <c r="K37" s="15">
        <v>24.759358288770056</v>
      </c>
      <c r="L37" s="15">
        <v>9.4353505864165044</v>
      </c>
      <c r="M37" s="15">
        <v>4.604700267129183</v>
      </c>
      <c r="N37" s="15">
        <v>2032.1852819308294</v>
      </c>
    </row>
    <row r="38" spans="2:14" s="15" customFormat="1" x14ac:dyDescent="0.25">
      <c r="B38" s="15" t="str">
        <f>VLOOKUP(F38,[1]NUTS_Europa!$A$2:$C$81,2,FALSE)</f>
        <v>NL11</v>
      </c>
      <c r="C38" s="15">
        <f>VLOOKUP(F38,[1]NUTS_Europa!$A$2:$C$81,3,FALSE)</f>
        <v>245</v>
      </c>
      <c r="D38" s="15" t="str">
        <f>VLOOKUP(G38,[1]NUTS_Europa!$A$2:$C$81,2,FALSE)</f>
        <v>FRI1</v>
      </c>
      <c r="E38" s="15">
        <f>VLOOKUP(G38,[1]NUTS_Europa!$A$2:$C$81,3,FALSE)</f>
        <v>275</v>
      </c>
      <c r="F38" s="15">
        <v>30</v>
      </c>
      <c r="G38" s="15">
        <v>64</v>
      </c>
      <c r="H38" s="15">
        <v>485414.41948588187</v>
      </c>
      <c r="I38" s="15">
        <v>8730921.2446389422</v>
      </c>
      <c r="J38" s="15">
        <v>114346.8514</v>
      </c>
      <c r="K38" s="15">
        <v>63.63636363636364</v>
      </c>
      <c r="L38" s="15">
        <v>9.4118070978933801</v>
      </c>
      <c r="M38" s="15">
        <v>0.47078214924721218</v>
      </c>
      <c r="N38" s="15">
        <v>186.04651200000001</v>
      </c>
    </row>
    <row r="39" spans="2:14" s="15" customFormat="1" x14ac:dyDescent="0.25">
      <c r="B39" s="15" t="str">
        <f>VLOOKUP(F39,[1]NUTS_Europa!$A$2:$C$81,2,FALSE)</f>
        <v>NL11</v>
      </c>
      <c r="C39" s="15">
        <f>VLOOKUP(F39,[1]NUTS_Europa!$A$2:$C$81,3,FALSE)</f>
        <v>245</v>
      </c>
      <c r="D39" s="15" t="str">
        <f>VLOOKUP(G39,[1]NUTS_Europa!$A$2:$C$81,2,FALSE)</f>
        <v>FRI2</v>
      </c>
      <c r="E39" s="15">
        <f>VLOOKUP(G39,[1]NUTS_Europa!$A$2:$C$81,3,FALSE)</f>
        <v>275</v>
      </c>
      <c r="F39" s="15">
        <v>30</v>
      </c>
      <c r="G39" s="15">
        <v>69</v>
      </c>
      <c r="H39" s="15">
        <v>453169.58221208979</v>
      </c>
      <c r="I39" s="15">
        <v>8730921.2446389422</v>
      </c>
      <c r="J39" s="15">
        <v>145277.79319999999</v>
      </c>
      <c r="K39" s="15">
        <v>63.63636363636364</v>
      </c>
      <c r="L39" s="15">
        <v>9.4118070978933801</v>
      </c>
      <c r="M39" s="15">
        <v>0.47078214924721218</v>
      </c>
      <c r="N39" s="15">
        <v>186.04651200000001</v>
      </c>
    </row>
    <row r="40" spans="2:14" s="15" customFormat="1" x14ac:dyDescent="0.25">
      <c r="B40" s="15" t="str">
        <f>VLOOKUP(F40,[1]NUTS_Europa!$A$2:$C$81,2,FALSE)</f>
        <v>NL33</v>
      </c>
      <c r="C40" s="15">
        <f>VLOOKUP(F40,[1]NUTS_Europa!$A$2:$C$81,3,FALSE)</f>
        <v>250</v>
      </c>
      <c r="D40" s="15" t="str">
        <f>VLOOKUP(G40,[1]NUTS_Europa!$A$2:$C$81,2,FALSE)</f>
        <v>PT18</v>
      </c>
      <c r="E40" s="15">
        <f>VLOOKUP(G40,[1]NUTS_Europa!$A$2:$C$81,3,FALSE)</f>
        <v>1065</v>
      </c>
      <c r="F40" s="15">
        <v>33</v>
      </c>
      <c r="G40" s="15">
        <v>40</v>
      </c>
      <c r="H40" s="15">
        <v>2308669.415827686</v>
      </c>
      <c r="I40" s="15">
        <v>2023652.8303875262</v>
      </c>
      <c r="J40" s="15">
        <v>137713.6226</v>
      </c>
      <c r="K40" s="15">
        <v>62.340106951871661</v>
      </c>
      <c r="L40" s="15">
        <v>9.1734074023215832</v>
      </c>
      <c r="M40" s="15">
        <v>17.604476969857494</v>
      </c>
      <c r="N40" s="15">
        <v>8027.7332266785352</v>
      </c>
    </row>
    <row r="41" spans="2:14" s="15" customFormat="1" x14ac:dyDescent="0.25">
      <c r="B41" s="15" t="str">
        <f>VLOOKUP(F41,[1]NUTS_Europa!$A$2:$C$81,2,FALSE)</f>
        <v>NL33</v>
      </c>
      <c r="C41" s="15">
        <f>VLOOKUP(F41,[1]NUTS_Europa!$A$2:$C$81,3,FALSE)</f>
        <v>250</v>
      </c>
      <c r="D41" s="15" t="str">
        <f>VLOOKUP(G41,[1]NUTS_Europa!$A$2:$C$81,2,FALSE)</f>
        <v>NL11</v>
      </c>
      <c r="E41" s="15">
        <f>VLOOKUP(G41,[1]NUTS_Europa!$A$2:$C$81,3,FALSE)</f>
        <v>218</v>
      </c>
      <c r="F41" s="15">
        <v>33</v>
      </c>
      <c r="G41" s="15">
        <v>70</v>
      </c>
      <c r="H41" s="15">
        <v>1841640.283755403</v>
      </c>
      <c r="I41" s="15">
        <v>1016095.666989415</v>
      </c>
      <c r="J41" s="15">
        <v>135416.16140000001</v>
      </c>
      <c r="K41" s="15">
        <v>3.6363636363636367</v>
      </c>
      <c r="L41" s="15">
        <v>11.20865193039738</v>
      </c>
      <c r="M41" s="15">
        <v>11.290024881859297</v>
      </c>
      <c r="N41" s="15">
        <v>5443.4838231684107</v>
      </c>
    </row>
    <row r="42" spans="2:14" s="15" customFormat="1" x14ac:dyDescent="0.25">
      <c r="B42" s="15" t="str">
        <f>VLOOKUP(F42,[1]NUTS_Europa!$A$2:$C$81,2,FALSE)</f>
        <v>NL34</v>
      </c>
      <c r="C42" s="15">
        <f>VLOOKUP(F42,[1]NUTS_Europa!$A$2:$C$81,3,FALSE)</f>
        <v>250</v>
      </c>
      <c r="D42" s="15" t="str">
        <f>VLOOKUP(G42,[1]NUTS_Europa!$A$2:$C$81,2,FALSE)</f>
        <v>FRE1</v>
      </c>
      <c r="E42" s="15">
        <f>VLOOKUP(G42,[1]NUTS_Europa!$A$2:$C$81,3,FALSE)</f>
        <v>235</v>
      </c>
      <c r="F42" s="15">
        <v>34</v>
      </c>
      <c r="G42" s="15">
        <v>61</v>
      </c>
      <c r="H42" s="15">
        <v>559808.58985611366</v>
      </c>
      <c r="I42" s="15">
        <v>868770.32972413627</v>
      </c>
      <c r="J42" s="15">
        <v>142841.86170000001</v>
      </c>
      <c r="K42" s="15">
        <v>7.5401069518716577</v>
      </c>
      <c r="L42" s="15">
        <v>12.071265051447606</v>
      </c>
      <c r="M42" s="15">
        <v>3.477869273491542</v>
      </c>
      <c r="N42" s="15">
        <v>1583.5630706642501</v>
      </c>
    </row>
    <row r="43" spans="2:14" s="15" customFormat="1" x14ac:dyDescent="0.25">
      <c r="B43" s="15" t="str">
        <f>VLOOKUP(F43,[1]NUTS_Europa!$A$2:$C$81,2,FALSE)</f>
        <v>NL34</v>
      </c>
      <c r="C43" s="15">
        <f>VLOOKUP(F43,[1]NUTS_Europa!$A$2:$C$81,3,FALSE)</f>
        <v>250</v>
      </c>
      <c r="D43" s="15" t="str">
        <f>VLOOKUP(G43,[1]NUTS_Europa!$A$2:$C$81,2,FALSE)</f>
        <v>FRF2</v>
      </c>
      <c r="E43" s="15">
        <f>VLOOKUP(G43,[1]NUTS_Europa!$A$2:$C$81,3,FALSE)</f>
        <v>235</v>
      </c>
      <c r="F43" s="15">
        <v>34</v>
      </c>
      <c r="G43" s="15">
        <v>67</v>
      </c>
      <c r="H43" s="15">
        <v>1076286.4185028023</v>
      </c>
      <c r="I43" s="15">
        <v>868770.32972413627</v>
      </c>
      <c r="J43" s="15">
        <v>120125.8052</v>
      </c>
      <c r="K43" s="15">
        <v>7.5401069518716577</v>
      </c>
      <c r="L43" s="15">
        <v>12.071265051447606</v>
      </c>
      <c r="M43" s="15">
        <v>3.477869273491542</v>
      </c>
      <c r="N43" s="15">
        <v>1583.5630706642501</v>
      </c>
    </row>
    <row r="44" spans="2:14" s="15" customFormat="1" x14ac:dyDescent="0.25">
      <c r="B44" s="15" t="str">
        <f>VLOOKUP(F44,[1]NUTS_Europa!$A$2:$C$81,2,FALSE)</f>
        <v>NL41</v>
      </c>
      <c r="C44" s="15">
        <f>VLOOKUP(F44,[1]NUTS_Europa!$A$2:$C$81,3,FALSE)</f>
        <v>253</v>
      </c>
      <c r="D44" s="15" t="str">
        <f>VLOOKUP(G44,[1]NUTS_Europa!$A$2:$C$81,2,FALSE)</f>
        <v>PT11</v>
      </c>
      <c r="E44" s="15">
        <f>VLOOKUP(G44,[1]NUTS_Europa!$A$2:$C$81,3,FALSE)</f>
        <v>111</v>
      </c>
      <c r="F44" s="15">
        <v>35</v>
      </c>
      <c r="G44" s="15">
        <v>36</v>
      </c>
      <c r="H44" s="15">
        <v>1077562.1129706942</v>
      </c>
      <c r="I44" s="15">
        <v>1650035.4448078016</v>
      </c>
      <c r="J44" s="15">
        <v>163029.68049999999</v>
      </c>
      <c r="K44" s="15">
        <v>51.598930481283425</v>
      </c>
      <c r="L44" s="15">
        <v>11.965323307849266</v>
      </c>
      <c r="M44" s="15">
        <v>7.0217803647530106</v>
      </c>
      <c r="N44" s="15">
        <v>3201.9684334321328</v>
      </c>
    </row>
    <row r="45" spans="2:14" s="15" customFormat="1" x14ac:dyDescent="0.25">
      <c r="B45" s="15" t="str">
        <f>VLOOKUP(F45,[1]NUTS_Europa!$A$2:$C$81,2,FALSE)</f>
        <v>NL41</v>
      </c>
      <c r="C45" s="15">
        <f>VLOOKUP(F45,[1]NUTS_Europa!$A$2:$C$81,3,FALSE)</f>
        <v>253</v>
      </c>
      <c r="D45" s="15" t="str">
        <f>VLOOKUP(G45,[1]NUTS_Europa!$A$2:$C$81,2,FALSE)</f>
        <v>PT16</v>
      </c>
      <c r="E45" s="15">
        <f>VLOOKUP(G45,[1]NUTS_Europa!$A$2:$C$81,3,FALSE)</f>
        <v>111</v>
      </c>
      <c r="F45" s="15">
        <v>35</v>
      </c>
      <c r="G45" s="15">
        <v>38</v>
      </c>
      <c r="H45" s="15">
        <v>972457.49914328451</v>
      </c>
      <c r="I45" s="15">
        <v>1650035.4448078016</v>
      </c>
      <c r="J45" s="15">
        <v>122072.6309</v>
      </c>
      <c r="K45" s="15">
        <v>51.598930481283425</v>
      </c>
      <c r="L45" s="15">
        <v>11.965323307849266</v>
      </c>
      <c r="M45" s="15">
        <v>7.0217803647530106</v>
      </c>
      <c r="N45" s="15">
        <v>3201.9684334321328</v>
      </c>
    </row>
    <row r="46" spans="2:14" s="15" customFormat="1" x14ac:dyDescent="0.25">
      <c r="B46" s="15" t="str">
        <f>VLOOKUP(F46,[1]NUTS_Europa!$A$2:$C$81,2,FALSE)</f>
        <v>PT15</v>
      </c>
      <c r="C46" s="15">
        <f>VLOOKUP(F46,[1]NUTS_Europa!$A$2:$C$81,3,FALSE)</f>
        <v>1065</v>
      </c>
      <c r="D46" s="15" t="str">
        <f>VLOOKUP(G46,[1]NUTS_Europa!$A$2:$C$81,2,FALSE)</f>
        <v>PT16</v>
      </c>
      <c r="E46" s="15">
        <f>VLOOKUP(G46,[1]NUTS_Europa!$A$2:$C$81,3,FALSE)</f>
        <v>111</v>
      </c>
      <c r="F46" s="15">
        <v>37</v>
      </c>
      <c r="G46" s="15">
        <v>38</v>
      </c>
      <c r="H46" s="15">
        <v>1419200.7271690792</v>
      </c>
      <c r="I46" s="15">
        <v>741236.51899375499</v>
      </c>
      <c r="J46" s="15">
        <v>198656.2873</v>
      </c>
      <c r="K46" s="15">
        <v>11.069518716577541</v>
      </c>
      <c r="L46" s="15">
        <v>7.0503461517615218</v>
      </c>
      <c r="M46" s="15">
        <v>5.9411267483040042</v>
      </c>
      <c r="N46" s="15">
        <v>3201.9684334321328</v>
      </c>
    </row>
    <row r="47" spans="2:14" s="15" customFormat="1" x14ac:dyDescent="0.25">
      <c r="B47" s="15" t="str">
        <f>VLOOKUP(F47,[1]NUTS_Europa!$A$2:$C$81,2,FALSE)</f>
        <v>PT15</v>
      </c>
      <c r="C47" s="15">
        <f>VLOOKUP(F47,[1]NUTS_Europa!$A$2:$C$81,3,FALSE)</f>
        <v>1065</v>
      </c>
      <c r="D47" s="15" t="str">
        <f>VLOOKUP(G47,[1]NUTS_Europa!$A$2:$C$81,2,FALSE)</f>
        <v>PT17</v>
      </c>
      <c r="E47" s="15">
        <f>VLOOKUP(G47,[1]NUTS_Europa!$A$2:$C$81,3,FALSE)</f>
        <v>294</v>
      </c>
      <c r="F47" s="15">
        <v>37</v>
      </c>
      <c r="G47" s="15">
        <v>39</v>
      </c>
      <c r="H47" s="15">
        <v>1006301.7778687746</v>
      </c>
      <c r="I47" s="15">
        <v>525115.6345851887</v>
      </c>
      <c r="J47" s="15">
        <v>507158.32770000002</v>
      </c>
      <c r="K47" s="15">
        <v>2.4064171122994655</v>
      </c>
      <c r="L47" s="15">
        <v>4.2638182008553542</v>
      </c>
      <c r="M47" s="15">
        <v>5.9411267483040042</v>
      </c>
      <c r="N47" s="15">
        <v>3201.9684334321328</v>
      </c>
    </row>
    <row r="48" spans="2:14" s="15" customFormat="1" x14ac:dyDescent="0.25">
      <c r="B48" s="15" t="str">
        <f>VLOOKUP(F48,[1]NUTS_Europa!$A$2:$C$81,2,FALSE)</f>
        <v>BE21</v>
      </c>
      <c r="C48" s="15">
        <f>VLOOKUP(F48,[1]NUTS_Europa!$A$2:$C$81,3,FALSE)</f>
        <v>250</v>
      </c>
      <c r="D48" s="15" t="str">
        <f>VLOOKUP(G48,[1]NUTS_Europa!$A$2:$C$81,2,FALSE)</f>
        <v>ES12</v>
      </c>
      <c r="E48" s="15">
        <f>VLOOKUP(G48,[1]NUTS_Europa!$A$2:$C$81,3,FALSE)</f>
        <v>163</v>
      </c>
      <c r="F48" s="15">
        <v>41</v>
      </c>
      <c r="G48" s="15">
        <v>52</v>
      </c>
      <c r="H48" s="15">
        <v>1734176.8927830299</v>
      </c>
      <c r="I48" s="15">
        <v>1688029.9069180812</v>
      </c>
      <c r="J48" s="15">
        <v>117923.68180000001</v>
      </c>
      <c r="K48" s="15">
        <v>41.983796791443851</v>
      </c>
      <c r="L48" s="15">
        <v>14.056714744392499</v>
      </c>
      <c r="M48" s="15">
        <v>7.5625982735479287</v>
      </c>
      <c r="N48" s="15">
        <v>2988.6329222563354</v>
      </c>
    </row>
    <row r="49" spans="2:14" s="15" customFormat="1" x14ac:dyDescent="0.25">
      <c r="B49" s="15" t="str">
        <f>VLOOKUP(F49,[1]NUTS_Europa!$A$2:$C$81,2,FALSE)</f>
        <v>BE21</v>
      </c>
      <c r="C49" s="15">
        <f>VLOOKUP(F49,[1]NUTS_Europa!$A$2:$C$81,3,FALSE)</f>
        <v>250</v>
      </c>
      <c r="D49" s="15" t="str">
        <f>VLOOKUP(G49,[1]NUTS_Europa!$A$2:$C$81,2,FALSE)</f>
        <v>FRJ2</v>
      </c>
      <c r="E49" s="15">
        <f>VLOOKUP(G49,[1]NUTS_Europa!$A$2:$C$81,3,FALSE)</f>
        <v>163</v>
      </c>
      <c r="F49" s="15">
        <v>41</v>
      </c>
      <c r="G49" s="15">
        <v>68</v>
      </c>
      <c r="H49" s="15">
        <v>2726967.8745944402</v>
      </c>
      <c r="I49" s="15">
        <v>1688029.9069180812</v>
      </c>
      <c r="J49" s="15">
        <v>123840.01519999999</v>
      </c>
      <c r="K49" s="15">
        <v>41.983796791443851</v>
      </c>
      <c r="L49" s="15">
        <v>14.056714744392499</v>
      </c>
      <c r="M49" s="15">
        <v>7.5625982735479287</v>
      </c>
      <c r="N49" s="15">
        <v>2988.6329222563354</v>
      </c>
    </row>
    <row r="50" spans="2:14" s="15" customFormat="1" x14ac:dyDescent="0.25">
      <c r="B50" s="15" t="str">
        <f>VLOOKUP(F50,[1]NUTS_Europa!$A$2:$C$81,2,FALSE)</f>
        <v>BE23</v>
      </c>
      <c r="C50" s="15">
        <f>VLOOKUP(F50,[1]NUTS_Europa!$A$2:$C$81,3,FALSE)</f>
        <v>220</v>
      </c>
      <c r="D50" s="15" t="str">
        <f>VLOOKUP(G50,[1]NUTS_Europa!$A$2:$C$81,2,FALSE)</f>
        <v>ES12</v>
      </c>
      <c r="E50" s="15">
        <f>VLOOKUP(G50,[1]NUTS_Europa!$A$2:$C$81,3,FALSE)</f>
        <v>163</v>
      </c>
      <c r="F50" s="15">
        <v>42</v>
      </c>
      <c r="G50" s="15">
        <v>52</v>
      </c>
      <c r="H50" s="15">
        <v>1484612.8375370782</v>
      </c>
      <c r="I50" s="15">
        <v>1328362.6612081174</v>
      </c>
      <c r="J50" s="15">
        <v>137713.6226</v>
      </c>
      <c r="K50" s="15">
        <v>39.037433155080215</v>
      </c>
      <c r="L50" s="15">
        <v>12.601641413371418</v>
      </c>
      <c r="M50" s="15">
        <v>6.8950228310941366</v>
      </c>
      <c r="N50" s="15">
        <v>2988.6329222563354</v>
      </c>
    </row>
    <row r="51" spans="2:14" s="15" customFormat="1" x14ac:dyDescent="0.25">
      <c r="B51" s="15" t="str">
        <f>VLOOKUP(F51,[1]NUTS_Europa!$A$2:$C$81,2,FALSE)</f>
        <v>BE23</v>
      </c>
      <c r="C51" s="15">
        <f>VLOOKUP(F51,[1]NUTS_Europa!$A$2:$C$81,3,FALSE)</f>
        <v>220</v>
      </c>
      <c r="D51" s="15" t="str">
        <f>VLOOKUP(G51,[1]NUTS_Europa!$A$2:$C$81,2,FALSE)</f>
        <v>FRD1</v>
      </c>
      <c r="E51" s="15">
        <f>VLOOKUP(G51,[1]NUTS_Europa!$A$2:$C$81,3,FALSE)</f>
        <v>269</v>
      </c>
      <c r="F51" s="15">
        <v>42</v>
      </c>
      <c r="G51" s="15">
        <v>59</v>
      </c>
      <c r="H51" s="15">
        <v>4110897.1318948739</v>
      </c>
      <c r="I51" s="15">
        <v>864929.32949615573</v>
      </c>
      <c r="J51" s="15">
        <v>115262.5922</v>
      </c>
      <c r="K51" s="15">
        <v>9.6786096256684502</v>
      </c>
      <c r="L51" s="15">
        <v>12.793634846313545</v>
      </c>
      <c r="M51" s="15">
        <v>32.942992602743679</v>
      </c>
      <c r="N51" s="15">
        <v>14279.069796</v>
      </c>
    </row>
    <row r="52" spans="2:14" s="15" customFormat="1" x14ac:dyDescent="0.25">
      <c r="B52" s="15" t="str">
        <f>VLOOKUP(F52,[1]NUTS_Europa!$A$2:$C$81,2,FALSE)</f>
        <v>BE25</v>
      </c>
      <c r="C52" s="15">
        <f>VLOOKUP(F52,[1]NUTS_Europa!$A$2:$C$81,3,FALSE)</f>
        <v>220</v>
      </c>
      <c r="D52" s="15" t="str">
        <f>VLOOKUP(G52,[1]NUTS_Europa!$A$2:$C$81,2,FALSE)</f>
        <v>FRD1</v>
      </c>
      <c r="E52" s="15">
        <f>VLOOKUP(G52,[1]NUTS_Europa!$A$2:$C$81,3,FALSE)</f>
        <v>269</v>
      </c>
      <c r="F52" s="15">
        <v>43</v>
      </c>
      <c r="G52" s="15">
        <v>59</v>
      </c>
      <c r="H52" s="15">
        <v>3570942.6750010108</v>
      </c>
      <c r="I52" s="15">
        <v>864929.32949615573</v>
      </c>
      <c r="J52" s="15">
        <v>199058.85829999999</v>
      </c>
      <c r="K52" s="15">
        <v>9.6786096256684502</v>
      </c>
      <c r="L52" s="15">
        <v>12.793634846313545</v>
      </c>
      <c r="M52" s="15">
        <v>32.942992602743679</v>
      </c>
      <c r="N52" s="15">
        <v>14279.069796</v>
      </c>
    </row>
    <row r="53" spans="2:14" s="15" customFormat="1" x14ac:dyDescent="0.25">
      <c r="B53" s="15" t="str">
        <f>VLOOKUP(F53,[1]NUTS_Europa!$A$2:$C$81,2,FALSE)</f>
        <v>BE25</v>
      </c>
      <c r="C53" s="15">
        <f>VLOOKUP(F53,[1]NUTS_Europa!$A$2:$C$81,3,FALSE)</f>
        <v>220</v>
      </c>
      <c r="D53" s="15" t="str">
        <f>VLOOKUP(G53,[1]NUTS_Europa!$A$2:$C$81,2,FALSE)</f>
        <v>PT18</v>
      </c>
      <c r="E53" s="15">
        <f>VLOOKUP(G53,[1]NUTS_Europa!$A$2:$C$81,3,FALSE)</f>
        <v>61</v>
      </c>
      <c r="F53" s="15">
        <v>43</v>
      </c>
      <c r="G53" s="15">
        <v>80</v>
      </c>
      <c r="H53" s="15">
        <v>11970100.64171852</v>
      </c>
      <c r="I53" s="15">
        <v>1914833.2071937737</v>
      </c>
      <c r="J53" s="15">
        <v>117768.50930000001</v>
      </c>
      <c r="K53" s="15">
        <v>72.388770053475938</v>
      </c>
      <c r="L53" s="15">
        <v>10.424792905907047</v>
      </c>
      <c r="M53" s="15">
        <v>33.064731896129061</v>
      </c>
      <c r="N53" s="15">
        <v>17957.973999125879</v>
      </c>
    </row>
    <row r="54" spans="2:14" s="15" customFormat="1" x14ac:dyDescent="0.25">
      <c r="B54" s="15" t="str">
        <f>VLOOKUP(F54,[1]NUTS_Europa!$A$2:$C$81,2,FALSE)</f>
        <v>DE50</v>
      </c>
      <c r="C54" s="15">
        <f>VLOOKUP(F54,[1]NUTS_Europa!$A$2:$C$81,3,FALSE)</f>
        <v>1069</v>
      </c>
      <c r="D54" s="15" t="str">
        <f>VLOOKUP(G54,[1]NUTS_Europa!$A$2:$C$81,2,FALSE)</f>
        <v>FRJ2</v>
      </c>
      <c r="E54" s="15">
        <f>VLOOKUP(G54,[1]NUTS_Europa!$A$2:$C$81,3,FALSE)</f>
        <v>163</v>
      </c>
      <c r="F54" s="15">
        <v>44</v>
      </c>
      <c r="G54" s="15">
        <v>68</v>
      </c>
      <c r="H54" s="15">
        <v>2630115.9252006798</v>
      </c>
      <c r="I54" s="15">
        <v>1749347.0811114514</v>
      </c>
      <c r="J54" s="15">
        <v>122072.6309</v>
      </c>
      <c r="K54" s="15">
        <v>56.045454545454547</v>
      </c>
      <c r="L54" s="15">
        <v>12.414540024525007</v>
      </c>
      <c r="M54" s="15">
        <v>6.5539446772309171</v>
      </c>
      <c r="N54" s="15">
        <v>2988.6329222563354</v>
      </c>
    </row>
    <row r="55" spans="2:14" s="15" customFormat="1" x14ac:dyDescent="0.25">
      <c r="B55" s="15" t="str">
        <f>VLOOKUP(F55,[1]NUTS_Europa!$A$2:$C$81,2,FALSE)</f>
        <v>DE50</v>
      </c>
      <c r="C55" s="15">
        <f>VLOOKUP(F55,[1]NUTS_Europa!$A$2:$C$81,3,FALSE)</f>
        <v>1069</v>
      </c>
      <c r="D55" s="15" t="str">
        <f>VLOOKUP(G55,[1]NUTS_Europa!$A$2:$C$81,2,FALSE)</f>
        <v>NL11</v>
      </c>
      <c r="E55" s="15">
        <f>VLOOKUP(G55,[1]NUTS_Europa!$A$2:$C$81,3,FALSE)</f>
        <v>218</v>
      </c>
      <c r="F55" s="15">
        <v>44</v>
      </c>
      <c r="G55" s="15">
        <v>70</v>
      </c>
      <c r="H55" s="15">
        <v>2183995.7852544282</v>
      </c>
      <c r="I55" s="15">
        <v>1038265.0654435253</v>
      </c>
      <c r="J55" s="15">
        <v>120437.3524</v>
      </c>
      <c r="K55" s="15">
        <v>14.436898395721927</v>
      </c>
      <c r="L55" s="15">
        <v>9.5664772105298894</v>
      </c>
      <c r="M55" s="15">
        <v>9.4528673327190518</v>
      </c>
      <c r="N55" s="15">
        <v>5443.4838231684107</v>
      </c>
    </row>
    <row r="56" spans="2:14" s="15" customFormat="1" x14ac:dyDescent="0.25">
      <c r="B56" s="15" t="str">
        <f>VLOOKUP(F56,[1]NUTS_Europa!$A$2:$C$81,2,FALSE)</f>
        <v>DE60</v>
      </c>
      <c r="C56" s="15">
        <f>VLOOKUP(F56,[1]NUTS_Europa!$A$2:$C$81,3,FALSE)</f>
        <v>245</v>
      </c>
      <c r="D56" s="15" t="str">
        <f>VLOOKUP(G56,[1]NUTS_Europa!$A$2:$C$81,2,FALSE)</f>
        <v>FRH0</v>
      </c>
      <c r="E56" s="15">
        <f>VLOOKUP(G56,[1]NUTS_Europa!$A$2:$C$81,3,FALSE)</f>
        <v>282</v>
      </c>
      <c r="F56" s="15">
        <v>45</v>
      </c>
      <c r="G56" s="15">
        <v>63</v>
      </c>
      <c r="H56" s="15">
        <v>1710672.1967555501</v>
      </c>
      <c r="I56" s="15">
        <v>8116364.5798904533</v>
      </c>
      <c r="J56" s="15">
        <v>145277.79319999999</v>
      </c>
      <c r="K56" s="15">
        <v>47.383422459893055</v>
      </c>
      <c r="L56" s="15">
        <v>8.9965942877606295</v>
      </c>
      <c r="M56" s="15">
        <v>1.8524218313041996</v>
      </c>
      <c r="N56" s="15">
        <v>732.05116425480003</v>
      </c>
    </row>
    <row r="57" spans="2:14" s="15" customFormat="1" x14ac:dyDescent="0.25">
      <c r="B57" s="15" t="str">
        <f>VLOOKUP(F57,[1]NUTS_Europa!$A$2:$C$81,2,FALSE)</f>
        <v>DE60</v>
      </c>
      <c r="C57" s="15">
        <f>VLOOKUP(F57,[1]NUTS_Europa!$A$2:$C$81,3,FALSE)</f>
        <v>245</v>
      </c>
      <c r="D57" s="15" t="str">
        <f>VLOOKUP(G57,[1]NUTS_Europa!$A$2:$C$81,2,FALSE)</f>
        <v>FRI3</v>
      </c>
      <c r="E57" s="15">
        <f>VLOOKUP(G57,[1]NUTS_Europa!$A$2:$C$81,3,FALSE)</f>
        <v>282</v>
      </c>
      <c r="F57" s="15">
        <v>45</v>
      </c>
      <c r="G57" s="15">
        <v>65</v>
      </c>
      <c r="H57" s="15">
        <v>1846199.0249475338</v>
      </c>
      <c r="I57" s="15">
        <v>8116364.5798904533</v>
      </c>
      <c r="J57" s="15">
        <v>163171.4883</v>
      </c>
      <c r="K57" s="15">
        <v>47.383422459893055</v>
      </c>
      <c r="L57" s="15">
        <v>8.9965942877606295</v>
      </c>
      <c r="M57" s="15">
        <v>1.8524218313041996</v>
      </c>
      <c r="N57" s="15">
        <v>732.05116425480003</v>
      </c>
    </row>
    <row r="58" spans="2:14" s="15" customFormat="1" x14ac:dyDescent="0.25">
      <c r="B58" s="15" t="str">
        <f>VLOOKUP(F58,[1]NUTS_Europa!$A$2:$C$81,2,FALSE)</f>
        <v>DE80</v>
      </c>
      <c r="C58" s="15">
        <f>VLOOKUP(F58,[1]NUTS_Europa!$A$2:$C$81,3,FALSE)</f>
        <v>245</v>
      </c>
      <c r="D58" s="15" t="str">
        <f>VLOOKUP(G58,[1]NUTS_Europa!$A$2:$C$81,2,FALSE)</f>
        <v>ES11</v>
      </c>
      <c r="E58" s="15">
        <f>VLOOKUP(G58,[1]NUTS_Europa!$A$2:$C$81,3,FALSE)</f>
        <v>285</v>
      </c>
      <c r="F58" s="15">
        <v>46</v>
      </c>
      <c r="G58" s="15">
        <v>51</v>
      </c>
      <c r="H58" s="15">
        <v>37151.401447667464</v>
      </c>
      <c r="I58" s="15">
        <v>8969444.1400642619</v>
      </c>
      <c r="J58" s="15">
        <v>127001.217</v>
      </c>
      <c r="K58" s="15">
        <v>53.793582887700538</v>
      </c>
      <c r="L58" s="15">
        <v>9.9874439339255705</v>
      </c>
      <c r="M58" s="15">
        <v>3.4230927432248537E-2</v>
      </c>
      <c r="N58" s="15">
        <v>15.609481269928793</v>
      </c>
    </row>
    <row r="59" spans="2:14" s="15" customFormat="1" x14ac:dyDescent="0.25">
      <c r="B59" s="15" t="str">
        <f>VLOOKUP(F59,[1]NUTS_Europa!$A$2:$C$81,2,FALSE)</f>
        <v>DE80</v>
      </c>
      <c r="C59" s="15">
        <f>VLOOKUP(F59,[1]NUTS_Europa!$A$2:$C$81,3,FALSE)</f>
        <v>245</v>
      </c>
      <c r="D59" s="15" t="str">
        <f>VLOOKUP(G59,[1]NUTS_Europa!$A$2:$C$81,2,FALSE)</f>
        <v>ES13</v>
      </c>
      <c r="E59" s="15">
        <f>VLOOKUP(G59,[1]NUTS_Europa!$A$2:$C$81,3,FALSE)</f>
        <v>285</v>
      </c>
      <c r="F59" s="15">
        <v>46</v>
      </c>
      <c r="G59" s="15">
        <v>53</v>
      </c>
      <c r="H59" s="15">
        <v>43894.33833820749</v>
      </c>
      <c r="I59" s="15">
        <v>8969444.1400642619</v>
      </c>
      <c r="J59" s="15">
        <v>117768.50930000001</v>
      </c>
      <c r="K59" s="15">
        <v>53.793582887700538</v>
      </c>
      <c r="L59" s="15">
        <v>9.9874439339255705</v>
      </c>
      <c r="M59" s="15">
        <v>3.4230927432248537E-2</v>
      </c>
      <c r="N59" s="15">
        <v>15.609481269928793</v>
      </c>
    </row>
    <row r="60" spans="2:14" s="15" customFormat="1" x14ac:dyDescent="0.25">
      <c r="B60" s="15" t="str">
        <f>VLOOKUP(F60,[1]NUTS_Europa!$A$2:$C$81,2,FALSE)</f>
        <v>DE93</v>
      </c>
      <c r="C60" s="15">
        <f>VLOOKUP(F60,[1]NUTS_Europa!$A$2:$C$81,3,FALSE)</f>
        <v>245</v>
      </c>
      <c r="D60" s="15" t="str">
        <f>VLOOKUP(G60,[1]NUTS_Europa!$A$2:$C$81,2,FALSE)</f>
        <v>FRI1</v>
      </c>
      <c r="E60" s="15">
        <f>VLOOKUP(G60,[1]NUTS_Europa!$A$2:$C$81,3,FALSE)</f>
        <v>275</v>
      </c>
      <c r="F60" s="15">
        <v>47</v>
      </c>
      <c r="G60" s="15">
        <v>64</v>
      </c>
      <c r="H60" s="15">
        <v>487368.65204792982</v>
      </c>
      <c r="I60" s="15">
        <v>8730921.2446389422</v>
      </c>
      <c r="J60" s="15">
        <v>154854.3009</v>
      </c>
      <c r="K60" s="15">
        <v>63.63636363636364</v>
      </c>
      <c r="L60" s="15">
        <v>9.4118070978933801</v>
      </c>
      <c r="M60" s="15">
        <v>0.47078214924721218</v>
      </c>
      <c r="N60" s="15">
        <v>186.04651200000001</v>
      </c>
    </row>
    <row r="61" spans="2:14" s="15" customFormat="1" x14ac:dyDescent="0.25">
      <c r="B61" s="15" t="str">
        <f>VLOOKUP(F61,[1]NUTS_Europa!$A$2:$C$81,2,FALSE)</f>
        <v>DE93</v>
      </c>
      <c r="C61" s="15">
        <f>VLOOKUP(F61,[1]NUTS_Europa!$A$2:$C$81,3,FALSE)</f>
        <v>245</v>
      </c>
      <c r="D61" s="15" t="str">
        <f>VLOOKUP(G61,[1]NUTS_Europa!$A$2:$C$81,2,FALSE)</f>
        <v>FRI2</v>
      </c>
      <c r="E61" s="15">
        <f>VLOOKUP(G61,[1]NUTS_Europa!$A$2:$C$81,3,FALSE)</f>
        <v>275</v>
      </c>
      <c r="F61" s="15">
        <v>47</v>
      </c>
      <c r="G61" s="15">
        <v>69</v>
      </c>
      <c r="H61" s="15">
        <v>455123.81477413775</v>
      </c>
      <c r="I61" s="15">
        <v>8730921.2446389422</v>
      </c>
      <c r="J61" s="15">
        <v>114346.8514</v>
      </c>
      <c r="K61" s="15">
        <v>63.63636363636364</v>
      </c>
      <c r="L61" s="15">
        <v>9.4118070978933801</v>
      </c>
      <c r="M61" s="15">
        <v>0.47078214924721218</v>
      </c>
      <c r="N61" s="15">
        <v>186.04651200000001</v>
      </c>
    </row>
    <row r="62" spans="2:14" s="15" customFormat="1" x14ac:dyDescent="0.25">
      <c r="B62" s="15" t="str">
        <f>VLOOKUP(F62,[1]NUTS_Europa!$A$2:$C$81,2,FALSE)</f>
        <v>DE94</v>
      </c>
      <c r="C62" s="15">
        <f>VLOOKUP(F62,[1]NUTS_Europa!$A$2:$C$81,3,FALSE)</f>
        <v>1069</v>
      </c>
      <c r="D62" s="15" t="str">
        <f>VLOOKUP(G62,[1]NUTS_Europa!$A$2:$C$81,2,FALSE)</f>
        <v>FRE1</v>
      </c>
      <c r="E62" s="15">
        <f>VLOOKUP(G62,[1]NUTS_Europa!$A$2:$C$81,3,FALSE)</f>
        <v>235</v>
      </c>
      <c r="F62" s="15">
        <v>48</v>
      </c>
      <c r="G62" s="15">
        <v>61</v>
      </c>
      <c r="H62" s="15">
        <v>584104.63077122567</v>
      </c>
      <c r="I62" s="15">
        <v>952781.3388181465</v>
      </c>
      <c r="J62" s="15">
        <v>507158.32770000002</v>
      </c>
      <c r="K62" s="15">
        <v>21.8</v>
      </c>
      <c r="L62" s="15">
        <v>10.429090331580113</v>
      </c>
      <c r="M62" s="15">
        <v>2.9434220436810588</v>
      </c>
      <c r="N62" s="15">
        <v>1583.5630706642501</v>
      </c>
    </row>
    <row r="63" spans="2:14" s="15" customFormat="1" x14ac:dyDescent="0.25">
      <c r="B63" s="15" t="str">
        <f>VLOOKUP(F63,[1]NUTS_Europa!$A$2:$C$81,2,FALSE)</f>
        <v>DE94</v>
      </c>
      <c r="C63" s="15">
        <f>VLOOKUP(F63,[1]NUTS_Europa!$A$2:$C$81,3,FALSE)</f>
        <v>1069</v>
      </c>
      <c r="D63" s="15" t="str">
        <f>VLOOKUP(G63,[1]NUTS_Europa!$A$2:$C$81,2,FALSE)</f>
        <v>FRF2</v>
      </c>
      <c r="E63" s="15">
        <f>VLOOKUP(G63,[1]NUTS_Europa!$A$2:$C$81,3,FALSE)</f>
        <v>235</v>
      </c>
      <c r="F63" s="15">
        <v>48</v>
      </c>
      <c r="G63" s="15">
        <v>67</v>
      </c>
      <c r="H63" s="15">
        <v>1100582.4594179143</v>
      </c>
      <c r="I63" s="15">
        <v>952781.3388181465</v>
      </c>
      <c r="J63" s="15">
        <v>126450.71709999999</v>
      </c>
      <c r="K63" s="15">
        <v>21.8</v>
      </c>
      <c r="L63" s="15">
        <v>10.429090331580113</v>
      </c>
      <c r="M63" s="15">
        <v>2.9434220436810588</v>
      </c>
      <c r="N63" s="15">
        <v>1583.5630706642501</v>
      </c>
    </row>
    <row r="64" spans="2:14" s="15" customFormat="1" x14ac:dyDescent="0.25">
      <c r="B64" s="15" t="str">
        <f>VLOOKUP(F64,[1]NUTS_Europa!$A$2:$C$81,2,FALSE)</f>
        <v>DEA1</v>
      </c>
      <c r="C64" s="15">
        <f>VLOOKUP(F64,[1]NUTS_Europa!$A$2:$C$81,3,FALSE)</f>
        <v>245</v>
      </c>
      <c r="D64" s="15" t="str">
        <f>VLOOKUP(G64,[1]NUTS_Europa!$A$2:$C$81,2,FALSE)</f>
        <v>ES11</v>
      </c>
      <c r="E64" s="15">
        <f>VLOOKUP(G64,[1]NUTS_Europa!$A$2:$C$81,3,FALSE)</f>
        <v>285</v>
      </c>
      <c r="F64" s="15">
        <v>49</v>
      </c>
      <c r="G64" s="15">
        <v>51</v>
      </c>
      <c r="H64" s="15">
        <v>35942.181762129891</v>
      </c>
      <c r="I64" s="15">
        <v>8969444.1400642619</v>
      </c>
      <c r="J64" s="15">
        <v>176841.96369999999</v>
      </c>
      <c r="K64" s="15">
        <v>53.793582887700538</v>
      </c>
      <c r="L64" s="15">
        <v>9.9874439339255705</v>
      </c>
      <c r="M64" s="15">
        <v>3.4230927432248537E-2</v>
      </c>
      <c r="N64" s="15">
        <v>15.609481269928793</v>
      </c>
    </row>
    <row r="65" spans="2:14" s="15" customFormat="1" x14ac:dyDescent="0.25">
      <c r="B65" s="15" t="str">
        <f>VLOOKUP(F65,[1]NUTS_Europa!$A$2:$C$81,2,FALSE)</f>
        <v>DEA1</v>
      </c>
      <c r="C65" s="15">
        <f>VLOOKUP(F65,[1]NUTS_Europa!$A$2:$C$81,3,FALSE)</f>
        <v>245</v>
      </c>
      <c r="D65" s="15" t="str">
        <f>VLOOKUP(G65,[1]NUTS_Europa!$A$2:$C$81,2,FALSE)</f>
        <v>ES13</v>
      </c>
      <c r="E65" s="15">
        <f>VLOOKUP(G65,[1]NUTS_Europa!$A$2:$C$81,3,FALSE)</f>
        <v>285</v>
      </c>
      <c r="F65" s="15">
        <v>49</v>
      </c>
      <c r="G65" s="15">
        <v>53</v>
      </c>
      <c r="H65" s="15">
        <v>42685.118652669917</v>
      </c>
      <c r="I65" s="15">
        <v>8969444.1400642619</v>
      </c>
      <c r="J65" s="15">
        <v>199058.85829999999</v>
      </c>
      <c r="K65" s="15">
        <v>53.793582887700538</v>
      </c>
      <c r="L65" s="15">
        <v>9.9874439339255705</v>
      </c>
      <c r="M65" s="15">
        <v>3.4230927432248537E-2</v>
      </c>
      <c r="N65" s="15">
        <v>15.609481269928793</v>
      </c>
    </row>
    <row r="66" spans="2:14" s="15" customFormat="1" x14ac:dyDescent="0.25">
      <c r="B66" s="15" t="str">
        <f>VLOOKUP(F66,[1]NUTS_Europa!$A$2:$C$81,2,FALSE)</f>
        <v>DEF0</v>
      </c>
      <c r="C66" s="15">
        <f>VLOOKUP(F66,[1]NUTS_Europa!$A$2:$C$81,3,FALSE)</f>
        <v>245</v>
      </c>
      <c r="D66" s="15" t="str">
        <f>VLOOKUP(G66,[1]NUTS_Europa!$A$2:$C$81,2,FALSE)</f>
        <v>FRH0</v>
      </c>
      <c r="E66" s="15">
        <f>VLOOKUP(G66,[1]NUTS_Europa!$A$2:$C$81,3,FALSE)</f>
        <v>282</v>
      </c>
      <c r="F66" s="15">
        <v>50</v>
      </c>
      <c r="G66" s="15">
        <v>63</v>
      </c>
      <c r="H66" s="15">
        <v>1673186.0527875542</v>
      </c>
      <c r="I66" s="15">
        <v>8116364.5798904533</v>
      </c>
      <c r="J66" s="15">
        <v>145035.59770000001</v>
      </c>
      <c r="K66" s="15">
        <v>47.383422459893055</v>
      </c>
      <c r="L66" s="15">
        <v>8.9965942877606295</v>
      </c>
      <c r="M66" s="15">
        <v>1.8524218313041996</v>
      </c>
      <c r="N66" s="15">
        <v>732.05116425480003</v>
      </c>
    </row>
    <row r="67" spans="2:14" s="15" customFormat="1" x14ac:dyDescent="0.25">
      <c r="B67" s="15" t="str">
        <f>VLOOKUP(F67,[1]NUTS_Europa!$A$2:$C$81,2,FALSE)</f>
        <v>DEF0</v>
      </c>
      <c r="C67" s="15">
        <f>VLOOKUP(F67,[1]NUTS_Europa!$A$2:$C$81,3,FALSE)</f>
        <v>245</v>
      </c>
      <c r="D67" s="15" t="str">
        <f>VLOOKUP(G67,[1]NUTS_Europa!$A$2:$C$81,2,FALSE)</f>
        <v>FRI3</v>
      </c>
      <c r="E67" s="15">
        <f>VLOOKUP(G67,[1]NUTS_Europa!$A$2:$C$81,3,FALSE)</f>
        <v>282</v>
      </c>
      <c r="F67" s="15">
        <v>50</v>
      </c>
      <c r="G67" s="15">
        <v>65</v>
      </c>
      <c r="H67" s="15">
        <v>1808712.880979538</v>
      </c>
      <c r="I67" s="15">
        <v>8116364.5798904533</v>
      </c>
      <c r="J67" s="15">
        <v>191087.21979999999</v>
      </c>
      <c r="K67" s="15">
        <v>47.383422459893055</v>
      </c>
      <c r="L67" s="15">
        <v>8.9965942877606295</v>
      </c>
      <c r="M67" s="15">
        <v>1.8524218313041996</v>
      </c>
      <c r="N67" s="15">
        <v>732.05116425480003</v>
      </c>
    </row>
    <row r="68" spans="2:14" s="15" customFormat="1" x14ac:dyDescent="0.25">
      <c r="B68" s="15" t="str">
        <f>VLOOKUP(F68,[1]NUTS_Europa!$A$2:$C$81,2,FALSE)</f>
        <v>ES21</v>
      </c>
      <c r="C68" s="15">
        <f>VLOOKUP(F68,[1]NUTS_Europa!$A$2:$C$81,3,FALSE)</f>
        <v>1063</v>
      </c>
      <c r="D68" s="15" t="str">
        <f>VLOOKUP(G68,[1]NUTS_Europa!$A$2:$C$81,2,FALSE)</f>
        <v>ES61</v>
      </c>
      <c r="E68" s="15">
        <f>VLOOKUP(G68,[1]NUTS_Europa!$A$2:$C$81,3,FALSE)</f>
        <v>297</v>
      </c>
      <c r="F68" s="15">
        <v>54</v>
      </c>
      <c r="G68" s="15">
        <v>57</v>
      </c>
      <c r="H68" s="15">
        <v>1022823.608137668</v>
      </c>
      <c r="I68" s="15">
        <v>8928927.6233568322</v>
      </c>
      <c r="J68" s="15">
        <v>199597.76430000001</v>
      </c>
      <c r="K68" s="15">
        <v>31.336898395721928</v>
      </c>
      <c r="L68" s="15">
        <v>10.850617017363396</v>
      </c>
      <c r="M68" s="15">
        <v>1.6211480342997389</v>
      </c>
      <c r="N68" s="15">
        <v>873.71723440004666</v>
      </c>
    </row>
    <row r="69" spans="2:14" s="15" customFormat="1" x14ac:dyDescent="0.25">
      <c r="B69" s="15" t="str">
        <f>VLOOKUP(F69,[1]NUTS_Europa!$A$2:$C$81,2,FALSE)</f>
        <v>ES21</v>
      </c>
      <c r="C69" s="15">
        <f>VLOOKUP(F69,[1]NUTS_Europa!$A$2:$C$81,3,FALSE)</f>
        <v>1063</v>
      </c>
      <c r="D69" s="15" t="str">
        <f>VLOOKUP(G69,[1]NUTS_Europa!$A$2:$C$81,2,FALSE)</f>
        <v>FRD2</v>
      </c>
      <c r="E69" s="15">
        <f>VLOOKUP(G69,[1]NUTS_Europa!$A$2:$C$81,3,FALSE)</f>
        <v>271</v>
      </c>
      <c r="F69" s="15">
        <v>54</v>
      </c>
      <c r="G69" s="15">
        <v>60</v>
      </c>
      <c r="H69" s="15">
        <v>267979.34432914236</v>
      </c>
      <c r="I69" s="15">
        <v>10224922.849744029</v>
      </c>
      <c r="J69" s="15">
        <v>159445.52859999999</v>
      </c>
      <c r="K69" s="15">
        <v>89.251336898395721</v>
      </c>
      <c r="L69" s="15">
        <v>14.522806154392468</v>
      </c>
      <c r="M69" s="15">
        <v>0.68327452762231344</v>
      </c>
      <c r="N69" s="15">
        <v>311.57674480919997</v>
      </c>
    </row>
    <row r="70" spans="2:14" s="15" customFormat="1" x14ac:dyDescent="0.25">
      <c r="B70" s="15" t="str">
        <f>VLOOKUP(F70,[1]NUTS_Europa!$A$2:$C$81,2,FALSE)</f>
        <v>ES51</v>
      </c>
      <c r="C70" s="15">
        <f>VLOOKUP(F70,[1]NUTS_Europa!$A$2:$C$81,3,FALSE)</f>
        <v>1064</v>
      </c>
      <c r="D70" s="15" t="str">
        <f>VLOOKUP(G70,[1]NUTS_Europa!$A$2:$C$81,2,FALSE)</f>
        <v>ES62</v>
      </c>
      <c r="E70" s="15">
        <f>VLOOKUP(G70,[1]NUTS_Europa!$A$2:$C$81,3,FALSE)</f>
        <v>462</v>
      </c>
      <c r="F70" s="15">
        <v>55</v>
      </c>
      <c r="G70" s="15">
        <v>58</v>
      </c>
      <c r="H70" s="15">
        <v>1013933.8299840598</v>
      </c>
      <c r="I70" s="15">
        <v>814414.46194897115</v>
      </c>
      <c r="J70" s="15">
        <v>114203.5226</v>
      </c>
      <c r="K70" s="15">
        <v>17.807486631016044</v>
      </c>
      <c r="L70" s="15">
        <v>8.1130288219543445</v>
      </c>
      <c r="M70" s="15">
        <v>1.7527919001661039</v>
      </c>
      <c r="N70" s="15">
        <v>944.66665541339307</v>
      </c>
    </row>
    <row r="71" spans="2:14" s="15" customFormat="1" x14ac:dyDescent="0.25">
      <c r="B71" s="15" t="str">
        <f>VLOOKUP(F71,[1]NUTS_Europa!$A$2:$C$81,2,FALSE)</f>
        <v>ES51</v>
      </c>
      <c r="C71" s="15">
        <f>VLOOKUP(F71,[1]NUTS_Europa!$A$2:$C$81,3,FALSE)</f>
        <v>1064</v>
      </c>
      <c r="D71" s="15" t="str">
        <f>VLOOKUP(G71,[1]NUTS_Europa!$A$2:$C$81,2,FALSE)</f>
        <v>FRD2</v>
      </c>
      <c r="E71" s="15">
        <f>VLOOKUP(G71,[1]NUTS_Europa!$A$2:$C$81,3,FALSE)</f>
        <v>271</v>
      </c>
      <c r="F71" s="15">
        <v>55</v>
      </c>
      <c r="G71" s="15">
        <v>60</v>
      </c>
      <c r="H71" s="15">
        <v>164053.76094913733</v>
      </c>
      <c r="I71" s="15">
        <v>2232065.3382402067</v>
      </c>
      <c r="J71" s="15">
        <v>507158.32770000002</v>
      </c>
      <c r="K71" s="15">
        <v>82.406417112299465</v>
      </c>
      <c r="L71" s="15">
        <v>14.245441473162447</v>
      </c>
      <c r="M71" s="15">
        <v>0.68327452762231344</v>
      </c>
      <c r="N71" s="15">
        <v>311.57674480919997</v>
      </c>
    </row>
    <row r="72" spans="2:14" s="15" customFormat="1" x14ac:dyDescent="0.25">
      <c r="B72" s="15" t="str">
        <f>VLOOKUP(F72,[1]NUTS_Europa!$A$2:$C$81,2,FALSE)</f>
        <v>ES52</v>
      </c>
      <c r="C72" s="15">
        <f>VLOOKUP(F72,[1]NUTS_Europa!$A$2:$C$81,3,FALSE)</f>
        <v>1063</v>
      </c>
      <c r="D72" s="15" t="str">
        <f>VLOOKUP(G72,[1]NUTS_Europa!$A$2:$C$81,2,FALSE)</f>
        <v>ES61</v>
      </c>
      <c r="E72" s="15">
        <f>VLOOKUP(G72,[1]NUTS_Europa!$A$2:$C$81,3,FALSE)</f>
        <v>297</v>
      </c>
      <c r="F72" s="15">
        <v>56</v>
      </c>
      <c r="G72" s="15">
        <v>57</v>
      </c>
      <c r="H72" s="15">
        <v>742909.07031845627</v>
      </c>
      <c r="I72" s="15">
        <v>8928927.6233568322</v>
      </c>
      <c r="J72" s="15">
        <v>176841.96369999999</v>
      </c>
      <c r="K72" s="15">
        <v>31.336898395721928</v>
      </c>
      <c r="L72" s="15">
        <v>10.850617017363396</v>
      </c>
      <c r="M72" s="15">
        <v>1.6211480342997389</v>
      </c>
      <c r="N72" s="15">
        <v>873.71723440004666</v>
      </c>
    </row>
    <row r="73" spans="2:14" s="15" customFormat="1" x14ac:dyDescent="0.25">
      <c r="B73" s="15" t="str">
        <f>VLOOKUP(F73,[1]NUTS_Europa!$A$2:$C$81,2,FALSE)</f>
        <v>ES52</v>
      </c>
      <c r="C73" s="15">
        <f>VLOOKUP(F73,[1]NUTS_Europa!$A$2:$C$81,3,FALSE)</f>
        <v>1063</v>
      </c>
      <c r="D73" s="15" t="str">
        <f>VLOOKUP(G73,[1]NUTS_Europa!$A$2:$C$81,2,FALSE)</f>
        <v>ES62</v>
      </c>
      <c r="E73" s="15">
        <f>VLOOKUP(G73,[1]NUTS_Europa!$A$2:$C$81,3,FALSE)</f>
        <v>462</v>
      </c>
      <c r="F73" s="15">
        <v>56</v>
      </c>
      <c r="G73" s="15">
        <v>58</v>
      </c>
      <c r="H73" s="15">
        <v>1025261.7248619951</v>
      </c>
      <c r="I73" s="15">
        <v>8785242.6131296139</v>
      </c>
      <c r="J73" s="15">
        <v>163171.4883</v>
      </c>
      <c r="K73" s="15">
        <v>24.598930481283425</v>
      </c>
      <c r="L73" s="15">
        <v>8.3903935031843666</v>
      </c>
      <c r="M73" s="15">
        <v>1.7527919001661039</v>
      </c>
      <c r="N73" s="15">
        <v>944.66665541339307</v>
      </c>
    </row>
    <row r="74" spans="2:14" s="15" customFormat="1" x14ac:dyDescent="0.25">
      <c r="B74" s="15" t="str">
        <f>VLOOKUP(F74,[1]NUTS_Europa!$A$2:$C$81,2,FALSE)</f>
        <v>FRJ1</v>
      </c>
      <c r="C74" s="15">
        <f>VLOOKUP(F74,[1]NUTS_Europa!$A$2:$C$81,3,FALSE)</f>
        <v>1064</v>
      </c>
      <c r="D74" s="15" t="str">
        <f>VLOOKUP(G74,[1]NUTS_Europa!$A$2:$C$81,2,FALSE)</f>
        <v>PT16</v>
      </c>
      <c r="E74" s="15">
        <f>VLOOKUP(G74,[1]NUTS_Europa!$A$2:$C$81,3,FALSE)</f>
        <v>294</v>
      </c>
      <c r="F74" s="15">
        <v>66</v>
      </c>
      <c r="G74" s="15">
        <v>78</v>
      </c>
      <c r="H74" s="15">
        <v>2928046.6009681476</v>
      </c>
      <c r="I74" s="15">
        <v>1159628.220453012</v>
      </c>
      <c r="J74" s="15">
        <v>119215.969</v>
      </c>
      <c r="K74" s="15">
        <v>33.119251336898401</v>
      </c>
      <c r="L74" s="15">
        <v>7.682401068389316</v>
      </c>
      <c r="M74" s="15">
        <v>5.9411267483040042</v>
      </c>
      <c r="N74" s="15">
        <v>3201.9684334321328</v>
      </c>
    </row>
    <row r="75" spans="2:14" s="15" customFormat="1" x14ac:dyDescent="0.25">
      <c r="B75" s="15" t="str">
        <f>VLOOKUP(F75,[1]NUTS_Europa!$A$2:$C$81,2,FALSE)</f>
        <v>FRJ1</v>
      </c>
      <c r="C75" s="15">
        <f>VLOOKUP(F75,[1]NUTS_Europa!$A$2:$C$81,3,FALSE)</f>
        <v>1064</v>
      </c>
      <c r="D75" s="15" t="str">
        <f>VLOOKUP(G75,[1]NUTS_Europa!$A$2:$C$81,2,FALSE)</f>
        <v>PT17</v>
      </c>
      <c r="E75" s="15">
        <f>VLOOKUP(G75,[1]NUTS_Europa!$A$2:$C$81,3,FALSE)</f>
        <v>297</v>
      </c>
      <c r="F75" s="15">
        <v>66</v>
      </c>
      <c r="G75" s="15">
        <v>79</v>
      </c>
      <c r="H75" s="15">
        <v>811588.12005058245</v>
      </c>
      <c r="I75" s="15">
        <v>954578.13325309695</v>
      </c>
      <c r="J75" s="15">
        <v>192445.7181</v>
      </c>
      <c r="K75" s="15">
        <v>24.759358288770056</v>
      </c>
      <c r="L75" s="15">
        <v>10.573252336133375</v>
      </c>
      <c r="M75" s="15">
        <v>1.6211480342997389</v>
      </c>
      <c r="N75" s="15">
        <v>873.71723440004666</v>
      </c>
    </row>
    <row r="76" spans="2:14" s="15" customFormat="1" x14ac:dyDescent="0.25">
      <c r="B76" s="15" t="str">
        <f>VLOOKUP(F76,[1]NUTS_Europa!$A$2:$C$81,2,FALSE)</f>
        <v>NL12</v>
      </c>
      <c r="C76" s="15">
        <f>VLOOKUP(F76,[1]NUTS_Europa!$A$2:$C$81,3,FALSE)</f>
        <v>250</v>
      </c>
      <c r="D76" s="15" t="str">
        <f>VLOOKUP(G76,[1]NUTS_Europa!$A$2:$C$81,2,FALSE)</f>
        <v>NL34</v>
      </c>
      <c r="E76" s="15">
        <f>VLOOKUP(G76,[1]NUTS_Europa!$A$2:$C$81,3,FALSE)</f>
        <v>218</v>
      </c>
      <c r="F76" s="15">
        <v>71</v>
      </c>
      <c r="G76" s="15">
        <v>74</v>
      </c>
      <c r="H76" s="15">
        <v>3215350.2404928301</v>
      </c>
      <c r="I76" s="15">
        <v>1016095.666989415</v>
      </c>
      <c r="J76" s="15">
        <v>117768.50930000001</v>
      </c>
      <c r="K76" s="15">
        <v>3.6363636363636367</v>
      </c>
      <c r="L76" s="15">
        <v>11.20865193039738</v>
      </c>
      <c r="M76" s="15">
        <v>11.290024881859297</v>
      </c>
      <c r="N76" s="15">
        <v>5443.4838231684107</v>
      </c>
    </row>
    <row r="77" spans="2:14" s="15" customFormat="1" x14ac:dyDescent="0.25">
      <c r="B77" s="15" t="str">
        <f>VLOOKUP(F77,[1]NUTS_Europa!$A$2:$C$81,2,FALSE)</f>
        <v>NL12</v>
      </c>
      <c r="C77" s="15">
        <f>VLOOKUP(F77,[1]NUTS_Europa!$A$2:$C$81,3,FALSE)</f>
        <v>250</v>
      </c>
      <c r="D77" s="15" t="str">
        <f>VLOOKUP(G77,[1]NUTS_Europa!$A$2:$C$81,2,FALSE)</f>
        <v>PT11</v>
      </c>
      <c r="E77" s="15">
        <f>VLOOKUP(G77,[1]NUTS_Europa!$A$2:$C$81,3,FALSE)</f>
        <v>288</v>
      </c>
      <c r="F77" s="15">
        <v>71</v>
      </c>
      <c r="G77" s="15">
        <v>76</v>
      </c>
      <c r="H77" s="15">
        <v>654439.94126051117</v>
      </c>
      <c r="I77" s="15">
        <v>1815609.0248828651</v>
      </c>
      <c r="J77" s="15">
        <v>142841.86170000001</v>
      </c>
      <c r="K77" s="15">
        <v>48.65347593582888</v>
      </c>
      <c r="L77" s="15">
        <v>10.811871996410359</v>
      </c>
      <c r="M77" s="15">
        <v>2.040474518153927</v>
      </c>
      <c r="N77" s="15">
        <v>930.46701220500688</v>
      </c>
    </row>
    <row r="78" spans="2:14" s="15" customFormat="1" x14ac:dyDescent="0.25">
      <c r="B78" s="15" t="str">
        <f>VLOOKUP(F78,[1]NUTS_Europa!$A$2:$C$81,2,FALSE)</f>
        <v>NL32</v>
      </c>
      <c r="C78" s="15">
        <f>VLOOKUP(F78,[1]NUTS_Europa!$A$2:$C$81,3,FALSE)</f>
        <v>253</v>
      </c>
      <c r="D78" s="15" t="str">
        <f>VLOOKUP(G78,[1]NUTS_Europa!$A$2:$C$81,2,FALSE)</f>
        <v>NL34</v>
      </c>
      <c r="E78" s="15">
        <f>VLOOKUP(G78,[1]NUTS_Europa!$A$2:$C$81,3,FALSE)</f>
        <v>218</v>
      </c>
      <c r="F78" s="15">
        <v>72</v>
      </c>
      <c r="G78" s="15">
        <v>74</v>
      </c>
      <c r="H78" s="15">
        <v>2755036.1393852332</v>
      </c>
      <c r="I78" s="15">
        <v>975756.03390895599</v>
      </c>
      <c r="J78" s="15">
        <v>120125.8052</v>
      </c>
      <c r="K78" s="15">
        <v>9.5716577540106957</v>
      </c>
      <c r="L78" s="15">
        <v>11.234605744402778</v>
      </c>
      <c r="M78" s="15">
        <v>11.290024881859297</v>
      </c>
      <c r="N78" s="15">
        <v>5443.4838231684107</v>
      </c>
    </row>
    <row r="79" spans="2:14" s="15" customFormat="1" x14ac:dyDescent="0.25">
      <c r="B79" s="15" t="str">
        <f>VLOOKUP(F79,[1]NUTS_Europa!$A$2:$C$81,2,FALSE)</f>
        <v>NL32</v>
      </c>
      <c r="C79" s="15">
        <f>VLOOKUP(F79,[1]NUTS_Europa!$A$2:$C$81,3,FALSE)</f>
        <v>253</v>
      </c>
      <c r="D79" s="15" t="str">
        <f>VLOOKUP(G79,[1]NUTS_Europa!$A$2:$C$81,2,FALSE)</f>
        <v>NL41</v>
      </c>
      <c r="E79" s="15">
        <f>VLOOKUP(G79,[1]NUTS_Europa!$A$2:$C$81,3,FALSE)</f>
        <v>218</v>
      </c>
      <c r="F79" s="15">
        <v>72</v>
      </c>
      <c r="G79" s="15">
        <v>75</v>
      </c>
      <c r="H79" s="15">
        <v>2361934.9550951263</v>
      </c>
      <c r="I79" s="15">
        <v>975756.03390895599</v>
      </c>
      <c r="J79" s="15">
        <v>159445.52859999999</v>
      </c>
      <c r="K79" s="15">
        <v>9.5716577540106957</v>
      </c>
      <c r="L79" s="15">
        <v>11.234605744402778</v>
      </c>
      <c r="M79" s="15">
        <v>11.290024881859297</v>
      </c>
      <c r="N79" s="15">
        <v>5443.4838231684107</v>
      </c>
    </row>
    <row r="80" spans="2:14" s="15" customFormat="1" x14ac:dyDescent="0.25">
      <c r="B80" s="15" t="str">
        <f>VLOOKUP(F80,[1]NUTS_Europa!$A$2:$C$81,2,FALSE)</f>
        <v>NL33</v>
      </c>
      <c r="C80" s="15">
        <f>VLOOKUP(F80,[1]NUTS_Europa!$A$2:$C$81,3,FALSE)</f>
        <v>220</v>
      </c>
      <c r="D80" s="15" t="str">
        <f>VLOOKUP(G80,[1]NUTS_Europa!$A$2:$C$81,2,FALSE)</f>
        <v>NL41</v>
      </c>
      <c r="E80" s="15">
        <f>VLOOKUP(G80,[1]NUTS_Europa!$A$2:$C$81,3,FALSE)</f>
        <v>218</v>
      </c>
      <c r="F80" s="15">
        <v>73</v>
      </c>
      <c r="G80" s="15">
        <v>75</v>
      </c>
      <c r="H80" s="15">
        <v>2506920.3696222682</v>
      </c>
      <c r="I80" s="15">
        <v>805409.96445512259</v>
      </c>
      <c r="J80" s="15">
        <v>176841.96369999999</v>
      </c>
      <c r="K80" s="15">
        <v>6.6844919786096257</v>
      </c>
      <c r="L80" s="15">
        <v>9.7535785993763007</v>
      </c>
      <c r="M80" s="15">
        <v>10.074105691958186</v>
      </c>
      <c r="N80" s="15">
        <v>5443.4838231684107</v>
      </c>
    </row>
    <row r="81" spans="2:29" s="15" customFormat="1" x14ac:dyDescent="0.25">
      <c r="B81" s="15" t="str">
        <f>VLOOKUP(F81,[1]NUTS_Europa!$A$2:$C$81,2,FALSE)</f>
        <v>NL33</v>
      </c>
      <c r="C81" s="15">
        <f>VLOOKUP(F81,[1]NUTS_Europa!$A$2:$C$81,3,FALSE)</f>
        <v>220</v>
      </c>
      <c r="D81" s="15" t="str">
        <f>VLOOKUP(G81,[1]NUTS_Europa!$A$2:$C$81,2,FALSE)</f>
        <v>PT11</v>
      </c>
      <c r="E81" s="15">
        <f>VLOOKUP(G81,[1]NUTS_Europa!$A$2:$C$81,3,FALSE)</f>
        <v>288</v>
      </c>
      <c r="F81" s="15">
        <v>73</v>
      </c>
      <c r="G81" s="15">
        <v>76</v>
      </c>
      <c r="H81" s="15">
        <v>598650.29144318763</v>
      </c>
      <c r="I81" s="15">
        <v>1464137.3473401391</v>
      </c>
      <c r="J81" s="15">
        <v>163171.4883</v>
      </c>
      <c r="K81" s="15">
        <v>44.95775401069519</v>
      </c>
      <c r="L81" s="15">
        <v>9.3567986653892774</v>
      </c>
      <c r="M81" s="15">
        <v>1.8326346985709792</v>
      </c>
      <c r="N81" s="15">
        <v>930.46701220500688</v>
      </c>
    </row>
    <row r="82" spans="2:29" s="15" customFormat="1" x14ac:dyDescent="0.25">
      <c r="B82" s="15" t="str">
        <f>VLOOKUP(F82,[1]NUTS_Europa!$A$2:$C$81,2,FALSE)</f>
        <v>PT15</v>
      </c>
      <c r="C82" s="15">
        <f>VLOOKUP(F82,[1]NUTS_Europa!$A$2:$C$81,3,FALSE)</f>
        <v>61</v>
      </c>
      <c r="D82" s="15" t="str">
        <f>VLOOKUP(G82,[1]NUTS_Europa!$A$2:$C$81,2,FALSE)</f>
        <v>PT16</v>
      </c>
      <c r="E82" s="15">
        <f>VLOOKUP(G82,[1]NUTS_Europa!$A$2:$C$81,3,FALSE)</f>
        <v>294</v>
      </c>
      <c r="F82" s="15">
        <v>77</v>
      </c>
      <c r="G82" s="15">
        <v>78</v>
      </c>
      <c r="H82" s="15">
        <v>2675220.0908085797</v>
      </c>
      <c r="I82" s="15">
        <v>769959.27671553264</v>
      </c>
      <c r="J82" s="15">
        <v>127001.217</v>
      </c>
      <c r="K82" s="15">
        <v>16.454545454545453</v>
      </c>
      <c r="L82" s="15">
        <v>6.9702770354618995</v>
      </c>
      <c r="M82" s="15">
        <v>5.5301301453372407</v>
      </c>
      <c r="N82" s="15">
        <v>3201.9684334321328</v>
      </c>
    </row>
    <row r="83" spans="2:29" s="15" customFormat="1" x14ac:dyDescent="0.25">
      <c r="B83" s="15" t="str">
        <f>VLOOKUP(F83,[1]NUTS_Europa!$A$2:$C$81,2,FALSE)</f>
        <v>PT15</v>
      </c>
      <c r="C83" s="15">
        <f>VLOOKUP(F83,[1]NUTS_Europa!$A$2:$C$81,3,FALSE)</f>
        <v>61</v>
      </c>
      <c r="D83" s="15" t="str">
        <f>VLOOKUP(G83,[1]NUTS_Europa!$A$2:$C$81,2,FALSE)</f>
        <v>PT17</v>
      </c>
      <c r="E83" s="15">
        <f>VLOOKUP(G83,[1]NUTS_Europa!$A$2:$C$81,3,FALSE)</f>
        <v>297</v>
      </c>
      <c r="F83" s="15">
        <v>77</v>
      </c>
      <c r="G83" s="15">
        <v>79</v>
      </c>
      <c r="H83" s="15">
        <v>742598.92028044863</v>
      </c>
      <c r="I83" s="15">
        <v>480615.17837553972</v>
      </c>
      <c r="J83" s="15">
        <v>113696.3812</v>
      </c>
      <c r="K83" s="15">
        <v>4.0106951871657754</v>
      </c>
      <c r="L83" s="15">
        <v>9.8611283032059589</v>
      </c>
      <c r="M83" s="15">
        <v>1.50899989081944</v>
      </c>
      <c r="N83" s="15">
        <v>873.71723440004666</v>
      </c>
    </row>
    <row r="84" spans="2:29" s="15" customFormat="1" x14ac:dyDescent="0.25">
      <c r="N84" s="15">
        <f>SUM(N4:N83)</f>
        <v>254783.51908546881</v>
      </c>
    </row>
    <row r="85" spans="2:29" s="15" customFormat="1" x14ac:dyDescent="0.25"/>
    <row r="86" spans="2:29" s="15" customFormat="1" x14ac:dyDescent="0.25">
      <c r="B86" s="15" t="s">
        <v>146</v>
      </c>
    </row>
    <row r="87" spans="2:29" s="15" customFormat="1" x14ac:dyDescent="0.25">
      <c r="B87" s="15" t="str">
        <f>B3</f>
        <v>nodo inicial</v>
      </c>
      <c r="C87" s="15" t="str">
        <f t="shared" ref="C87:I87" si="0">C3</f>
        <v>puerto O</v>
      </c>
      <c r="D87" s="15" t="str">
        <f t="shared" si="0"/>
        <v>nodo final</v>
      </c>
      <c r="E87" s="15" t="str">
        <f t="shared" si="0"/>
        <v>puerto D</v>
      </c>
      <c r="F87" s="15" t="str">
        <f t="shared" si="0"/>
        <v>Var1</v>
      </c>
      <c r="G87" s="15" t="str">
        <f t="shared" si="0"/>
        <v>Var2</v>
      </c>
      <c r="H87" s="15" t="str">
        <f t="shared" si="0"/>
        <v>Coste variable</v>
      </c>
      <c r="I87" s="15" t="str">
        <f t="shared" si="0"/>
        <v>Coste fijo</v>
      </c>
      <c r="J87" s="15" t="s">
        <v>162</v>
      </c>
      <c r="K87" s="15" t="str">
        <f>J3</f>
        <v>flow</v>
      </c>
      <c r="L87" s="15" t="str">
        <f>K3</f>
        <v>TiempoNav</v>
      </c>
      <c r="M87" s="15" t="str">
        <f>L3</f>
        <v>TiempoPort</v>
      </c>
      <c r="N87" s="15" t="str">
        <f>M3</f>
        <v>TiempoCD</v>
      </c>
      <c r="O87" s="15" t="str">
        <f>N3</f>
        <v>offer</v>
      </c>
      <c r="P87" s="15" t="str">
        <f>'27 buques 17 kn 7500 charter'!P135</f>
        <v>Tiempo C/D</v>
      </c>
      <c r="Q87" s="15" t="str">
        <f>'27 buques 17 kn 7500 charter'!Q135</f>
        <v>Tiempo total</v>
      </c>
      <c r="R87" s="15" t="str">
        <f>'27 buques 17 kn 7500 charter'!R135</f>
        <v>TEUs/buque</v>
      </c>
      <c r="S87" s="15" t="str">
        <f>'27 buques 17 kn 7500 charter'!S135</f>
        <v>Coste variable</v>
      </c>
      <c r="T87" s="15" t="str">
        <f>'27 buques 17 kn 7500 charter'!T135</f>
        <v>Coste fijo</v>
      </c>
      <c r="U87" s="15" t="str">
        <f>'27 buques 17 kn 7500 charter'!U135</f>
        <v>Coste Total</v>
      </c>
      <c r="V87" s="15" t="str">
        <f>'27 buques 17 kn 7500 charter'!V135</f>
        <v>Nodo inicial</v>
      </c>
      <c r="W87" s="15" t="str">
        <f>'27 buques 17 kn 7500 charter'!W135</f>
        <v>Puerto O</v>
      </c>
      <c r="X87" s="15" t="str">
        <f>'27 buques 17 kn 7500 charter'!X135</f>
        <v>Nodo final</v>
      </c>
      <c r="Y87" s="15" t="str">
        <f>'27 buques 17 kn 7500 charter'!Y135</f>
        <v>Puerto D</v>
      </c>
    </row>
    <row r="88" spans="2:29" s="15" customFormat="1" x14ac:dyDescent="0.25">
      <c r="B88" s="15" t="str">
        <f>VLOOKUP(F88,[1]NUTS_Europa!$A$2:$C$81,2,FALSE)</f>
        <v>ES21</v>
      </c>
      <c r="C88" s="15">
        <f>VLOOKUP(F88,[1]NUTS_Europa!$A$2:$C$81,3,FALSE)</f>
        <v>1063</v>
      </c>
      <c r="D88" s="15" t="str">
        <f>VLOOKUP(G88,[1]NUTS_Europa!$A$2:$C$81,2,FALSE)</f>
        <v>ES61</v>
      </c>
      <c r="E88" s="15">
        <f>VLOOKUP(G88,[1]NUTS_Europa!$A$2:$C$81,3,FALSE)</f>
        <v>297</v>
      </c>
      <c r="F88" s="15">
        <v>54</v>
      </c>
      <c r="G88" s="15">
        <v>57</v>
      </c>
      <c r="H88" s="15">
        <v>1022823.608137668</v>
      </c>
      <c r="I88" s="15">
        <v>8928927.6233568322</v>
      </c>
      <c r="J88" s="15">
        <f>I88/28</f>
        <v>318890.27226274402</v>
      </c>
      <c r="K88" s="15">
        <v>199597.76430000001</v>
      </c>
      <c r="L88" s="15">
        <v>31.336898395721928</v>
      </c>
      <c r="M88" s="15">
        <v>10.850617017363396</v>
      </c>
      <c r="N88" s="15">
        <v>1.6211480342997389</v>
      </c>
      <c r="O88" s="15">
        <v>873.71723440004666</v>
      </c>
      <c r="P88" s="15">
        <f>N88*(R88/O88)</f>
        <v>0</v>
      </c>
      <c r="Q88" s="15">
        <f>P88+M88+L88</f>
        <v>42.187515413085322</v>
      </c>
      <c r="S88" s="15">
        <f>H88*(R88/O88)</f>
        <v>0</v>
      </c>
      <c r="U88" s="15">
        <f>T88+S88</f>
        <v>0</v>
      </c>
      <c r="V88" s="15" t="str">
        <f>VLOOKUP(B88,NUTS_Europa!$B$2:$F$41,5,FALSE)</f>
        <v>País Vasco</v>
      </c>
      <c r="W88" s="15" t="str">
        <f>VLOOKUP(C88,Puertos!$N$3:$O$27,2,FALSE)</f>
        <v>Barcelona</v>
      </c>
      <c r="X88" s="15" t="str">
        <f>VLOOKUP(D88,NUTS_Europa!$B$2:$F$41,5,FALSE)</f>
        <v>Andalucía</v>
      </c>
      <c r="Y88" s="15" t="str">
        <f>VLOOKUP(E88,Puertos!$N$3:$O$27,2,FALSE)</f>
        <v>Cádiz</v>
      </c>
    </row>
    <row r="89" spans="2:29" s="15" customFormat="1" x14ac:dyDescent="0.25">
      <c r="B89" s="15" t="str">
        <f>VLOOKUP(G89,[1]NUTS_Europa!$A$2:$C$81,2,FALSE)</f>
        <v>ES61</v>
      </c>
      <c r="C89" s="15">
        <f>VLOOKUP(G89,[1]NUTS_Europa!$A$2:$C$81,3,FALSE)</f>
        <v>297</v>
      </c>
      <c r="D89" s="15" t="str">
        <f>VLOOKUP(F89,[1]NUTS_Europa!$A$2:$C$81,2,FALSE)</f>
        <v>ES52</v>
      </c>
      <c r="E89" s="15">
        <f>VLOOKUP(F89,[1]NUTS_Europa!$A$2:$C$81,3,FALSE)</f>
        <v>1063</v>
      </c>
      <c r="F89" s="15">
        <v>56</v>
      </c>
      <c r="G89" s="15">
        <v>57</v>
      </c>
      <c r="H89" s="15">
        <v>742909.07031845627</v>
      </c>
      <c r="I89" s="15">
        <v>8928927.6233568322</v>
      </c>
      <c r="J89" s="15">
        <f t="shared" ref="J89:J102" si="1">I89/28</f>
        <v>318890.27226274402</v>
      </c>
      <c r="K89" s="15">
        <v>176841.96369999999</v>
      </c>
      <c r="L89" s="15">
        <v>31.336898395721928</v>
      </c>
      <c r="M89" s="15">
        <v>10.850617017363396</v>
      </c>
      <c r="N89" s="15">
        <v>1.6211480342997389</v>
      </c>
      <c r="O89" s="15">
        <v>873.71723440004666</v>
      </c>
      <c r="P89" s="15">
        <f t="shared" ref="P89:P93" si="2">N89*(R89/O89)</f>
        <v>0</v>
      </c>
      <c r="Q89" s="15">
        <f t="shared" ref="Q89:Q93" si="3">P89+M89+L89</f>
        <v>42.187515413085322</v>
      </c>
      <c r="S89" s="15">
        <f t="shared" ref="S89:S93" si="4">H89*(R89/O89)</f>
        <v>0</v>
      </c>
      <c r="U89" s="15">
        <f t="shared" ref="U89:U93" si="5">T89+S89</f>
        <v>0</v>
      </c>
      <c r="V89" s="15" t="str">
        <f>VLOOKUP(B89,NUTS_Europa!$B$2:$F$41,5,FALSE)</f>
        <v>Andalucía</v>
      </c>
      <c r="W89" s="15" t="str">
        <f>VLOOKUP(C89,Puertos!$N$3:$O$27,2,FALSE)</f>
        <v>Cádiz</v>
      </c>
      <c r="X89" s="15" t="str">
        <f>VLOOKUP(D89,NUTS_Europa!$B$2:$F$41,5,FALSE)</f>
        <v xml:space="preserve">Comunitat Valenciana </v>
      </c>
      <c r="Y89" s="15" t="str">
        <f>VLOOKUP(E89,Puertos!$N$3:$O$27,2,FALSE)</f>
        <v>Barcelona</v>
      </c>
    </row>
    <row r="90" spans="2:29" s="15" customFormat="1" x14ac:dyDescent="0.25">
      <c r="B90" s="15" t="str">
        <f>VLOOKUP(F90,[1]NUTS_Europa!$A$2:$C$81,2,FALSE)</f>
        <v>ES52</v>
      </c>
      <c r="C90" s="15">
        <f>VLOOKUP(F90,[1]NUTS_Europa!$A$2:$C$81,3,FALSE)</f>
        <v>1063</v>
      </c>
      <c r="D90" s="15" t="str">
        <f>VLOOKUP(G90,[1]NUTS_Europa!$A$2:$C$81,2,FALSE)</f>
        <v>ES62</v>
      </c>
      <c r="E90" s="15">
        <f>VLOOKUP(G90,[1]NUTS_Europa!$A$2:$C$81,3,FALSE)</f>
        <v>462</v>
      </c>
      <c r="F90" s="15">
        <v>56</v>
      </c>
      <c r="G90" s="15">
        <v>58</v>
      </c>
      <c r="H90" s="15">
        <v>1025261.7248619951</v>
      </c>
      <c r="I90" s="15">
        <v>8785242.6131296139</v>
      </c>
      <c r="J90" s="15">
        <f t="shared" si="1"/>
        <v>313758.66475462908</v>
      </c>
      <c r="K90" s="15">
        <v>163171.4883</v>
      </c>
      <c r="L90" s="15">
        <v>24.598930481283425</v>
      </c>
      <c r="M90" s="15">
        <v>8.3903935031843666</v>
      </c>
      <c r="N90" s="15">
        <v>1.7527919001661039</v>
      </c>
      <c r="O90" s="17">
        <v>944.66665541339307</v>
      </c>
      <c r="P90" s="15">
        <f t="shared" si="2"/>
        <v>1.3433535823966669</v>
      </c>
      <c r="Q90" s="15">
        <f t="shared" si="3"/>
        <v>34.332677566864461</v>
      </c>
      <c r="R90" s="15">
        <v>724</v>
      </c>
      <c r="S90" s="15">
        <f t="shared" si="4"/>
        <v>785768.69898647279</v>
      </c>
      <c r="T90" s="15">
        <f>2*J90</f>
        <v>627517.32950925815</v>
      </c>
      <c r="U90" s="15">
        <f t="shared" si="5"/>
        <v>1413286.0284957308</v>
      </c>
      <c r="V90" s="15" t="str">
        <f>VLOOKUP(B90,NUTS_Europa!$B$2:$F$41,5,FALSE)</f>
        <v xml:space="preserve">Comunitat Valenciana </v>
      </c>
      <c r="W90" s="15" t="str">
        <f>VLOOKUP(C90,Puertos!$N$3:$O$27,2,FALSE)</f>
        <v>Barcelona</v>
      </c>
      <c r="X90" s="15" t="str">
        <f>VLOOKUP(D90,NUTS_Europa!$B$2:$F$41,5,FALSE)</f>
        <v>Región de Murcia</v>
      </c>
      <c r="Y90" s="15" t="str">
        <f>VLOOKUP(E90,Puertos!$N$3:$O$27,2,FALSE)</f>
        <v>Málaga</v>
      </c>
      <c r="Z90" s="15">
        <f>Q90/24</f>
        <v>1.430528231952686</v>
      </c>
      <c r="AA90" s="15">
        <f>SUM(Q90:Q93)</f>
        <v>263.38909729572623</v>
      </c>
      <c r="AB90" s="15">
        <f>AA90/24</f>
        <v>10.974545720655259</v>
      </c>
      <c r="AC90" s="15">
        <f>AB90/7</f>
        <v>1.5677922458078941</v>
      </c>
    </row>
    <row r="91" spans="2:29" s="15" customFormat="1" x14ac:dyDescent="0.25">
      <c r="B91" s="15" t="str">
        <f>VLOOKUP(G91,[1]NUTS_Europa!$A$2:$C$81,2,FALSE)</f>
        <v>ES62</v>
      </c>
      <c r="C91" s="15">
        <f>VLOOKUP(G91,[1]NUTS_Europa!$A$2:$C$81,3,FALSE)</f>
        <v>462</v>
      </c>
      <c r="D91" s="15" t="str">
        <f>VLOOKUP(F91,[1]NUTS_Europa!$A$2:$C$81,2,FALSE)</f>
        <v>ES51</v>
      </c>
      <c r="E91" s="15">
        <f>VLOOKUP(F91,[1]NUTS_Europa!$A$2:$C$81,3,FALSE)</f>
        <v>1064</v>
      </c>
      <c r="F91" s="15">
        <v>55</v>
      </c>
      <c r="G91" s="15">
        <v>58</v>
      </c>
      <c r="H91" s="15">
        <v>1013933.8299840598</v>
      </c>
      <c r="I91" s="15">
        <v>814414.46194897115</v>
      </c>
      <c r="J91" s="15">
        <f t="shared" si="1"/>
        <v>29086.230783891828</v>
      </c>
      <c r="K91" s="15">
        <v>114203.5226</v>
      </c>
      <c r="L91" s="15">
        <v>17.807486631016044</v>
      </c>
      <c r="M91" s="15">
        <v>8.1130288219543445</v>
      </c>
      <c r="N91" s="15">
        <v>1.7527919001661039</v>
      </c>
      <c r="O91" s="17">
        <v>944.66665541339307</v>
      </c>
      <c r="P91" s="15">
        <f t="shared" si="2"/>
        <v>1.3433535823966669</v>
      </c>
      <c r="Q91" s="15">
        <f t="shared" si="3"/>
        <v>27.263869035367055</v>
      </c>
      <c r="R91" s="15">
        <v>724</v>
      </c>
      <c r="S91" s="15">
        <f t="shared" si="4"/>
        <v>777086.91071266506</v>
      </c>
      <c r="T91" s="15">
        <f t="shared" ref="T91:T93" si="6">2*J91</f>
        <v>58172.461567783655</v>
      </c>
      <c r="U91" s="15">
        <f t="shared" si="5"/>
        <v>835259.37228044868</v>
      </c>
      <c r="V91" s="15" t="str">
        <f>VLOOKUP(B91,NUTS_Europa!$B$2:$F$41,5,FALSE)</f>
        <v>Región de Murcia</v>
      </c>
      <c r="W91" s="15" t="str">
        <f>VLOOKUP(C91,Puertos!$N$3:$O$27,2,FALSE)</f>
        <v>Málaga</v>
      </c>
      <c r="X91" s="15" t="str">
        <f>VLOOKUP(D91,NUTS_Europa!$B$2:$F$41,5,FALSE)</f>
        <v>Cataluña</v>
      </c>
      <c r="Y91" s="15" t="str">
        <f>VLOOKUP(E91,Puertos!$N$3:$O$27,2,FALSE)</f>
        <v>Valencia</v>
      </c>
      <c r="Z91" s="15">
        <f t="shared" ref="Z91:Z93" si="7">Q91/24</f>
        <v>1.135994543140294</v>
      </c>
    </row>
    <row r="92" spans="2:29" s="15" customFormat="1" x14ac:dyDescent="0.25">
      <c r="B92" s="15" t="str">
        <f>VLOOKUP(F92,[1]NUTS_Europa!$A$2:$C$81,2,FALSE)</f>
        <v>ES51</v>
      </c>
      <c r="C92" s="15">
        <f>VLOOKUP(F92,[1]NUTS_Europa!$A$2:$C$81,3,FALSE)</f>
        <v>1064</v>
      </c>
      <c r="D92" s="15" t="str">
        <f>VLOOKUP(G92,[1]NUTS_Europa!$A$2:$C$81,2,FALSE)</f>
        <v>FRD2</v>
      </c>
      <c r="E92" s="15">
        <f>VLOOKUP(G92,[1]NUTS_Europa!$A$2:$C$81,3,FALSE)</f>
        <v>271</v>
      </c>
      <c r="F92" s="15">
        <v>55</v>
      </c>
      <c r="G92" s="15">
        <v>60</v>
      </c>
      <c r="H92" s="15">
        <v>164053.76094913733</v>
      </c>
      <c r="I92" s="15">
        <v>2232065.3382402067</v>
      </c>
      <c r="J92" s="15">
        <f t="shared" si="1"/>
        <v>79716.619222864523</v>
      </c>
      <c r="K92" s="15">
        <v>507158.32770000002</v>
      </c>
      <c r="L92" s="15">
        <v>82.406417112299465</v>
      </c>
      <c r="M92" s="15">
        <v>14.245441473162447</v>
      </c>
      <c r="N92" s="15">
        <v>0.68327452762231344</v>
      </c>
      <c r="O92" s="17">
        <v>311.57674480919997</v>
      </c>
      <c r="P92" s="15">
        <f t="shared" si="2"/>
        <v>0.68327452762231344</v>
      </c>
      <c r="Q92" s="15">
        <f t="shared" si="3"/>
        <v>97.335133113084225</v>
      </c>
      <c r="R92" s="17">
        <f>O92</f>
        <v>311.57674480919997</v>
      </c>
      <c r="S92" s="15">
        <f t="shared" si="4"/>
        <v>164053.76094913733</v>
      </c>
      <c r="T92" s="15">
        <f t="shared" si="6"/>
        <v>159433.23844572905</v>
      </c>
      <c r="U92" s="15">
        <f t="shared" si="5"/>
        <v>323486.99939486641</v>
      </c>
      <c r="V92" s="15" t="str">
        <f>VLOOKUP(B92,NUTS_Europa!$B$2:$F$41,5,FALSE)</f>
        <v>Cataluña</v>
      </c>
      <c r="W92" s="15" t="str">
        <f>VLOOKUP(C92,Puertos!$N$3:$O$27,2,FALSE)</f>
        <v>Valencia</v>
      </c>
      <c r="X92" s="15" t="str">
        <f>VLOOKUP(D92,NUTS_Europa!$B$2:$F$41,5,FALSE)</f>
        <v xml:space="preserve">Haute-Normandie </v>
      </c>
      <c r="Y92" s="15" t="str">
        <f>VLOOKUP(E92,Puertos!$N$3:$O$27,2,FALSE)</f>
        <v>Lyon</v>
      </c>
      <c r="Z92" s="15">
        <f t="shared" si="7"/>
        <v>4.0556305463785094</v>
      </c>
    </row>
    <row r="93" spans="2:29" s="15" customFormat="1" x14ac:dyDescent="0.25">
      <c r="B93" s="15" t="str">
        <f>VLOOKUP(G93,[1]NUTS_Europa!$A$2:$C$81,2,FALSE)</f>
        <v>FRD2</v>
      </c>
      <c r="C93" s="15">
        <f>VLOOKUP(G93,[1]NUTS_Europa!$A$2:$C$81,3,FALSE)</f>
        <v>271</v>
      </c>
      <c r="D93" s="15" t="str">
        <f>VLOOKUP(F93,[1]NUTS_Europa!$A$2:$C$81,2,FALSE)</f>
        <v>ES21</v>
      </c>
      <c r="E93" s="15">
        <f>VLOOKUP(F93,[1]NUTS_Europa!$A$2:$C$81,3,FALSE)</f>
        <v>1063</v>
      </c>
      <c r="F93" s="15">
        <v>54</v>
      </c>
      <c r="G93" s="15">
        <v>60</v>
      </c>
      <c r="H93" s="15">
        <v>267979.34432914236</v>
      </c>
      <c r="I93" s="15">
        <v>10224922.849744029</v>
      </c>
      <c r="J93" s="15">
        <f t="shared" si="1"/>
        <v>365175.81606228679</v>
      </c>
      <c r="K93" s="15">
        <v>159445.52859999999</v>
      </c>
      <c r="L93" s="15">
        <v>89.251336898395721</v>
      </c>
      <c r="M93" s="15">
        <v>14.522806154392468</v>
      </c>
      <c r="N93" s="15">
        <v>0.68327452762231344</v>
      </c>
      <c r="O93" s="17">
        <v>311.57674480919997</v>
      </c>
      <c r="P93" s="15">
        <f t="shared" si="2"/>
        <v>0.68327452762231344</v>
      </c>
      <c r="Q93" s="15">
        <f t="shared" si="3"/>
        <v>104.45741758041051</v>
      </c>
      <c r="R93" s="17">
        <f>O93</f>
        <v>311.57674480919997</v>
      </c>
      <c r="S93" s="15">
        <f t="shared" si="4"/>
        <v>267979.34432914236</v>
      </c>
      <c r="T93" s="15">
        <f t="shared" si="6"/>
        <v>730351.63212457357</v>
      </c>
      <c r="U93" s="15">
        <f t="shared" si="5"/>
        <v>998330.97645371594</v>
      </c>
      <c r="V93" s="15" t="str">
        <f>VLOOKUP(B93,NUTS_Europa!$B$2:$F$41,5,FALSE)</f>
        <v xml:space="preserve">Haute-Normandie </v>
      </c>
      <c r="W93" s="15" t="str">
        <f>VLOOKUP(C93,Puertos!$N$3:$O$27,2,FALSE)</f>
        <v>Lyon</v>
      </c>
      <c r="X93" s="15" t="str">
        <f>VLOOKUP(D93,NUTS_Europa!$B$2:$F$41,5,FALSE)</f>
        <v>País Vasco</v>
      </c>
      <c r="Y93" s="15" t="str">
        <f>VLOOKUP(E93,Puertos!$N$3:$O$27,2,FALSE)</f>
        <v>Barcelona</v>
      </c>
      <c r="Z93" s="15">
        <f t="shared" si="7"/>
        <v>4.3523923991837714</v>
      </c>
    </row>
    <row r="94" spans="2:29" s="15" customFormat="1" x14ac:dyDescent="0.25"/>
    <row r="95" spans="2:29" s="15" customFormat="1" x14ac:dyDescent="0.25">
      <c r="B95" s="15" t="s">
        <v>147</v>
      </c>
    </row>
    <row r="96" spans="2:29" s="15" customFormat="1" x14ac:dyDescent="0.25">
      <c r="B96" s="15" t="str">
        <f>B87</f>
        <v>nodo inicial</v>
      </c>
      <c r="C96" s="15" t="str">
        <f t="shared" ref="C96:I96" si="8">C87</f>
        <v>puerto O</v>
      </c>
      <c r="D96" s="15" t="str">
        <f t="shared" si="8"/>
        <v>nodo final</v>
      </c>
      <c r="E96" s="15" t="str">
        <f t="shared" si="8"/>
        <v>puerto D</v>
      </c>
      <c r="F96" s="15" t="str">
        <f t="shared" si="8"/>
        <v>Var1</v>
      </c>
      <c r="G96" s="15" t="str">
        <f t="shared" si="8"/>
        <v>Var2</v>
      </c>
      <c r="H96" s="15" t="str">
        <f t="shared" si="8"/>
        <v>Coste variable</v>
      </c>
      <c r="I96" s="15" t="str">
        <f t="shared" si="8"/>
        <v>Coste fijo</v>
      </c>
      <c r="J96" s="15" t="str">
        <f t="shared" ref="J96:P96" si="9">J87</f>
        <v>Coste fijo/buque</v>
      </c>
      <c r="K96" s="15" t="str">
        <f t="shared" si="9"/>
        <v>flow</v>
      </c>
      <c r="L96" s="15" t="str">
        <f t="shared" si="9"/>
        <v>TiempoNav</v>
      </c>
      <c r="M96" s="15" t="str">
        <f t="shared" si="9"/>
        <v>TiempoPort</v>
      </c>
      <c r="N96" s="15" t="str">
        <f t="shared" si="9"/>
        <v>TiempoCD</v>
      </c>
      <c r="O96" s="15" t="str">
        <f t="shared" si="9"/>
        <v>offer</v>
      </c>
      <c r="P96" s="15" t="str">
        <f t="shared" si="9"/>
        <v>Tiempo C/D</v>
      </c>
      <c r="Q96" s="15" t="str">
        <f t="shared" ref="Q96:Y96" si="10">Q87</f>
        <v>Tiempo total</v>
      </c>
      <c r="R96" s="15" t="str">
        <f t="shared" si="10"/>
        <v>TEUs/buque</v>
      </c>
      <c r="S96" s="15" t="str">
        <f t="shared" si="10"/>
        <v>Coste variable</v>
      </c>
      <c r="T96" s="15" t="str">
        <f t="shared" si="10"/>
        <v>Coste fijo</v>
      </c>
      <c r="U96" s="15" t="str">
        <f t="shared" si="10"/>
        <v>Coste Total</v>
      </c>
      <c r="V96" s="15" t="str">
        <f t="shared" si="10"/>
        <v>Nodo inicial</v>
      </c>
      <c r="W96" s="15" t="str">
        <f t="shared" si="10"/>
        <v>Puerto O</v>
      </c>
      <c r="X96" s="15" t="str">
        <f t="shared" si="10"/>
        <v>Nodo final</v>
      </c>
      <c r="Y96" s="15" t="str">
        <f t="shared" si="10"/>
        <v>Puerto D</v>
      </c>
    </row>
    <row r="97" spans="2:25" s="15" customFormat="1" x14ac:dyDescent="0.25">
      <c r="B97" s="15" t="str">
        <f>VLOOKUP(F97,[1]NUTS_Europa!$A$2:$C$81,2,FALSE)</f>
        <v>NL12</v>
      </c>
      <c r="C97" s="15">
        <f>VLOOKUP(F97,[1]NUTS_Europa!$A$2:$C$81,3,FALSE)</f>
        <v>250</v>
      </c>
      <c r="D97" s="15" t="str">
        <f>VLOOKUP(G97,[1]NUTS_Europa!$A$2:$C$81,2,FALSE)</f>
        <v>NL34</v>
      </c>
      <c r="E97" s="15">
        <f>VLOOKUP(G97,[1]NUTS_Europa!$A$2:$C$81,3,FALSE)</f>
        <v>218</v>
      </c>
      <c r="F97" s="15">
        <v>71</v>
      </c>
      <c r="G97" s="15">
        <v>74</v>
      </c>
      <c r="H97" s="15">
        <v>3215350.2404928301</v>
      </c>
      <c r="I97" s="15">
        <v>1016095.666989415</v>
      </c>
      <c r="J97" s="15">
        <f t="shared" si="1"/>
        <v>36289.130963907679</v>
      </c>
      <c r="K97" s="15">
        <v>117768.50930000001</v>
      </c>
      <c r="L97" s="15">
        <v>3.6363636363636367</v>
      </c>
      <c r="M97" s="15">
        <v>11.20865193039738</v>
      </c>
      <c r="N97" s="15">
        <v>11.290024881859297</v>
      </c>
      <c r="O97" s="17">
        <v>5443.4838231684107</v>
      </c>
      <c r="P97" s="15">
        <f>N97*(R97/O97)</f>
        <v>1.5016078452692858</v>
      </c>
      <c r="Q97" s="15">
        <f>P97+M97+L97</f>
        <v>16.346623412030304</v>
      </c>
      <c r="R97" s="15">
        <v>724</v>
      </c>
      <c r="S97" s="15">
        <f>H97*(R97/O97)</f>
        <v>427651.41768380121</v>
      </c>
      <c r="U97" s="15">
        <f>T97+S97</f>
        <v>427651.41768380121</v>
      </c>
      <c r="V97" s="15" t="str">
        <f>VLOOKUP(B97,NUTS_Europa!$B$2:$F$41,5,FALSE)</f>
        <v>Friesland (NL)</v>
      </c>
      <c r="W97" s="15" t="str">
        <f>VLOOKUP(C97,Puertos!$N$3:$O$27,2,FALSE)</f>
        <v>Rotterdam</v>
      </c>
      <c r="X97" s="15" t="str">
        <f>VLOOKUP(D97,NUTS_Europa!$B$2:$F$41,5,FALSE)</f>
        <v>Zeeland</v>
      </c>
      <c r="Y97" s="15" t="str">
        <f>VLOOKUP(E97,Puertos!$N$3:$O$27,2,FALSE)</f>
        <v>Amsterdam</v>
      </c>
    </row>
    <row r="98" spans="2:25" s="15" customFormat="1" x14ac:dyDescent="0.25">
      <c r="B98" s="15" t="str">
        <f>VLOOKUP(G98,[1]NUTS_Europa!$A$2:$C$81,2,FALSE)</f>
        <v>NL34</v>
      </c>
      <c r="C98" s="15">
        <f>VLOOKUP(G98,[1]NUTS_Europa!$A$2:$C$81,3,FALSE)</f>
        <v>218</v>
      </c>
      <c r="D98" s="15" t="str">
        <f>VLOOKUP(F98,[1]NUTS_Europa!$A$2:$C$81,2,FALSE)</f>
        <v>NL32</v>
      </c>
      <c r="E98" s="15">
        <f>VLOOKUP(F98,[1]NUTS_Europa!$A$2:$C$81,3,FALSE)</f>
        <v>253</v>
      </c>
      <c r="F98" s="15">
        <v>72</v>
      </c>
      <c r="G98" s="15">
        <v>74</v>
      </c>
      <c r="H98" s="15">
        <v>2755036.1393852332</v>
      </c>
      <c r="I98" s="15">
        <v>975756.03390895599</v>
      </c>
      <c r="J98" s="15">
        <f t="shared" si="1"/>
        <v>34848.429782462714</v>
      </c>
      <c r="K98" s="15">
        <v>120125.8052</v>
      </c>
      <c r="L98" s="15">
        <v>9.5716577540106957</v>
      </c>
      <c r="M98" s="15">
        <v>11.234605744402778</v>
      </c>
      <c r="N98" s="15">
        <v>11.290024881859297</v>
      </c>
      <c r="O98" s="17">
        <v>5443.4838231684107</v>
      </c>
      <c r="P98" s="15">
        <f t="shared" ref="P98:P102" si="11">N98*(R98/O98)</f>
        <v>1.5016078452692858</v>
      </c>
      <c r="Q98" s="15">
        <f t="shared" ref="Q98:Q102" si="12">P98+M98+L98</f>
        <v>22.307871343682759</v>
      </c>
      <c r="R98" s="15">
        <v>724</v>
      </c>
      <c r="S98" s="15">
        <f t="shared" ref="S98:S102" si="13">H98*(R98/O98)</f>
        <v>366428.23414397764</v>
      </c>
      <c r="U98" s="15">
        <f t="shared" ref="U98:U102" si="14">T98+S98</f>
        <v>366428.23414397764</v>
      </c>
      <c r="V98" s="15" t="str">
        <f>VLOOKUP(B98,NUTS_Europa!$B$2:$F$41,5,FALSE)</f>
        <v>Zeeland</v>
      </c>
      <c r="W98" s="15" t="str">
        <f>VLOOKUP(C98,Puertos!$N$3:$O$27,2,FALSE)</f>
        <v>Amsterdam</v>
      </c>
      <c r="X98" s="15" t="str">
        <f>VLOOKUP(D98,NUTS_Europa!$B$2:$F$41,5,FALSE)</f>
        <v>Noord-Holland</v>
      </c>
      <c r="Y98" s="15" t="str">
        <f>VLOOKUP(E98,Puertos!$N$3:$O$27,2,FALSE)</f>
        <v>Amberes</v>
      </c>
    </row>
    <row r="99" spans="2:25" s="15" customFormat="1" x14ac:dyDescent="0.25">
      <c r="B99" s="15" t="str">
        <f>VLOOKUP(F99,[1]NUTS_Europa!$A$2:$C$81,2,FALSE)</f>
        <v>NL32</v>
      </c>
      <c r="C99" s="15">
        <f>VLOOKUP(F99,[1]NUTS_Europa!$A$2:$C$81,3,FALSE)</f>
        <v>253</v>
      </c>
      <c r="D99" s="15" t="str">
        <f>VLOOKUP(G99,[1]NUTS_Europa!$A$2:$C$81,2,FALSE)</f>
        <v>NL41</v>
      </c>
      <c r="E99" s="15">
        <f>VLOOKUP(G99,[1]NUTS_Europa!$A$2:$C$81,3,FALSE)</f>
        <v>218</v>
      </c>
      <c r="F99" s="15">
        <v>72</v>
      </c>
      <c r="G99" s="15">
        <v>75</v>
      </c>
      <c r="H99" s="15">
        <v>2361934.9550951263</v>
      </c>
      <c r="I99" s="15">
        <v>975756.03390895599</v>
      </c>
      <c r="J99" s="15">
        <f t="shared" si="1"/>
        <v>34848.429782462714</v>
      </c>
      <c r="K99" s="15">
        <v>159445.52859999999</v>
      </c>
      <c r="L99" s="15">
        <v>9.5716577540106957</v>
      </c>
      <c r="M99" s="15">
        <v>11.234605744402778</v>
      </c>
      <c r="N99" s="15">
        <v>11.290024881859297</v>
      </c>
      <c r="O99" s="17">
        <v>5443.4838231684107</v>
      </c>
      <c r="P99" s="15">
        <f t="shared" si="11"/>
        <v>1.5016078452692858</v>
      </c>
      <c r="Q99" s="15">
        <f t="shared" si="12"/>
        <v>22.307871343682759</v>
      </c>
      <c r="R99" s="15">
        <v>724</v>
      </c>
      <c r="S99" s="15">
        <f t="shared" si="13"/>
        <v>314144.5741439776</v>
      </c>
      <c r="U99" s="15">
        <f t="shared" si="14"/>
        <v>314144.5741439776</v>
      </c>
      <c r="V99" s="15" t="str">
        <f>VLOOKUP(B99,NUTS_Europa!$B$2:$F$41,5,FALSE)</f>
        <v>Noord-Holland</v>
      </c>
      <c r="W99" s="15" t="str">
        <f>VLOOKUP(C99,Puertos!$N$3:$O$27,2,FALSE)</f>
        <v>Amberes</v>
      </c>
      <c r="X99" s="15" t="str">
        <f>VLOOKUP(D99,NUTS_Europa!$B$2:$F$41,5,FALSE)</f>
        <v>Noord-Brabant</v>
      </c>
      <c r="Y99" s="15" t="str">
        <f>VLOOKUP(E99,Puertos!$N$3:$O$27,2,FALSE)</f>
        <v>Amsterdam</v>
      </c>
    </row>
    <row r="100" spans="2:25" s="15" customFormat="1" x14ac:dyDescent="0.25">
      <c r="B100" s="15" t="str">
        <f>VLOOKUP(G100,[1]NUTS_Europa!$A$2:$C$81,2,FALSE)</f>
        <v>NL41</v>
      </c>
      <c r="C100" s="15">
        <f>VLOOKUP(G100,[1]NUTS_Europa!$A$2:$C$81,3,FALSE)</f>
        <v>218</v>
      </c>
      <c r="D100" s="15" t="str">
        <f>VLOOKUP(F100,[1]NUTS_Europa!$A$2:$C$81,2,FALSE)</f>
        <v>NL33</v>
      </c>
      <c r="E100" s="15">
        <f>VLOOKUP(F100,[1]NUTS_Europa!$A$2:$C$81,3,FALSE)</f>
        <v>220</v>
      </c>
      <c r="F100" s="15">
        <v>73</v>
      </c>
      <c r="G100" s="15">
        <v>75</v>
      </c>
      <c r="H100" s="15">
        <v>2506920.3696222682</v>
      </c>
      <c r="I100" s="15">
        <v>805409.96445512259</v>
      </c>
      <c r="J100" s="15">
        <f t="shared" si="1"/>
        <v>28764.641587682949</v>
      </c>
      <c r="K100" s="15">
        <v>176841.96369999999</v>
      </c>
      <c r="L100" s="15">
        <v>6.6844919786096257</v>
      </c>
      <c r="M100" s="15">
        <v>9.7535785993763007</v>
      </c>
      <c r="N100" s="15">
        <v>10.074105691958186</v>
      </c>
      <c r="O100" s="17">
        <v>5443.4838231684107</v>
      </c>
      <c r="P100" s="15">
        <f t="shared" si="11"/>
        <v>1.339886873537619</v>
      </c>
      <c r="Q100" s="15">
        <f t="shared" si="12"/>
        <v>17.777957451523545</v>
      </c>
      <c r="R100" s="15">
        <v>724</v>
      </c>
      <c r="S100" s="15">
        <f t="shared" si="13"/>
        <v>333428.07778384932</v>
      </c>
      <c r="U100" s="15">
        <f t="shared" si="14"/>
        <v>333428.07778384932</v>
      </c>
      <c r="V100" s="15" t="str">
        <f>VLOOKUP(B100,NUTS_Europa!$B$2:$F$41,5,FALSE)</f>
        <v>Noord-Brabant</v>
      </c>
      <c r="W100" s="15" t="str">
        <f>VLOOKUP(C100,Puertos!$N$3:$O$27,2,FALSE)</f>
        <v>Amsterdam</v>
      </c>
      <c r="X100" s="15" t="str">
        <f>VLOOKUP(D100,NUTS_Europa!$B$2:$F$41,5,FALSE)</f>
        <v>Zuid-Holland</v>
      </c>
      <c r="Y100" s="15" t="str">
        <f>VLOOKUP(E100,Puertos!$N$3:$O$27,2,FALSE)</f>
        <v>Zeebrugge</v>
      </c>
    </row>
    <row r="101" spans="2:25" s="15" customFormat="1" x14ac:dyDescent="0.25">
      <c r="B101" s="15" t="str">
        <f>VLOOKUP(F101,[1]NUTS_Europa!$A$2:$C$81,2,FALSE)</f>
        <v>NL33</v>
      </c>
      <c r="C101" s="15">
        <f>VLOOKUP(F101,[1]NUTS_Europa!$A$2:$C$81,3,FALSE)</f>
        <v>220</v>
      </c>
      <c r="D101" s="15" t="str">
        <f>VLOOKUP(G101,[1]NUTS_Europa!$A$2:$C$81,2,FALSE)</f>
        <v>PT11</v>
      </c>
      <c r="E101" s="15">
        <f>VLOOKUP(G101,[1]NUTS_Europa!$A$2:$C$81,3,FALSE)</f>
        <v>288</v>
      </c>
      <c r="F101" s="15">
        <v>73</v>
      </c>
      <c r="G101" s="15">
        <v>76</v>
      </c>
      <c r="H101" s="15">
        <v>598650.29144318763</v>
      </c>
      <c r="I101" s="15">
        <v>1464137.3473401391</v>
      </c>
      <c r="J101" s="15">
        <f t="shared" si="1"/>
        <v>52290.619547862108</v>
      </c>
      <c r="K101" s="15">
        <v>163171.4883</v>
      </c>
      <c r="L101" s="15">
        <v>44.95775401069519</v>
      </c>
      <c r="M101" s="15">
        <v>9.3567986653892774</v>
      </c>
      <c r="N101" s="15">
        <v>1.8326346985709792</v>
      </c>
      <c r="O101" s="17">
        <v>930.46701220500688</v>
      </c>
      <c r="P101" s="15">
        <f t="shared" si="11"/>
        <v>1.425980184532381</v>
      </c>
      <c r="Q101" s="15">
        <f t="shared" si="12"/>
        <v>55.740532860616852</v>
      </c>
      <c r="R101" s="15">
        <v>724</v>
      </c>
      <c r="S101" s="15">
        <f t="shared" si="13"/>
        <v>465812.11941920314</v>
      </c>
      <c r="U101" s="15">
        <f t="shared" si="14"/>
        <v>465812.11941920314</v>
      </c>
      <c r="V101" s="15" t="str">
        <f>VLOOKUP(B101,NUTS_Europa!$B$2:$F$41,5,FALSE)</f>
        <v>Zuid-Holland</v>
      </c>
      <c r="W101" s="15" t="str">
        <f>VLOOKUP(C101,Puertos!$N$3:$O$27,2,FALSE)</f>
        <v>Zeebrugge</v>
      </c>
      <c r="X101" s="15" t="str">
        <f>VLOOKUP(D101,NUTS_Europa!$B$2:$F$41,5,FALSE)</f>
        <v>Norte</v>
      </c>
      <c r="Y101" s="15" t="str">
        <f>VLOOKUP(E101,Puertos!$N$3:$O$27,2,FALSE)</f>
        <v>Vigo</v>
      </c>
    </row>
    <row r="102" spans="2:25" s="15" customFormat="1" x14ac:dyDescent="0.25">
      <c r="B102" s="15" t="str">
        <f>VLOOKUP(G102,[1]NUTS_Europa!$A$2:$C$81,2,FALSE)</f>
        <v>PT11</v>
      </c>
      <c r="C102" s="15">
        <f>VLOOKUP(G102,[1]NUTS_Europa!$A$2:$C$81,3,FALSE)</f>
        <v>288</v>
      </c>
      <c r="D102" s="15" t="str">
        <f>VLOOKUP(F102,[1]NUTS_Europa!$A$2:$C$81,2,FALSE)</f>
        <v>NL12</v>
      </c>
      <c r="E102" s="15">
        <f>VLOOKUP(F102,[1]NUTS_Europa!$A$2:$C$81,3,FALSE)</f>
        <v>250</v>
      </c>
      <c r="F102" s="15">
        <v>71</v>
      </c>
      <c r="G102" s="15">
        <v>76</v>
      </c>
      <c r="H102" s="15">
        <v>654439.94126051117</v>
      </c>
      <c r="I102" s="15">
        <v>1815609.0248828651</v>
      </c>
      <c r="J102" s="15">
        <f t="shared" si="1"/>
        <v>64843.179460102328</v>
      </c>
      <c r="K102" s="15">
        <v>142841.86170000001</v>
      </c>
      <c r="L102" s="15">
        <v>48.65347593582888</v>
      </c>
      <c r="M102" s="15">
        <v>10.811871996410359</v>
      </c>
      <c r="N102" s="15">
        <v>2.040474518153927</v>
      </c>
      <c r="O102" s="17">
        <v>930.46701220500688</v>
      </c>
      <c r="P102" s="15">
        <f t="shared" si="11"/>
        <v>1.5877011562640475</v>
      </c>
      <c r="Q102" s="15">
        <f t="shared" si="12"/>
        <v>61.053049088503286</v>
      </c>
      <c r="R102" s="15">
        <v>724</v>
      </c>
      <c r="S102" s="15">
        <f t="shared" si="13"/>
        <v>509222.26286106743</v>
      </c>
      <c r="U102" s="15">
        <f t="shared" si="14"/>
        <v>509222.26286106743</v>
      </c>
      <c r="V102" s="15" t="str">
        <f>VLOOKUP(B102,NUTS_Europa!$B$2:$F$41,5,FALSE)</f>
        <v>Norte</v>
      </c>
      <c r="W102" s="15" t="str">
        <f>VLOOKUP(C102,Puertos!$N$3:$O$27,2,FALSE)</f>
        <v>Vigo</v>
      </c>
      <c r="X102" s="15" t="str">
        <f>VLOOKUP(D102,NUTS_Europa!$B$2:$F$41,5,FALSE)</f>
        <v>Friesland (NL)</v>
      </c>
      <c r="Y102" s="15" t="str">
        <f>VLOOKUP(E102,Puertos!$N$3:$O$27,2,FALSE)</f>
        <v>Rotterdam</v>
      </c>
    </row>
    <row r="103" spans="2:25" s="15" customFormat="1" x14ac:dyDescent="0.25"/>
    <row r="104" spans="2:25" s="15" customFormat="1" x14ac:dyDescent="0.25">
      <c r="B104" s="15" t="s">
        <v>148</v>
      </c>
    </row>
    <row r="105" spans="2:25" s="15" customFormat="1" x14ac:dyDescent="0.25">
      <c r="B105" s="15" t="str">
        <f>B3</f>
        <v>nodo inicial</v>
      </c>
      <c r="C105" s="15" t="str">
        <f t="shared" ref="C105:N105" si="15">C3</f>
        <v>puerto O</v>
      </c>
      <c r="D105" s="15" t="str">
        <f t="shared" si="15"/>
        <v>nodo final</v>
      </c>
      <c r="E105" s="15" t="str">
        <f t="shared" si="15"/>
        <v>puerto D</v>
      </c>
      <c r="F105" s="15" t="str">
        <f t="shared" si="15"/>
        <v>Var1</v>
      </c>
      <c r="G105" s="15" t="str">
        <f t="shared" si="15"/>
        <v>Var2</v>
      </c>
      <c r="H105" s="15" t="str">
        <f t="shared" si="15"/>
        <v>Coste variable</v>
      </c>
      <c r="I105" s="15" t="str">
        <f t="shared" si="15"/>
        <v>Coste fijo</v>
      </c>
      <c r="J105" s="15" t="str">
        <f t="shared" si="15"/>
        <v>flow</v>
      </c>
      <c r="K105" s="15" t="str">
        <f t="shared" si="15"/>
        <v>TiempoNav</v>
      </c>
      <c r="L105" s="15" t="str">
        <f t="shared" si="15"/>
        <v>TiempoPort</v>
      </c>
      <c r="M105" s="15" t="str">
        <f t="shared" si="15"/>
        <v>TiempoCD</v>
      </c>
      <c r="N105" s="15" t="str">
        <f t="shared" si="15"/>
        <v>offer</v>
      </c>
    </row>
    <row r="106" spans="2:25" s="15" customFormat="1" x14ac:dyDescent="0.25">
      <c r="B106" s="15" t="str">
        <f>VLOOKUP(F106,[1]NUTS_Europa!$A$2:$C$81,2,FALSE)</f>
        <v>ES51</v>
      </c>
      <c r="C106" s="15">
        <f>VLOOKUP(F106,[1]NUTS_Europa!$A$2:$C$81,3,FALSE)</f>
        <v>1063</v>
      </c>
      <c r="D106" s="15" t="str">
        <f>VLOOKUP(G106,[1]NUTS_Europa!$A$2:$C$81,2,FALSE)</f>
        <v>ES52</v>
      </c>
      <c r="E106" s="15">
        <f>VLOOKUP(G106,[1]NUTS_Europa!$A$2:$C$81,3,FALSE)</f>
        <v>1064</v>
      </c>
      <c r="F106" s="15">
        <v>15</v>
      </c>
      <c r="G106" s="15">
        <v>16</v>
      </c>
      <c r="H106" s="15">
        <v>2763121.0914852032</v>
      </c>
      <c r="I106" s="15">
        <v>8526305.6478987038</v>
      </c>
      <c r="J106" s="15">
        <v>135416.16140000001</v>
      </c>
      <c r="K106" s="15">
        <v>8.6631016042780757</v>
      </c>
      <c r="L106" s="15">
        <v>11.398914476537179</v>
      </c>
      <c r="M106" s="15">
        <v>20.496522887748824</v>
      </c>
      <c r="N106" s="15">
        <v>11046.594705360551</v>
      </c>
    </row>
    <row r="107" spans="2:25" s="15" customFormat="1" x14ac:dyDescent="0.25">
      <c r="B107" s="15" t="str">
        <f>VLOOKUP(F107,[1]NUTS_Europa!$A$2:$C$81,2,FALSE)</f>
        <v>ES52</v>
      </c>
      <c r="C107" s="15">
        <f>VLOOKUP(F107,[1]NUTS_Europa!$A$2:$C$81,3,FALSE)</f>
        <v>1064</v>
      </c>
      <c r="D107" s="15" t="str">
        <f>VLOOKUP(G107,[1]NUTS_Europa!$A$2:$C$81,2,FALSE)</f>
        <v>PT18</v>
      </c>
      <c r="E107" s="15">
        <f>VLOOKUP(G107,[1]NUTS_Europa!$A$2:$C$81,3,FALSE)</f>
        <v>61</v>
      </c>
      <c r="F107" s="15">
        <v>16</v>
      </c>
      <c r="G107" s="15">
        <v>80</v>
      </c>
      <c r="H107" s="15">
        <v>12617461.355645111</v>
      </c>
      <c r="I107" s="15">
        <v>887328.4319607612</v>
      </c>
      <c r="J107" s="15">
        <v>145277.79319999999</v>
      </c>
      <c r="K107" s="15">
        <v>20.908556149732622</v>
      </c>
      <c r="L107" s="15">
        <v>10.409425762379742</v>
      </c>
      <c r="M107" s="15">
        <v>31.015275580121774</v>
      </c>
      <c r="N107" s="15">
        <v>17957.973999125879</v>
      </c>
    </row>
    <row r="108" spans="2:25" s="15" customFormat="1" x14ac:dyDescent="0.25">
      <c r="B108" s="15" t="str">
        <f>VLOOKUP(G108,[1]NUTS_Europa!$A$2:$C$81,2,FALSE)</f>
        <v>PT18</v>
      </c>
      <c r="C108" s="15">
        <f>VLOOKUP(G108,[1]NUTS_Europa!$A$2:$C$81,3,FALSE)</f>
        <v>61</v>
      </c>
      <c r="D108" s="15" t="str">
        <f>VLOOKUP(F108,[1]NUTS_Europa!$A$2:$C$81,2,FALSE)</f>
        <v>BE25</v>
      </c>
      <c r="E108" s="15">
        <f>VLOOKUP(F108,[1]NUTS_Europa!$A$2:$C$81,3,FALSE)</f>
        <v>220</v>
      </c>
      <c r="F108" s="15">
        <v>43</v>
      </c>
      <c r="G108" s="15">
        <v>80</v>
      </c>
      <c r="H108" s="15">
        <v>11970100.64171852</v>
      </c>
      <c r="I108" s="15">
        <v>1914833.2071937737</v>
      </c>
      <c r="J108" s="15">
        <v>117768.50930000001</v>
      </c>
      <c r="K108" s="15">
        <v>72.388770053475938</v>
      </c>
      <c r="L108" s="15">
        <v>10.424792905907047</v>
      </c>
      <c r="M108" s="15">
        <v>33.064731896129061</v>
      </c>
      <c r="N108" s="15">
        <v>17957.973999125879</v>
      </c>
    </row>
    <row r="109" spans="2:25" s="15" customFormat="1" x14ac:dyDescent="0.25">
      <c r="B109" s="15" t="str">
        <f>VLOOKUP(G109,[1]NUTS_Europa!$A$2:$C$81,2,FALSE)</f>
        <v>FRD1</v>
      </c>
      <c r="C109" s="15">
        <f>VLOOKUP(G109,[1]NUTS_Europa!$A$2:$C$81,3,FALSE)</f>
        <v>269</v>
      </c>
      <c r="D109" s="15" t="str">
        <f>VLOOKUP(F109,[1]NUTS_Europa!$A$2:$C$81,2,FALSE)</f>
        <v>BE25</v>
      </c>
      <c r="E109" s="15">
        <f>VLOOKUP(F109,[1]NUTS_Europa!$A$2:$C$81,3,FALSE)</f>
        <v>220</v>
      </c>
      <c r="F109" s="15">
        <v>43</v>
      </c>
      <c r="G109" s="15">
        <v>59</v>
      </c>
      <c r="H109" s="15">
        <v>3570942.6750010108</v>
      </c>
      <c r="I109" s="15">
        <v>864929.32949615573</v>
      </c>
      <c r="J109" s="15">
        <v>199058.85829999999</v>
      </c>
      <c r="K109" s="15">
        <v>9.6786096256684502</v>
      </c>
      <c r="L109" s="15">
        <v>12.793634846313545</v>
      </c>
      <c r="M109" s="15">
        <v>32.942992602743679</v>
      </c>
      <c r="N109" s="15">
        <v>14279.069796</v>
      </c>
    </row>
    <row r="110" spans="2:25" s="15" customFormat="1" x14ac:dyDescent="0.25">
      <c r="B110" s="15" t="str">
        <f>VLOOKUP(F110,[1]NUTS_Europa!$A$2:$C$81,2,FALSE)</f>
        <v>BE23</v>
      </c>
      <c r="C110" s="15">
        <f>VLOOKUP(F110,[1]NUTS_Europa!$A$2:$C$81,3,FALSE)</f>
        <v>220</v>
      </c>
      <c r="D110" s="15" t="str">
        <f>VLOOKUP(G110,[1]NUTS_Europa!$A$2:$C$81,2,FALSE)</f>
        <v>FRD1</v>
      </c>
      <c r="E110" s="15">
        <f>VLOOKUP(G110,[1]NUTS_Europa!$A$2:$C$81,3,FALSE)</f>
        <v>269</v>
      </c>
      <c r="F110" s="15">
        <v>42</v>
      </c>
      <c r="G110" s="15">
        <v>59</v>
      </c>
      <c r="H110" s="15">
        <v>4110897.1318948739</v>
      </c>
      <c r="I110" s="15">
        <v>864929.32949615573</v>
      </c>
      <c r="J110" s="15">
        <v>115262.5922</v>
      </c>
      <c r="K110" s="15">
        <v>9.6786096256684502</v>
      </c>
      <c r="L110" s="15">
        <v>12.793634846313545</v>
      </c>
      <c r="M110" s="15">
        <v>32.942992602743679</v>
      </c>
      <c r="N110" s="15">
        <v>14279.069796</v>
      </c>
    </row>
    <row r="111" spans="2:25" s="15" customFormat="1" x14ac:dyDescent="0.25">
      <c r="B111" s="15" t="str">
        <f>VLOOKUP(F111,[1]NUTS_Europa!$A$2:$C$81,2,FALSE)</f>
        <v>BE23</v>
      </c>
      <c r="C111" s="15">
        <f>VLOOKUP(F111,[1]NUTS_Europa!$A$2:$C$81,3,FALSE)</f>
        <v>220</v>
      </c>
      <c r="D111" s="15" t="str">
        <f>VLOOKUP(G111,[1]NUTS_Europa!$A$2:$C$81,2,FALSE)</f>
        <v>ES12</v>
      </c>
      <c r="E111" s="15">
        <f>VLOOKUP(G111,[1]NUTS_Europa!$A$2:$C$81,3,FALSE)</f>
        <v>163</v>
      </c>
      <c r="F111" s="15">
        <v>42</v>
      </c>
      <c r="G111" s="15">
        <v>52</v>
      </c>
      <c r="H111" s="15">
        <v>1484612.8375370782</v>
      </c>
      <c r="I111" s="15">
        <v>1328362.6612081174</v>
      </c>
      <c r="J111" s="15">
        <v>137713.6226</v>
      </c>
      <c r="K111" s="15">
        <v>39.037433155080215</v>
      </c>
      <c r="L111" s="15">
        <v>12.601641413371418</v>
      </c>
      <c r="M111" s="15">
        <v>6.8950228310941366</v>
      </c>
      <c r="N111" s="15">
        <v>2988.6329222563354</v>
      </c>
    </row>
    <row r="112" spans="2:25" s="15" customFormat="1" x14ac:dyDescent="0.25">
      <c r="B112" s="15" t="str">
        <f>VLOOKUP(G112,[1]NUTS_Europa!$A$2:$C$81,2,FALSE)</f>
        <v>ES12</v>
      </c>
      <c r="C112" s="15">
        <f>VLOOKUP(G112,[1]NUTS_Europa!$A$2:$C$81,3,FALSE)</f>
        <v>163</v>
      </c>
      <c r="D112" s="15" t="str">
        <f>VLOOKUP(F112,[1]NUTS_Europa!$A$2:$C$81,2,FALSE)</f>
        <v>BE21</v>
      </c>
      <c r="E112" s="15">
        <f>VLOOKUP(F112,[1]NUTS_Europa!$A$2:$C$81,3,FALSE)</f>
        <v>250</v>
      </c>
      <c r="F112" s="15">
        <v>41</v>
      </c>
      <c r="G112" s="15">
        <v>52</v>
      </c>
      <c r="H112" s="15">
        <v>1734176.8927830299</v>
      </c>
      <c r="I112" s="15">
        <v>1688029.9069180812</v>
      </c>
      <c r="J112" s="15">
        <v>117923.68180000001</v>
      </c>
      <c r="K112" s="15">
        <v>41.983796791443851</v>
      </c>
      <c r="L112" s="15">
        <v>14.056714744392499</v>
      </c>
      <c r="M112" s="15">
        <v>7.5625982735479287</v>
      </c>
      <c r="N112" s="15">
        <v>2988.6329222563354</v>
      </c>
    </row>
    <row r="113" spans="2:14" s="15" customFormat="1" x14ac:dyDescent="0.25">
      <c r="B113" s="15" t="str">
        <f>VLOOKUP(F113,[1]NUTS_Europa!$A$2:$C$81,2,FALSE)</f>
        <v>BE21</v>
      </c>
      <c r="C113" s="15">
        <f>VLOOKUP(F113,[1]NUTS_Europa!$A$2:$C$81,3,FALSE)</f>
        <v>250</v>
      </c>
      <c r="D113" s="15" t="str">
        <f>VLOOKUP(G113,[1]NUTS_Europa!$A$2:$C$81,2,FALSE)</f>
        <v>FRJ2</v>
      </c>
      <c r="E113" s="15">
        <f>VLOOKUP(G113,[1]NUTS_Europa!$A$2:$C$81,3,FALSE)</f>
        <v>163</v>
      </c>
      <c r="F113" s="15">
        <v>41</v>
      </c>
      <c r="G113" s="15">
        <v>68</v>
      </c>
      <c r="H113" s="15">
        <v>2726967.8745944402</v>
      </c>
      <c r="I113" s="15">
        <v>1688029.9069180812</v>
      </c>
      <c r="J113" s="15">
        <v>123840.01519999999</v>
      </c>
      <c r="K113" s="15">
        <v>41.983796791443851</v>
      </c>
      <c r="L113" s="15">
        <v>14.056714744392499</v>
      </c>
      <c r="M113" s="15">
        <v>7.5625982735479287</v>
      </c>
      <c r="N113" s="15">
        <v>2988.6329222563354</v>
      </c>
    </row>
    <row r="114" spans="2:14" s="15" customFormat="1" x14ac:dyDescent="0.25">
      <c r="B114" s="15" t="str">
        <f>VLOOKUP(G114,[1]NUTS_Europa!$A$2:$C$81,2,FALSE)</f>
        <v>FRJ2</v>
      </c>
      <c r="C114" s="15">
        <f>VLOOKUP(G114,[1]NUTS_Europa!$A$2:$C$81,3,FALSE)</f>
        <v>163</v>
      </c>
      <c r="D114" s="15" t="str">
        <f>VLOOKUP(F114,[1]NUTS_Europa!$A$2:$C$81,2,FALSE)</f>
        <v>DE50</v>
      </c>
      <c r="E114" s="15">
        <f>VLOOKUP(F114,[1]NUTS_Europa!$A$2:$C$81,3,FALSE)</f>
        <v>1069</v>
      </c>
      <c r="F114" s="15">
        <v>44</v>
      </c>
      <c r="G114" s="15">
        <v>68</v>
      </c>
      <c r="H114" s="15">
        <v>2630115.9252006798</v>
      </c>
      <c r="I114" s="15">
        <v>1749347.0811114514</v>
      </c>
      <c r="J114" s="15">
        <v>122072.6309</v>
      </c>
      <c r="K114" s="15">
        <v>56.045454545454547</v>
      </c>
      <c r="L114" s="15">
        <v>12.414540024525007</v>
      </c>
      <c r="M114" s="15">
        <v>6.5539446772309171</v>
      </c>
      <c r="N114" s="15">
        <v>2988.6329222563354</v>
      </c>
    </row>
    <row r="115" spans="2:14" s="15" customFormat="1" x14ac:dyDescent="0.25">
      <c r="B115" s="15" t="str">
        <f>VLOOKUP(F115,[1]NUTS_Europa!$A$2:$C$81,2,FALSE)</f>
        <v>DE50</v>
      </c>
      <c r="C115" s="15">
        <f>VLOOKUP(F115,[1]NUTS_Europa!$A$2:$C$81,3,FALSE)</f>
        <v>1069</v>
      </c>
      <c r="D115" s="15" t="str">
        <f>VLOOKUP(G115,[1]NUTS_Europa!$A$2:$C$81,2,FALSE)</f>
        <v>NL11</v>
      </c>
      <c r="E115" s="15">
        <f>VLOOKUP(G115,[1]NUTS_Europa!$A$2:$C$81,3,FALSE)</f>
        <v>218</v>
      </c>
      <c r="F115" s="15">
        <v>44</v>
      </c>
      <c r="G115" s="15">
        <v>70</v>
      </c>
      <c r="H115" s="15">
        <v>2183995.7852544282</v>
      </c>
      <c r="I115" s="15">
        <v>1038265.0654435253</v>
      </c>
      <c r="J115" s="15">
        <v>120437.3524</v>
      </c>
      <c r="K115" s="15">
        <v>14.436898395721927</v>
      </c>
      <c r="L115" s="15">
        <v>9.5664772105298894</v>
      </c>
      <c r="M115" s="15">
        <v>9.4528673327190518</v>
      </c>
      <c r="N115" s="15">
        <v>5443.4838231684107</v>
      </c>
    </row>
    <row r="116" spans="2:14" s="15" customFormat="1" x14ac:dyDescent="0.25">
      <c r="B116" s="15" t="str">
        <f>VLOOKUP(G116,[1]NUTS_Europa!$A$2:$C$81,2,FALSE)</f>
        <v>NL11</v>
      </c>
      <c r="C116" s="15">
        <f>VLOOKUP(G116,[1]NUTS_Europa!$A$2:$C$81,3,FALSE)</f>
        <v>218</v>
      </c>
      <c r="D116" s="15" t="str">
        <f>VLOOKUP(F116,[1]NUTS_Europa!$A$2:$C$81,2,FALSE)</f>
        <v>NL33</v>
      </c>
      <c r="E116" s="15">
        <f>VLOOKUP(F116,[1]NUTS_Europa!$A$2:$C$81,3,FALSE)</f>
        <v>250</v>
      </c>
      <c r="F116" s="15">
        <v>33</v>
      </c>
      <c r="G116" s="15">
        <v>70</v>
      </c>
      <c r="H116" s="15">
        <v>1841640.283755403</v>
      </c>
      <c r="I116" s="15">
        <v>1016095.666989415</v>
      </c>
      <c r="J116" s="15">
        <v>135416.16140000001</v>
      </c>
      <c r="K116" s="15">
        <v>3.6363636363636367</v>
      </c>
      <c r="L116" s="15">
        <v>11.20865193039738</v>
      </c>
      <c r="M116" s="15">
        <v>11.290024881859297</v>
      </c>
      <c r="N116" s="15">
        <v>5443.4838231684107</v>
      </c>
    </row>
    <row r="117" spans="2:14" s="15" customFormat="1" x14ac:dyDescent="0.25">
      <c r="B117" s="15" t="str">
        <f>VLOOKUP(F117,[1]NUTS_Europa!$A$2:$C$81,2,FALSE)</f>
        <v>NL33</v>
      </c>
      <c r="C117" s="15">
        <f>VLOOKUP(F117,[1]NUTS_Europa!$A$2:$C$81,3,FALSE)</f>
        <v>250</v>
      </c>
      <c r="D117" s="15" t="str">
        <f>VLOOKUP(G117,[1]NUTS_Europa!$A$2:$C$81,2,FALSE)</f>
        <v>PT18</v>
      </c>
      <c r="E117" s="15">
        <f>VLOOKUP(G117,[1]NUTS_Europa!$A$2:$C$81,3,FALSE)</f>
        <v>1065</v>
      </c>
      <c r="F117" s="15">
        <v>33</v>
      </c>
      <c r="G117" s="15">
        <v>40</v>
      </c>
      <c r="H117" s="15">
        <v>2308669.415827686</v>
      </c>
      <c r="I117" s="15">
        <v>2023652.8303875262</v>
      </c>
      <c r="J117" s="15">
        <v>137713.6226</v>
      </c>
      <c r="K117" s="15">
        <v>62.340106951871661</v>
      </c>
      <c r="L117" s="15">
        <v>9.1734074023215832</v>
      </c>
      <c r="M117" s="15">
        <v>17.604476969857494</v>
      </c>
      <c r="N117" s="15">
        <v>8027.7332266785352</v>
      </c>
    </row>
    <row r="118" spans="2:14" s="15" customFormat="1" x14ac:dyDescent="0.25">
      <c r="B118" s="15" t="str">
        <f>VLOOKUP(G118,[1]NUTS_Europa!$A$2:$C$81,2,FALSE)</f>
        <v>PT18</v>
      </c>
      <c r="C118" s="15">
        <f>VLOOKUP(G118,[1]NUTS_Europa!$A$2:$C$81,3,FALSE)</f>
        <v>1065</v>
      </c>
      <c r="D118" s="15" t="str">
        <f>VLOOKUP(F118,[1]NUTS_Europa!$A$2:$C$81,2,FALSE)</f>
        <v>ES51</v>
      </c>
      <c r="E118" s="15">
        <f>VLOOKUP(F118,[1]NUTS_Europa!$A$2:$C$81,3,FALSE)</f>
        <v>1063</v>
      </c>
      <c r="F118" s="15">
        <v>15</v>
      </c>
      <c r="G118" s="15">
        <v>40</v>
      </c>
      <c r="H118" s="15">
        <v>2735261.6352873454</v>
      </c>
      <c r="I118" s="15">
        <v>9221640.0708946194</v>
      </c>
      <c r="J118" s="15">
        <v>192445.7181</v>
      </c>
      <c r="K118" s="15">
        <v>42.727272727272727</v>
      </c>
      <c r="L118" s="15">
        <v>7.9803316090032173</v>
      </c>
      <c r="M118" s="15">
        <v>14.895143906883101</v>
      </c>
      <c r="N118" s="15">
        <v>8027.7332266785352</v>
      </c>
    </row>
    <row r="119" spans="2:14" s="15" customFormat="1" x14ac:dyDescent="0.25"/>
    <row r="120" spans="2:14" s="15" customFormat="1" x14ac:dyDescent="0.25">
      <c r="B120" s="15" t="s">
        <v>149</v>
      </c>
    </row>
    <row r="121" spans="2:14" s="15" customFormat="1" x14ac:dyDescent="0.25">
      <c r="B121" s="15" t="str">
        <f>B3</f>
        <v>nodo inicial</v>
      </c>
      <c r="C121" s="15" t="str">
        <f t="shared" ref="C121:N121" si="16">C3</f>
        <v>puerto O</v>
      </c>
      <c r="D121" s="15" t="str">
        <f t="shared" si="16"/>
        <v>nodo final</v>
      </c>
      <c r="E121" s="15" t="str">
        <f t="shared" si="16"/>
        <v>puerto D</v>
      </c>
      <c r="F121" s="15" t="str">
        <f t="shared" si="16"/>
        <v>Var1</v>
      </c>
      <c r="G121" s="15" t="str">
        <f t="shared" si="16"/>
        <v>Var2</v>
      </c>
      <c r="H121" s="15" t="str">
        <f t="shared" si="16"/>
        <v>Coste variable</v>
      </c>
      <c r="I121" s="15" t="str">
        <f t="shared" si="16"/>
        <v>Coste fijo</v>
      </c>
      <c r="J121" s="15" t="str">
        <f t="shared" si="16"/>
        <v>flow</v>
      </c>
      <c r="K121" s="15" t="str">
        <f t="shared" si="16"/>
        <v>TiempoNav</v>
      </c>
      <c r="L121" s="15" t="str">
        <f t="shared" si="16"/>
        <v>TiempoPort</v>
      </c>
      <c r="M121" s="15" t="str">
        <f t="shared" si="16"/>
        <v>TiempoCD</v>
      </c>
      <c r="N121" s="15" t="str">
        <f t="shared" si="16"/>
        <v>offer</v>
      </c>
    </row>
    <row r="122" spans="2:14" s="15" customFormat="1" x14ac:dyDescent="0.25">
      <c r="B122" s="15" t="str">
        <f>VLOOKUP(F122,[1]NUTS_Europa!$A$2:$C$81,2,FALSE)</f>
        <v>DE60</v>
      </c>
      <c r="C122" s="15">
        <f>VLOOKUP(F122,[1]NUTS_Europa!$A$2:$C$81,3,FALSE)</f>
        <v>1069</v>
      </c>
      <c r="D122" s="15" t="str">
        <f>VLOOKUP(G122,[1]NUTS_Europa!$A$2:$C$81,2,FALSE)</f>
        <v>FRD2</v>
      </c>
      <c r="E122" s="15">
        <f>VLOOKUP(G122,[1]NUTS_Europa!$A$2:$C$81,3,FALSE)</f>
        <v>269</v>
      </c>
      <c r="F122" s="15">
        <v>5</v>
      </c>
      <c r="G122" s="15">
        <v>20</v>
      </c>
      <c r="H122" s="15">
        <v>1912015.5757098368</v>
      </c>
      <c r="I122" s="15">
        <v>1309936.763360844</v>
      </c>
      <c r="J122" s="15">
        <v>145277.79319999999</v>
      </c>
      <c r="K122" s="15">
        <v>27.863636363636363</v>
      </c>
      <c r="L122" s="15">
        <v>12.606533457467133</v>
      </c>
      <c r="M122" s="15">
        <v>31.313391747906412</v>
      </c>
      <c r="N122" s="15">
        <v>14279.069796</v>
      </c>
    </row>
    <row r="123" spans="2:14" s="15" customFormat="1" x14ac:dyDescent="0.25">
      <c r="B123" s="15" t="str">
        <f>VLOOKUP(F123,[1]NUTS_Europa!$A$2:$C$81,2,FALSE)</f>
        <v>FRD2</v>
      </c>
      <c r="C123" s="15">
        <f>VLOOKUP(F123,[1]NUTS_Europa!$A$2:$C$81,3,FALSE)</f>
        <v>269</v>
      </c>
      <c r="D123" s="15" t="str">
        <f>VLOOKUP(G123,[1]NUTS_Europa!$A$2:$C$81,2,FALSE)</f>
        <v>FRI3</v>
      </c>
      <c r="E123" s="15">
        <f>VLOOKUP(G123,[1]NUTS_Europa!$A$2:$C$81,3,FALSE)</f>
        <v>283</v>
      </c>
      <c r="F123" s="15">
        <v>20</v>
      </c>
      <c r="G123" s="15">
        <v>25</v>
      </c>
      <c r="H123" s="15">
        <v>480013.78296737553</v>
      </c>
      <c r="I123" s="15">
        <v>1119412.2861277019</v>
      </c>
      <c r="J123" s="15">
        <v>141512.31529999999</v>
      </c>
      <c r="K123" s="15">
        <v>24.759358288770056</v>
      </c>
      <c r="L123" s="15">
        <v>9.4353505864165044</v>
      </c>
      <c r="M123" s="15">
        <v>4.604700267129183</v>
      </c>
      <c r="N123" s="15">
        <v>2032.1852819308294</v>
      </c>
    </row>
    <row r="124" spans="2:14" s="15" customFormat="1" x14ac:dyDescent="0.25">
      <c r="B124" s="15" t="str">
        <f>VLOOKUP(G124,[1]NUTS_Europa!$A$2:$C$81,2,FALSE)</f>
        <v>FRI3</v>
      </c>
      <c r="C124" s="15">
        <f>VLOOKUP(G124,[1]NUTS_Europa!$A$2:$C$81,3,FALSE)</f>
        <v>283</v>
      </c>
      <c r="D124" s="15" t="str">
        <f>VLOOKUP(F124,[1]NUTS_Europa!$A$2:$C$81,2,FALSE)</f>
        <v>FRE1</v>
      </c>
      <c r="E124" s="15">
        <f>VLOOKUP(F124,[1]NUTS_Europa!$A$2:$C$81,3,FALSE)</f>
        <v>220</v>
      </c>
      <c r="F124" s="15">
        <v>21</v>
      </c>
      <c r="G124" s="15">
        <v>25</v>
      </c>
      <c r="H124" s="15">
        <v>591709.44989816844</v>
      </c>
      <c r="I124" s="15">
        <v>1055559.1569576943</v>
      </c>
      <c r="J124" s="15">
        <v>117061.7148</v>
      </c>
      <c r="K124" s="15">
        <v>32.191978609625671</v>
      </c>
      <c r="L124" s="15">
        <v>7.7939998224647304</v>
      </c>
      <c r="M124" s="15">
        <v>4.150767976338237</v>
      </c>
      <c r="N124" s="15">
        <v>2032.1852819308294</v>
      </c>
    </row>
    <row r="125" spans="2:14" s="15" customFormat="1" x14ac:dyDescent="0.25">
      <c r="B125" s="15" t="str">
        <f>VLOOKUP(F125,[1]NUTS_Europa!$A$2:$C$81,2,FALSE)</f>
        <v>FRE1</v>
      </c>
      <c r="C125" s="15">
        <f>VLOOKUP(F125,[1]NUTS_Europa!$A$2:$C$81,3,FALSE)</f>
        <v>220</v>
      </c>
      <c r="D125" s="15" t="str">
        <f>VLOOKUP(G125,[1]NUTS_Europa!$A$2:$C$81,2,FALSE)</f>
        <v>FRH0</v>
      </c>
      <c r="E125" s="15">
        <f>VLOOKUP(G125,[1]NUTS_Europa!$A$2:$C$81,3,FALSE)</f>
        <v>283</v>
      </c>
      <c r="F125" s="15">
        <v>21</v>
      </c>
      <c r="G125" s="15">
        <v>23</v>
      </c>
      <c r="H125" s="15">
        <v>1084003.286167989</v>
      </c>
      <c r="I125" s="15">
        <v>1055559.1569576943</v>
      </c>
      <c r="J125" s="15">
        <v>156784.57750000001</v>
      </c>
      <c r="K125" s="15">
        <v>32.191978609625671</v>
      </c>
      <c r="L125" s="15">
        <v>7.7939998224647304</v>
      </c>
      <c r="M125" s="15">
        <v>4.150767976338237</v>
      </c>
      <c r="N125" s="15">
        <v>2032.1852819308294</v>
      </c>
    </row>
    <row r="126" spans="2:14" s="15" customFormat="1" x14ac:dyDescent="0.25">
      <c r="B126" s="15" t="str">
        <f>VLOOKUP(G126,[1]NUTS_Europa!$A$2:$C$81,2,FALSE)</f>
        <v>FRH0</v>
      </c>
      <c r="C126" s="15">
        <f>VLOOKUP(G126,[1]NUTS_Europa!$A$2:$C$81,3,FALSE)</f>
        <v>283</v>
      </c>
      <c r="D126" s="15" t="str">
        <f>VLOOKUP(F126,[1]NUTS_Europa!$A$2:$C$81,2,FALSE)</f>
        <v>ES61</v>
      </c>
      <c r="E126" s="15">
        <f>VLOOKUP(F126,[1]NUTS_Europa!$A$2:$C$81,3,FALSE)</f>
        <v>61</v>
      </c>
      <c r="F126" s="15">
        <v>17</v>
      </c>
      <c r="G126" s="15">
        <v>23</v>
      </c>
      <c r="H126" s="15">
        <v>1497033.8194262502</v>
      </c>
      <c r="I126" s="15">
        <v>1502389.8766070255</v>
      </c>
      <c r="J126" s="15">
        <v>191087.21979999999</v>
      </c>
      <c r="K126" s="15">
        <v>54.862032085561502</v>
      </c>
      <c r="L126" s="15">
        <v>7.0665086460100088</v>
      </c>
      <c r="M126" s="15">
        <v>3.6579983602536017</v>
      </c>
      <c r="N126" s="15">
        <v>2032.1852819308294</v>
      </c>
    </row>
    <row r="127" spans="2:14" s="15" customFormat="1" x14ac:dyDescent="0.25">
      <c r="B127" s="15" t="str">
        <f>VLOOKUP(F127,[1]NUTS_Europa!$A$2:$C$81,2,FALSE)</f>
        <v>ES61</v>
      </c>
      <c r="C127" s="15">
        <f>VLOOKUP(F127,[1]NUTS_Europa!$A$2:$C$81,3,FALSE)</f>
        <v>61</v>
      </c>
      <c r="D127" s="15" t="str">
        <f>VLOOKUP(G127,[1]NUTS_Europa!$A$2:$C$81,2,FALSE)</f>
        <v>FRI1</v>
      </c>
      <c r="E127" s="15">
        <f>VLOOKUP(G127,[1]NUTS_Europa!$A$2:$C$81,3,FALSE)</f>
        <v>283</v>
      </c>
      <c r="F127" s="15">
        <v>17</v>
      </c>
      <c r="G127" s="15">
        <v>24</v>
      </c>
      <c r="H127" s="15">
        <v>1326265.2258150387</v>
      </c>
      <c r="I127" s="15">
        <v>1502389.8766070255</v>
      </c>
      <c r="J127" s="15">
        <v>163029.68049999999</v>
      </c>
      <c r="K127" s="15">
        <v>54.862032085561502</v>
      </c>
      <c r="L127" s="15">
        <v>7.0665086460100088</v>
      </c>
      <c r="M127" s="15">
        <v>3.6579983602536017</v>
      </c>
      <c r="N127" s="15">
        <v>2032.1852819308294</v>
      </c>
    </row>
    <row r="128" spans="2:14" s="15" customFormat="1" x14ac:dyDescent="0.25">
      <c r="B128" s="15" t="str">
        <f>VLOOKUP(G128,[1]NUTS_Europa!$A$2:$C$81,2,FALSE)</f>
        <v>FRI1</v>
      </c>
      <c r="C128" s="15">
        <f>VLOOKUP(G128,[1]NUTS_Europa!$A$2:$C$81,3,FALSE)</f>
        <v>283</v>
      </c>
      <c r="D128" s="15" t="str">
        <f>VLOOKUP(F128,[1]NUTS_Europa!$A$2:$C$81,2,FALSE)</f>
        <v>ES62</v>
      </c>
      <c r="E128" s="15">
        <f>VLOOKUP(F128,[1]NUTS_Europa!$A$2:$C$81,3,FALSE)</f>
        <v>1064</v>
      </c>
      <c r="F128" s="15">
        <v>18</v>
      </c>
      <c r="G128" s="15">
        <v>24</v>
      </c>
      <c r="H128" s="15">
        <v>1270646.4714472569</v>
      </c>
      <c r="I128" s="15">
        <v>1983243.7645602468</v>
      </c>
      <c r="J128" s="15">
        <v>199597.76430000001</v>
      </c>
      <c r="K128" s="15">
        <v>75.969304812834224</v>
      </c>
      <c r="L128" s="15">
        <v>7.7786326789374254</v>
      </c>
      <c r="M128" s="15">
        <v>3.9188445443546009</v>
      </c>
      <c r="N128" s="15">
        <v>2032.1852819308294</v>
      </c>
    </row>
    <row r="129" spans="2:14" s="15" customFormat="1" x14ac:dyDescent="0.25">
      <c r="B129" s="15" t="str">
        <f>VLOOKUP(F129,[1]NUTS_Europa!$A$2:$C$81,2,FALSE)</f>
        <v>ES62</v>
      </c>
      <c r="C129" s="15">
        <f>VLOOKUP(F129,[1]NUTS_Europa!$A$2:$C$81,3,FALSE)</f>
        <v>1064</v>
      </c>
      <c r="D129" s="15" t="str">
        <f>VLOOKUP(G129,[1]NUTS_Europa!$A$2:$C$81,2,FALSE)</f>
        <v>PT11</v>
      </c>
      <c r="E129" s="15">
        <f>VLOOKUP(G129,[1]NUTS_Europa!$A$2:$C$81,3,FALSE)</f>
        <v>111</v>
      </c>
      <c r="F129" s="15">
        <v>18</v>
      </c>
      <c r="G129" s="15">
        <v>36</v>
      </c>
      <c r="H129" s="15">
        <v>1779511.4072484525</v>
      </c>
      <c r="I129" s="15">
        <v>1318387.7174629569</v>
      </c>
      <c r="J129" s="15">
        <v>199058.85829999999</v>
      </c>
      <c r="K129" s="15">
        <v>39.471711229946521</v>
      </c>
      <c r="L129" s="15">
        <v>10.468929019295484</v>
      </c>
      <c r="M129" s="15">
        <v>5.9411267483040042</v>
      </c>
      <c r="N129" s="15">
        <v>3201.9684334321328</v>
      </c>
    </row>
    <row r="130" spans="2:14" s="15" customFormat="1" x14ac:dyDescent="0.25">
      <c r="B130" s="15" t="str">
        <f>VLOOKUP(G130,[1]NUTS_Europa!$A$2:$C$81,2,FALSE)</f>
        <v>PT11</v>
      </c>
      <c r="C130" s="15">
        <f>VLOOKUP(G130,[1]NUTS_Europa!$A$2:$C$81,3,FALSE)</f>
        <v>111</v>
      </c>
      <c r="D130" s="15" t="str">
        <f>VLOOKUP(F130,[1]NUTS_Europa!$A$2:$C$81,2,FALSE)</f>
        <v>NL41</v>
      </c>
      <c r="E130" s="15">
        <f>VLOOKUP(F130,[1]NUTS_Europa!$A$2:$C$81,3,FALSE)</f>
        <v>253</v>
      </c>
      <c r="F130" s="15">
        <v>35</v>
      </c>
      <c r="G130" s="15">
        <v>36</v>
      </c>
      <c r="H130" s="15">
        <v>1077562.1129706942</v>
      </c>
      <c r="I130" s="15">
        <v>1650035.4448078016</v>
      </c>
      <c r="J130" s="15">
        <v>163029.68049999999</v>
      </c>
      <c r="K130" s="15">
        <v>51.598930481283425</v>
      </c>
      <c r="L130" s="15">
        <v>11.965323307849266</v>
      </c>
      <c r="M130" s="15">
        <v>7.0217803647530106</v>
      </c>
      <c r="N130" s="15">
        <v>3201.9684334321328</v>
      </c>
    </row>
    <row r="131" spans="2:14" s="15" customFormat="1" x14ac:dyDescent="0.25">
      <c r="B131" s="15" t="str">
        <f>VLOOKUP(F131,[1]NUTS_Europa!$A$2:$C$81,2,FALSE)</f>
        <v>NL41</v>
      </c>
      <c r="C131" s="15">
        <f>VLOOKUP(F131,[1]NUTS_Europa!$A$2:$C$81,3,FALSE)</f>
        <v>253</v>
      </c>
      <c r="D131" s="15" t="str">
        <f>VLOOKUP(G131,[1]NUTS_Europa!$A$2:$C$81,2,FALSE)</f>
        <v>PT16</v>
      </c>
      <c r="E131" s="15">
        <f>VLOOKUP(G131,[1]NUTS_Europa!$A$2:$C$81,3,FALSE)</f>
        <v>111</v>
      </c>
      <c r="F131" s="15">
        <v>35</v>
      </c>
      <c r="G131" s="15">
        <v>38</v>
      </c>
      <c r="H131" s="15">
        <v>972457.49914328451</v>
      </c>
      <c r="I131" s="15">
        <v>1650035.4448078016</v>
      </c>
      <c r="J131" s="15">
        <v>122072.6309</v>
      </c>
      <c r="K131" s="15">
        <v>51.598930481283425</v>
      </c>
      <c r="L131" s="15">
        <v>11.965323307849266</v>
      </c>
      <c r="M131" s="15">
        <v>7.0217803647530106</v>
      </c>
      <c r="N131" s="15">
        <v>3201.9684334321328</v>
      </c>
    </row>
    <row r="132" spans="2:14" s="15" customFormat="1" x14ac:dyDescent="0.25">
      <c r="B132" s="15" t="str">
        <f>VLOOKUP(G132,[1]NUTS_Europa!$A$2:$C$81,2,FALSE)</f>
        <v>PT16</v>
      </c>
      <c r="C132" s="15">
        <f>VLOOKUP(G132,[1]NUTS_Europa!$A$2:$C$81,3,FALSE)</f>
        <v>111</v>
      </c>
      <c r="D132" s="15" t="str">
        <f>VLOOKUP(F132,[1]NUTS_Europa!$A$2:$C$81,2,FALSE)</f>
        <v>PT15</v>
      </c>
      <c r="E132" s="15">
        <f>VLOOKUP(F132,[1]NUTS_Europa!$A$2:$C$81,3,FALSE)</f>
        <v>1065</v>
      </c>
      <c r="F132" s="15">
        <v>37</v>
      </c>
      <c r="G132" s="15">
        <v>38</v>
      </c>
      <c r="H132" s="15">
        <v>1419200.7271690792</v>
      </c>
      <c r="I132" s="15">
        <v>741236.51899375499</v>
      </c>
      <c r="J132" s="15">
        <v>198656.2873</v>
      </c>
      <c r="K132" s="15">
        <v>11.069518716577541</v>
      </c>
      <c r="L132" s="15">
        <v>7.0503461517615218</v>
      </c>
      <c r="M132" s="15">
        <v>5.9411267483040042</v>
      </c>
      <c r="N132" s="15">
        <v>3201.9684334321328</v>
      </c>
    </row>
    <row r="133" spans="2:14" s="15" customFormat="1" x14ac:dyDescent="0.25">
      <c r="B133" s="15" t="str">
        <f>VLOOKUP(F133,[1]NUTS_Europa!$A$2:$C$81,2,FALSE)</f>
        <v>PT15</v>
      </c>
      <c r="C133" s="15">
        <f>VLOOKUP(F133,[1]NUTS_Europa!$A$2:$C$81,3,FALSE)</f>
        <v>1065</v>
      </c>
      <c r="D133" s="15" t="str">
        <f>VLOOKUP(G133,[1]NUTS_Europa!$A$2:$C$81,2,FALSE)</f>
        <v>PT17</v>
      </c>
      <c r="E133" s="15">
        <f>VLOOKUP(G133,[1]NUTS_Europa!$A$2:$C$81,3,FALSE)</f>
        <v>294</v>
      </c>
      <c r="F133" s="15">
        <v>37</v>
      </c>
      <c r="G133" s="15">
        <v>39</v>
      </c>
      <c r="H133" s="15">
        <v>1006301.7778687746</v>
      </c>
      <c r="I133" s="15">
        <v>525115.6345851887</v>
      </c>
      <c r="J133" s="15">
        <v>507158.32770000002</v>
      </c>
      <c r="K133" s="15">
        <v>2.4064171122994655</v>
      </c>
      <c r="L133" s="15">
        <v>4.2638182008553542</v>
      </c>
      <c r="M133" s="15">
        <v>5.9411267483040042</v>
      </c>
      <c r="N133" s="15">
        <v>3201.9684334321328</v>
      </c>
    </row>
    <row r="134" spans="2:14" s="15" customFormat="1" x14ac:dyDescent="0.25">
      <c r="B134" s="15" t="str">
        <f>VLOOKUP(G134,[1]NUTS_Europa!$A$2:$C$81,2,FALSE)</f>
        <v>PT17</v>
      </c>
      <c r="C134" s="15">
        <f>VLOOKUP(G134,[1]NUTS_Europa!$A$2:$C$81,3,FALSE)</f>
        <v>294</v>
      </c>
      <c r="D134" s="15" t="str">
        <f>VLOOKUP(F134,[1]NUTS_Europa!$A$2:$C$81,2,FALSE)</f>
        <v>FRJ1</v>
      </c>
      <c r="E134" s="15">
        <f>VLOOKUP(F134,[1]NUTS_Europa!$A$2:$C$81,3,FALSE)</f>
        <v>1063</v>
      </c>
      <c r="F134" s="15">
        <v>26</v>
      </c>
      <c r="G134" s="15">
        <v>39</v>
      </c>
      <c r="H134" s="15">
        <v>1657259.6803030935</v>
      </c>
      <c r="I134" s="15">
        <v>9202433.7011748329</v>
      </c>
      <c r="J134" s="15">
        <v>137713.6226</v>
      </c>
      <c r="K134" s="15">
        <v>43.529411764705884</v>
      </c>
      <c r="L134" s="15">
        <v>7.9597657496193381</v>
      </c>
      <c r="M134" s="15">
        <v>5.9411267483040042</v>
      </c>
      <c r="N134" s="15">
        <v>3201.9684334321328</v>
      </c>
    </row>
    <row r="135" spans="2:14" s="15" customFormat="1" x14ac:dyDescent="0.25">
      <c r="B135" s="15" t="str">
        <f>VLOOKUP(F135,[1]NUTS_Europa!$A$2:$C$81,2,FALSE)</f>
        <v>FRJ1</v>
      </c>
      <c r="C135" s="15">
        <f>VLOOKUP(F135,[1]NUTS_Europa!$A$2:$C$81,3,FALSE)</f>
        <v>1063</v>
      </c>
      <c r="D135" s="15" t="str">
        <f>VLOOKUP(G135,[1]NUTS_Europa!$A$2:$C$81,2,FALSE)</f>
        <v>FRJ2</v>
      </c>
      <c r="E135" s="15">
        <f>VLOOKUP(G135,[1]NUTS_Europa!$A$2:$C$81,3,FALSE)</f>
        <v>283</v>
      </c>
      <c r="F135" s="15">
        <v>26</v>
      </c>
      <c r="G135" s="15">
        <v>28</v>
      </c>
      <c r="H135" s="15">
        <v>2055989.0303884984</v>
      </c>
      <c r="I135" s="15">
        <v>9947933.448634021</v>
      </c>
      <c r="J135" s="15">
        <v>142841.86170000001</v>
      </c>
      <c r="K135" s="15">
        <v>82.55278074866311</v>
      </c>
      <c r="L135" s="15">
        <v>8.0559973601674457</v>
      </c>
      <c r="M135" s="15">
        <v>3.9188445443546009</v>
      </c>
      <c r="N135" s="15">
        <v>2032.1852819308294</v>
      </c>
    </row>
    <row r="136" spans="2:14" s="15" customFormat="1" x14ac:dyDescent="0.25">
      <c r="B136" s="15" t="str">
        <f>VLOOKUP(G136,[1]NUTS_Europa!$A$2:$C$81,2,FALSE)</f>
        <v>FRJ2</v>
      </c>
      <c r="C136" s="15">
        <f>VLOOKUP(G136,[1]NUTS_Europa!$A$2:$C$81,3,FALSE)</f>
        <v>283</v>
      </c>
      <c r="D136" s="15" t="str">
        <f>VLOOKUP(F136,[1]NUTS_Europa!$A$2:$C$81,2,FALSE)</f>
        <v>FRF2</v>
      </c>
      <c r="E136" s="15">
        <f>VLOOKUP(F136,[1]NUTS_Europa!$A$2:$C$81,3,FALSE)</f>
        <v>269</v>
      </c>
      <c r="F136" s="15">
        <v>27</v>
      </c>
      <c r="G136" s="15">
        <v>28</v>
      </c>
      <c r="H136" s="15">
        <v>1682598.2382888286</v>
      </c>
      <c r="I136" s="15">
        <v>1119412.2861277019</v>
      </c>
      <c r="J136" s="15">
        <v>176841.96369999999</v>
      </c>
      <c r="K136" s="15">
        <v>24.759358288770056</v>
      </c>
      <c r="L136" s="15">
        <v>9.4353505864165044</v>
      </c>
      <c r="M136" s="15">
        <v>4.604700267129183</v>
      </c>
      <c r="N136" s="15">
        <v>2032.1852819308294</v>
      </c>
    </row>
    <row r="137" spans="2:14" s="15" customFormat="1" x14ac:dyDescent="0.25">
      <c r="B137" s="15" t="str">
        <f>VLOOKUP(F137,[1]NUTS_Europa!$A$2:$C$81,2,FALSE)</f>
        <v>FRF2</v>
      </c>
      <c r="C137" s="15">
        <f>VLOOKUP(F137,[1]NUTS_Europa!$A$2:$C$81,3,FALSE)</f>
        <v>269</v>
      </c>
      <c r="D137" s="15" t="str">
        <f>VLOOKUP(G137,[1]NUTS_Europa!$A$2:$C$81,2,FALSE)</f>
        <v>FRG0</v>
      </c>
      <c r="E137" s="15">
        <f>VLOOKUP(G137,[1]NUTS_Europa!$A$2:$C$81,3,FALSE)</f>
        <v>283</v>
      </c>
      <c r="F137" s="15">
        <v>27</v>
      </c>
      <c r="G137" s="15">
        <v>62</v>
      </c>
      <c r="H137" s="15">
        <v>1207648.0873076469</v>
      </c>
      <c r="I137" s="15">
        <v>1119412.2861277019</v>
      </c>
      <c r="J137" s="15">
        <v>141512.31529999999</v>
      </c>
      <c r="K137" s="15">
        <v>24.759358288770056</v>
      </c>
      <c r="L137" s="15">
        <v>9.4353505864165044</v>
      </c>
      <c r="M137" s="15">
        <v>4.604700267129183</v>
      </c>
      <c r="N137" s="15">
        <v>2032.1852819308294</v>
      </c>
    </row>
    <row r="138" spans="2:14" s="15" customFormat="1" x14ac:dyDescent="0.25">
      <c r="B138" s="15" t="str">
        <f>VLOOKUP(G138,[1]NUTS_Europa!$A$2:$C$81,2,FALSE)</f>
        <v>FRG0</v>
      </c>
      <c r="C138" s="15">
        <f>VLOOKUP(G138,[1]NUTS_Europa!$A$2:$C$81,3,FALSE)</f>
        <v>283</v>
      </c>
      <c r="D138" s="15" t="str">
        <f>VLOOKUP(F138,[1]NUTS_Europa!$A$2:$C$81,2,FALSE)</f>
        <v>FRI2</v>
      </c>
      <c r="E138" s="15">
        <f>VLOOKUP(F138,[1]NUTS_Europa!$A$2:$C$81,3,FALSE)</f>
        <v>269</v>
      </c>
      <c r="F138" s="15">
        <v>29</v>
      </c>
      <c r="G138" s="15">
        <v>62</v>
      </c>
      <c r="H138" s="15">
        <v>1218321.1244083475</v>
      </c>
      <c r="I138" s="15">
        <v>1119412.2861277019</v>
      </c>
      <c r="J138" s="15">
        <v>118487.9544</v>
      </c>
      <c r="K138" s="15">
        <v>24.759358288770056</v>
      </c>
      <c r="L138" s="15">
        <v>9.4353505864165044</v>
      </c>
      <c r="M138" s="15">
        <v>4.604700267129183</v>
      </c>
      <c r="N138" s="15">
        <v>2032.1852819308294</v>
      </c>
    </row>
    <row r="139" spans="2:14" s="15" customFormat="1" x14ac:dyDescent="0.25">
      <c r="B139" s="15" t="str">
        <f>VLOOKUP(F139,[1]NUTS_Europa!$A$2:$C$81,2,FALSE)</f>
        <v>FRI2</v>
      </c>
      <c r="C139" s="15">
        <f>VLOOKUP(F139,[1]NUTS_Europa!$A$2:$C$81,3,FALSE)</f>
        <v>269</v>
      </c>
      <c r="D139" s="15" t="str">
        <f>VLOOKUP(G139,[1]NUTS_Europa!$A$2:$C$81,2,FALSE)</f>
        <v>NL12</v>
      </c>
      <c r="E139" s="15">
        <f>VLOOKUP(G139,[1]NUTS_Europa!$A$2:$C$81,3,FALSE)</f>
        <v>218</v>
      </c>
      <c r="F139" s="15">
        <v>29</v>
      </c>
      <c r="G139" s="15">
        <v>31</v>
      </c>
      <c r="H139" s="15">
        <v>2610212.0689587574</v>
      </c>
      <c r="I139" s="15">
        <v>1184573.2212879357</v>
      </c>
      <c r="J139" s="15">
        <v>154854.3009</v>
      </c>
      <c r="K139" s="15">
        <v>14.705882352941178</v>
      </c>
      <c r="L139" s="15">
        <v>11.394929363328075</v>
      </c>
      <c r="M139" s="15">
        <v>11.290024881859297</v>
      </c>
      <c r="N139" s="15">
        <v>5443.4838231684107</v>
      </c>
    </row>
    <row r="140" spans="2:14" s="15" customFormat="1" x14ac:dyDescent="0.25">
      <c r="B140" s="15" t="str">
        <f>VLOOKUP(G140,[1]NUTS_Europa!$A$2:$C$81,2,FALSE)</f>
        <v>NL12</v>
      </c>
      <c r="C140" s="15">
        <f>VLOOKUP(G140,[1]NUTS_Europa!$A$2:$C$81,3,FALSE)</f>
        <v>218</v>
      </c>
      <c r="D140" s="15" t="str">
        <f>VLOOKUP(F140,[1]NUTS_Europa!$A$2:$C$81,2,FALSE)</f>
        <v>DE93</v>
      </c>
      <c r="E140" s="15">
        <f>VLOOKUP(F140,[1]NUTS_Europa!$A$2:$C$81,3,FALSE)</f>
        <v>1069</v>
      </c>
      <c r="F140" s="15">
        <v>7</v>
      </c>
      <c r="G140" s="15">
        <v>31</v>
      </c>
      <c r="H140" s="15">
        <v>1437103.5351032251</v>
      </c>
      <c r="I140" s="15">
        <v>1038265.0654435253</v>
      </c>
      <c r="J140" s="15">
        <v>163171.4883</v>
      </c>
      <c r="K140" s="15">
        <v>14.436898395721927</v>
      </c>
      <c r="L140" s="15">
        <v>9.5664772105298894</v>
      </c>
      <c r="M140" s="15">
        <v>9.4528673327190518</v>
      </c>
      <c r="N140" s="15">
        <v>5443.4838231684107</v>
      </c>
    </row>
    <row r="141" spans="2:14" s="15" customFormat="1" x14ac:dyDescent="0.25">
      <c r="B141" s="15" t="str">
        <f>VLOOKUP(F141,[1]NUTS_Europa!$A$2:$C$81,2,FALSE)</f>
        <v>DE93</v>
      </c>
      <c r="C141" s="15">
        <f>VLOOKUP(F141,[1]NUTS_Europa!$A$2:$C$81,3,FALSE)</f>
        <v>1069</v>
      </c>
      <c r="D141" s="15" t="str">
        <f>VLOOKUP(G141,[1]NUTS_Europa!$A$2:$C$81,2,FALSE)</f>
        <v>NL32</v>
      </c>
      <c r="E141" s="15">
        <f>VLOOKUP(G141,[1]NUTS_Europa!$A$2:$C$81,3,FALSE)</f>
        <v>218</v>
      </c>
      <c r="F141" s="15">
        <v>7</v>
      </c>
      <c r="G141" s="15">
        <v>32</v>
      </c>
      <c r="H141" s="15">
        <v>595867.00072239654</v>
      </c>
      <c r="I141" s="15">
        <v>1038265.0654435253</v>
      </c>
      <c r="J141" s="15">
        <v>199058.85829999999</v>
      </c>
      <c r="K141" s="15">
        <v>14.436898395721927</v>
      </c>
      <c r="L141" s="15">
        <v>9.5664772105298894</v>
      </c>
      <c r="M141" s="15">
        <v>9.4528673327190518</v>
      </c>
      <c r="N141" s="15">
        <v>5443.4838231684107</v>
      </c>
    </row>
    <row r="142" spans="2:14" s="15" customFormat="1" x14ac:dyDescent="0.25">
      <c r="B142" s="15" t="str">
        <f>VLOOKUP(G142,[1]NUTS_Europa!$A$2:$C$81,2,FALSE)</f>
        <v>NL32</v>
      </c>
      <c r="C142" s="15">
        <f>VLOOKUP(G142,[1]NUTS_Europa!$A$2:$C$81,3,FALSE)</f>
        <v>218</v>
      </c>
      <c r="D142" s="15" t="str">
        <f>VLOOKUP(F142,[1]NUTS_Europa!$A$2:$C$81,2,FALSE)</f>
        <v>DE60</v>
      </c>
      <c r="E142" s="15">
        <f>VLOOKUP(F142,[1]NUTS_Europa!$A$2:$C$81,3,FALSE)</f>
        <v>1069</v>
      </c>
      <c r="F142" s="15">
        <v>5</v>
      </c>
      <c r="G142" s="15">
        <v>32</v>
      </c>
      <c r="H142" s="15">
        <v>313548.87745950167</v>
      </c>
      <c r="I142" s="15">
        <v>1038265.0654435253</v>
      </c>
      <c r="J142" s="15">
        <v>119215.969</v>
      </c>
      <c r="K142" s="15">
        <v>14.436898395721927</v>
      </c>
      <c r="L142" s="15">
        <v>9.5664772105298894</v>
      </c>
      <c r="M142" s="15">
        <v>9.4528673327190518</v>
      </c>
      <c r="N142" s="15">
        <v>5443.4838231684107</v>
      </c>
    </row>
    <row r="143" spans="2:14" s="15" customFormat="1" x14ac:dyDescent="0.25"/>
    <row r="144" spans="2:14" s="15" customFormat="1" x14ac:dyDescent="0.25"/>
    <row r="145" s="15" customFormat="1" x14ac:dyDescent="0.25"/>
    <row r="146" s="15" customFormat="1" x14ac:dyDescent="0.25"/>
  </sheetData>
  <autoFilter ref="B3:I83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B13C9-3344-47AC-9943-D5E533309552}">
  <dimension ref="B1:AC158"/>
  <sheetViews>
    <sheetView topLeftCell="D1" workbookViewId="0">
      <selection activeCell="G3" sqref="G3"/>
    </sheetView>
  </sheetViews>
  <sheetFormatPr baseColWidth="10" defaultColWidth="9.140625" defaultRowHeight="15" x14ac:dyDescent="0.25"/>
  <cols>
    <col min="6" max="7" width="7.28515625" bestFit="1" customWidth="1"/>
    <col min="8" max="9" width="13" bestFit="1" customWidth="1"/>
    <col min="10" max="14" width="12" bestFit="1" customWidth="1"/>
    <col min="16" max="16" width="12.42578125" customWidth="1"/>
  </cols>
  <sheetData>
    <row r="1" spans="2:14" x14ac:dyDescent="0.25">
      <c r="K1" t="s">
        <v>139</v>
      </c>
    </row>
    <row r="3" spans="2:14" x14ac:dyDescent="0.25">
      <c r="B3" t="s">
        <v>133</v>
      </c>
      <c r="C3" t="s">
        <v>134</v>
      </c>
      <c r="D3" t="s">
        <v>131</v>
      </c>
      <c r="E3" t="s">
        <v>135</v>
      </c>
      <c r="F3" t="s">
        <v>39</v>
      </c>
      <c r="G3" t="s">
        <v>40</v>
      </c>
      <c r="H3" t="s">
        <v>136</v>
      </c>
      <c r="I3" t="s">
        <v>132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</row>
    <row r="4" spans="2:14" s="15" customFormat="1" x14ac:dyDescent="0.25">
      <c r="B4" s="15" t="str">
        <f>VLOOKUP(F4,[1]NUTS_Europa!$A$2:$C$81,2,FALSE)</f>
        <v>BE21</v>
      </c>
      <c r="C4" s="15">
        <f>VLOOKUP(F4,[1]NUTS_Europa!$A$2:$C$81,3,FALSE)</f>
        <v>253</v>
      </c>
      <c r="D4" s="15" t="str">
        <f>VLOOKUP(G4,[1]NUTS_Europa!$A$2:$C$81,2,FALSE)</f>
        <v>BE25</v>
      </c>
      <c r="E4" s="15">
        <f>VLOOKUP(G4,[1]NUTS_Europa!$A$2:$C$81,3,FALSE)</f>
        <v>235</v>
      </c>
      <c r="F4" s="15">
        <v>1</v>
      </c>
      <c r="G4" s="15">
        <v>3</v>
      </c>
      <c r="H4" s="16">
        <v>331711.83056220633</v>
      </c>
      <c r="I4" s="16">
        <v>794505.05823322351</v>
      </c>
      <c r="J4" s="15">
        <v>135416.16140000001</v>
      </c>
      <c r="K4" s="15">
        <v>9.828125</v>
      </c>
      <c r="L4" s="15">
        <v>11.953656754228565</v>
      </c>
      <c r="M4" s="15">
        <v>3.745397679360599</v>
      </c>
      <c r="N4" s="15">
        <v>1827.1881585640579</v>
      </c>
    </row>
    <row r="5" spans="2:14" s="15" customFormat="1" x14ac:dyDescent="0.25">
      <c r="B5" s="15" t="str">
        <f>VLOOKUP(F5,[1]NUTS_Europa!$A$2:$C$81,2,FALSE)</f>
        <v>BE21</v>
      </c>
      <c r="C5" s="15">
        <f>VLOOKUP(F5,[1]NUTS_Europa!$A$2:$C$81,3,FALSE)</f>
        <v>253</v>
      </c>
      <c r="D5" s="15" t="str">
        <f>VLOOKUP(G5,[1]NUTS_Europa!$A$2:$C$81,2,FALSE)</f>
        <v>ES13</v>
      </c>
      <c r="E5" s="15">
        <f>VLOOKUP(G5,[1]NUTS_Europa!$A$2:$C$81,3,FALSE)</f>
        <v>163</v>
      </c>
      <c r="F5" s="15">
        <v>1</v>
      </c>
      <c r="G5" s="15">
        <v>13</v>
      </c>
      <c r="H5" s="15">
        <v>801123.6410837865</v>
      </c>
      <c r="I5" s="15">
        <v>2033534.2718108683</v>
      </c>
      <c r="J5" s="15">
        <v>117923.68180000001</v>
      </c>
      <c r="K5" s="15">
        <v>60.617968749999996</v>
      </c>
      <c r="L5" s="15">
        <v>15.339486012074321</v>
      </c>
      <c r="M5" s="15">
        <v>7.2861161862696395</v>
      </c>
      <c r="N5" s="15">
        <v>3085.0404359375229</v>
      </c>
    </row>
    <row r="6" spans="2:14" s="15" customFormat="1" x14ac:dyDescent="0.25">
      <c r="B6" s="15" t="str">
        <f>VLOOKUP(F6,[1]NUTS_Europa!$A$2:$C$81,2,FALSE)</f>
        <v>BE23</v>
      </c>
      <c r="C6" s="15">
        <f>VLOOKUP(F6,[1]NUTS_Europa!$A$2:$C$81,3,FALSE)</f>
        <v>253</v>
      </c>
      <c r="D6" s="15" t="str">
        <f>VLOOKUP(G6,[1]NUTS_Europa!$A$2:$C$81,2,FALSE)</f>
        <v>BE25</v>
      </c>
      <c r="E6" s="15">
        <f>VLOOKUP(G6,[1]NUTS_Europa!$A$2:$C$81,3,FALSE)</f>
        <v>235</v>
      </c>
      <c r="F6" s="15">
        <v>2</v>
      </c>
      <c r="G6" s="15">
        <v>3</v>
      </c>
      <c r="H6" s="15">
        <v>413281.16433682299</v>
      </c>
      <c r="I6" s="15">
        <v>794505.05823322351</v>
      </c>
      <c r="J6" s="15">
        <v>135416.16140000001</v>
      </c>
      <c r="K6" s="15">
        <v>9.828125</v>
      </c>
      <c r="L6" s="15">
        <v>11.953656754228565</v>
      </c>
      <c r="M6" s="15">
        <v>3.745397679360599</v>
      </c>
      <c r="N6" s="15">
        <v>1827.1881585640579</v>
      </c>
    </row>
    <row r="7" spans="2:14" s="15" customFormat="1" x14ac:dyDescent="0.25">
      <c r="B7" s="15" t="str">
        <f>VLOOKUP(F7,[1]NUTS_Europa!$A$2:$C$81,2,FALSE)</f>
        <v>BE23</v>
      </c>
      <c r="C7" s="15">
        <f>VLOOKUP(F7,[1]NUTS_Europa!$A$2:$C$81,3,FALSE)</f>
        <v>253</v>
      </c>
      <c r="D7" s="15" t="str">
        <f>VLOOKUP(G7,[1]NUTS_Europa!$A$2:$C$81,2,FALSE)</f>
        <v>ES13</v>
      </c>
      <c r="E7" s="15">
        <f>VLOOKUP(G7,[1]NUTS_Europa!$A$2:$C$81,3,FALSE)</f>
        <v>163</v>
      </c>
      <c r="F7" s="15">
        <v>2</v>
      </c>
      <c r="G7" s="15">
        <v>13</v>
      </c>
      <c r="H7" s="15">
        <v>938846.01622490946</v>
      </c>
      <c r="I7" s="15">
        <v>2033534.2718108683</v>
      </c>
      <c r="J7" s="15">
        <v>117923.68180000001</v>
      </c>
      <c r="K7" s="15">
        <v>60.617968749999996</v>
      </c>
      <c r="L7" s="15">
        <v>15.339486012074321</v>
      </c>
      <c r="M7" s="15">
        <v>7.2861161862696395</v>
      </c>
      <c r="N7" s="15">
        <v>3085.0404359375229</v>
      </c>
    </row>
    <row r="8" spans="2:14" s="15" customFormat="1" x14ac:dyDescent="0.25">
      <c r="B8" s="15" t="str">
        <f>VLOOKUP(F8,[1]NUTS_Europa!$A$2:$C$81,2,FALSE)</f>
        <v>DE50</v>
      </c>
      <c r="C8" s="15">
        <f>VLOOKUP(F8,[1]NUTS_Europa!$A$2:$C$81,3,FALSE)</f>
        <v>245</v>
      </c>
      <c r="D8" s="15" t="str">
        <f>VLOOKUP(G8,[1]NUTS_Europa!$A$2:$C$81,2,FALSE)</f>
        <v>ES12</v>
      </c>
      <c r="E8" s="15">
        <f>VLOOKUP(G8,[1]NUTS_Europa!$A$2:$C$81,3,FALSE)</f>
        <v>285</v>
      </c>
      <c r="F8" s="15">
        <v>4</v>
      </c>
      <c r="G8" s="15">
        <v>12</v>
      </c>
      <c r="H8" s="15">
        <v>33359.780399795411</v>
      </c>
      <c r="I8" s="15">
        <v>9468360.61636669</v>
      </c>
      <c r="J8" s="15">
        <v>114346.8514</v>
      </c>
      <c r="K8" s="15">
        <v>78.589062499999997</v>
      </c>
      <c r="L8" s="15">
        <v>9.1322526699554043</v>
      </c>
      <c r="M8" s="15">
        <v>3.1948865603431971E-2</v>
      </c>
      <c r="N8" s="15">
        <v>15.609481269928793</v>
      </c>
    </row>
    <row r="9" spans="2:14" s="15" customFormat="1" x14ac:dyDescent="0.25">
      <c r="B9" s="15" t="str">
        <f>VLOOKUP(F9,[1]NUTS_Europa!$A$2:$C$81,2,FALSE)</f>
        <v>DE50</v>
      </c>
      <c r="C9" s="15">
        <f>VLOOKUP(F9,[1]NUTS_Europa!$A$2:$C$81,3,FALSE)</f>
        <v>245</v>
      </c>
      <c r="D9" s="15" t="str">
        <f>VLOOKUP(G9,[1]NUTS_Europa!$A$2:$C$81,2,FALSE)</f>
        <v>FRD1</v>
      </c>
      <c r="E9" s="15">
        <f>VLOOKUP(G9,[1]NUTS_Europa!$A$2:$C$81,3,FALSE)</f>
        <v>268</v>
      </c>
      <c r="F9" s="15">
        <v>4</v>
      </c>
      <c r="G9" s="15">
        <v>19</v>
      </c>
      <c r="H9" s="15">
        <v>251620.38548843935</v>
      </c>
      <c r="I9" s="15">
        <v>9824861.7905527689</v>
      </c>
      <c r="J9" s="15">
        <v>163171.4883</v>
      </c>
      <c r="K9" s="15">
        <v>45.542187500000004</v>
      </c>
      <c r="L9" s="15">
        <v>10.209874828791841</v>
      </c>
      <c r="M9" s="15">
        <v>0.25349808039768323</v>
      </c>
      <c r="N9" s="15">
        <v>107.33452616815742</v>
      </c>
    </row>
    <row r="10" spans="2:14" s="15" customFormat="1" x14ac:dyDescent="0.25">
      <c r="B10" s="15" t="str">
        <f>VLOOKUP(F10,[1]NUTS_Europa!$A$2:$C$81,2,FALSE)</f>
        <v>DE60</v>
      </c>
      <c r="C10" s="15">
        <f>VLOOKUP(F10,[1]NUTS_Europa!$A$2:$C$81,3,FALSE)</f>
        <v>1069</v>
      </c>
      <c r="D10" s="15" t="str">
        <f>VLOOKUP(G10,[1]NUTS_Europa!$A$2:$C$81,2,FALSE)</f>
        <v>NL12</v>
      </c>
      <c r="E10" s="15">
        <f>VLOOKUP(G10,[1]NUTS_Europa!$A$2:$C$81,3,FALSE)</f>
        <v>218</v>
      </c>
      <c r="F10" s="15">
        <v>5</v>
      </c>
      <c r="G10" s="15">
        <v>31</v>
      </c>
      <c r="H10" s="15">
        <v>1154785.4118403301</v>
      </c>
      <c r="I10" s="15">
        <v>1259584.3161644137</v>
      </c>
      <c r="J10" s="15">
        <v>120437.3524</v>
      </c>
      <c r="K10" s="15">
        <v>21.091406250000002</v>
      </c>
      <c r="L10" s="15">
        <v>8.8744296063968697</v>
      </c>
      <c r="M10" s="15">
        <v>8.8226761772044497</v>
      </c>
      <c r="N10" s="15">
        <v>5443.4838231684107</v>
      </c>
    </row>
    <row r="11" spans="2:14" s="15" customFormat="1" x14ac:dyDescent="0.25">
      <c r="B11" s="15" t="str">
        <f>VLOOKUP(F11,[1]NUTS_Europa!$A$2:$C$81,2,FALSE)</f>
        <v>DE60</v>
      </c>
      <c r="C11" s="15">
        <f>VLOOKUP(F11,[1]NUTS_Europa!$A$2:$C$81,3,FALSE)</f>
        <v>1069</v>
      </c>
      <c r="D11" s="15" t="str">
        <f>VLOOKUP(G11,[1]NUTS_Europa!$A$2:$C$81,2,FALSE)</f>
        <v>NL32</v>
      </c>
      <c r="E11" s="15">
        <f>VLOOKUP(G11,[1]NUTS_Europa!$A$2:$C$81,3,FALSE)</f>
        <v>218</v>
      </c>
      <c r="F11" s="15">
        <v>5</v>
      </c>
      <c r="G11" s="15">
        <v>32</v>
      </c>
      <c r="H11" s="15">
        <v>313548.87745950167</v>
      </c>
      <c r="I11" s="15">
        <v>1259584.3161644137</v>
      </c>
      <c r="J11" s="15">
        <v>119215.969</v>
      </c>
      <c r="K11" s="15">
        <v>21.091406250000002</v>
      </c>
      <c r="L11" s="15">
        <v>8.8744296063968697</v>
      </c>
      <c r="M11" s="15">
        <v>8.8226761772044497</v>
      </c>
      <c r="N11" s="15">
        <v>5443.4838231684107</v>
      </c>
    </row>
    <row r="12" spans="2:14" s="15" customFormat="1" x14ac:dyDescent="0.25">
      <c r="B12" s="15" t="str">
        <f>VLOOKUP(F12,[1]NUTS_Europa!$A$2:$C$81,2,FALSE)</f>
        <v>DE80</v>
      </c>
      <c r="C12" s="15">
        <f>VLOOKUP(F12,[1]NUTS_Europa!$A$2:$C$81,3,FALSE)</f>
        <v>1069</v>
      </c>
      <c r="D12" s="15" t="str">
        <f>VLOOKUP(G12,[1]NUTS_Europa!$A$2:$C$81,2,FALSE)</f>
        <v>ES11</v>
      </c>
      <c r="E12" s="15">
        <f>VLOOKUP(G12,[1]NUTS_Europa!$A$2:$C$81,3,FALSE)</f>
        <v>288</v>
      </c>
      <c r="F12" s="15">
        <v>6</v>
      </c>
      <c r="G12" s="15">
        <v>11</v>
      </c>
      <c r="H12" s="15">
        <v>507486.76789287879</v>
      </c>
      <c r="I12" s="15">
        <v>2655173.4612546787</v>
      </c>
      <c r="J12" s="15">
        <v>142841.86170000001</v>
      </c>
      <c r="K12" s="15">
        <v>90.52734375</v>
      </c>
      <c r="L12" s="15">
        <v>9.8511224801982049</v>
      </c>
      <c r="M12" s="15">
        <v>1.6633276750070858</v>
      </c>
      <c r="N12" s="15">
        <v>960.48207726886733</v>
      </c>
    </row>
    <row r="13" spans="2:14" s="15" customFormat="1" x14ac:dyDescent="0.25">
      <c r="B13" s="15" t="str">
        <f>VLOOKUP(F13,[1]NUTS_Europa!$A$2:$C$81,2,FALSE)</f>
        <v>DE80</v>
      </c>
      <c r="C13" s="15">
        <f>VLOOKUP(F13,[1]NUTS_Europa!$A$2:$C$81,3,FALSE)</f>
        <v>1069</v>
      </c>
      <c r="D13" s="15" t="str">
        <f>VLOOKUP(G13,[1]NUTS_Europa!$A$2:$C$81,2,FALSE)</f>
        <v>FRH0</v>
      </c>
      <c r="E13" s="15">
        <f>VLOOKUP(G13,[1]NUTS_Europa!$A$2:$C$81,3,FALSE)</f>
        <v>283</v>
      </c>
      <c r="F13" s="15">
        <v>6</v>
      </c>
      <c r="G13" s="15">
        <v>23</v>
      </c>
      <c r="H13" s="15">
        <v>1613233.8565326261</v>
      </c>
      <c r="I13" s="15">
        <v>2152834.572620899</v>
      </c>
      <c r="J13" s="15">
        <v>117923.68180000001</v>
      </c>
      <c r="K13" s="15">
        <v>74.834374999999994</v>
      </c>
      <c r="L13" s="15">
        <v>8.3813431565661798</v>
      </c>
      <c r="M13" s="15">
        <v>4.220294125911872</v>
      </c>
      <c r="N13" s="15">
        <v>2344.8291721377705</v>
      </c>
    </row>
    <row r="14" spans="2:14" s="15" customFormat="1" x14ac:dyDescent="0.25">
      <c r="B14" s="15" t="str">
        <f>VLOOKUP(F14,[1]NUTS_Europa!$A$2:$C$81,2,FALSE)</f>
        <v>DE93</v>
      </c>
      <c r="C14" s="15">
        <f>VLOOKUP(F14,[1]NUTS_Europa!$A$2:$C$81,3,FALSE)</f>
        <v>1069</v>
      </c>
      <c r="D14" s="15" t="str">
        <f>VLOOKUP(G14,[1]NUTS_Europa!$A$2:$C$81,2,FALSE)</f>
        <v>ES21</v>
      </c>
      <c r="E14" s="15">
        <f>VLOOKUP(G14,[1]NUTS_Europa!$A$2:$C$81,3,FALSE)</f>
        <v>163</v>
      </c>
      <c r="F14" s="15">
        <v>7</v>
      </c>
      <c r="G14" s="15">
        <v>14</v>
      </c>
      <c r="H14" s="15">
        <v>688414.1308328181</v>
      </c>
      <c r="I14" s="15">
        <v>2433459.9119391204</v>
      </c>
      <c r="J14" s="15">
        <v>117768.50930000001</v>
      </c>
      <c r="K14" s="15">
        <v>81.878906249999986</v>
      </c>
      <c r="L14" s="15">
        <v>11.927811928414314</v>
      </c>
      <c r="M14" s="15">
        <v>6.3143380977560648</v>
      </c>
      <c r="N14" s="15">
        <v>3085.0404359375229</v>
      </c>
    </row>
    <row r="15" spans="2:14" s="15" customFormat="1" x14ac:dyDescent="0.25">
      <c r="B15" s="15" t="str">
        <f>VLOOKUP(F15,[1]NUTS_Europa!$A$2:$C$81,2,FALSE)</f>
        <v>DE93</v>
      </c>
      <c r="C15" s="15">
        <f>VLOOKUP(F15,[1]NUTS_Europa!$A$2:$C$81,3,FALSE)</f>
        <v>1069</v>
      </c>
      <c r="D15" s="15" t="str">
        <f>VLOOKUP(G15,[1]NUTS_Europa!$A$2:$C$81,2,FALSE)</f>
        <v>NL32</v>
      </c>
      <c r="E15" s="15">
        <f>VLOOKUP(G15,[1]NUTS_Europa!$A$2:$C$81,3,FALSE)</f>
        <v>218</v>
      </c>
      <c r="F15" s="15">
        <v>7</v>
      </c>
      <c r="G15" s="15">
        <v>32</v>
      </c>
      <c r="H15" s="15">
        <v>595867.00072239654</v>
      </c>
      <c r="I15" s="15">
        <v>1259584.3161644137</v>
      </c>
      <c r="J15" s="15">
        <v>199058.85829999999</v>
      </c>
      <c r="K15" s="15">
        <v>21.091406250000002</v>
      </c>
      <c r="L15" s="15">
        <v>8.8744296063968697</v>
      </c>
      <c r="M15" s="15">
        <v>8.8226761772044497</v>
      </c>
      <c r="N15" s="15">
        <v>5443.4838231684107</v>
      </c>
    </row>
    <row r="16" spans="2:14" s="15" customFormat="1" x14ac:dyDescent="0.25">
      <c r="B16" s="15" t="str">
        <f>VLOOKUP(F16,[1]NUTS_Europa!$A$2:$C$81,2,FALSE)</f>
        <v>DE94</v>
      </c>
      <c r="C16" s="15">
        <f>VLOOKUP(F16,[1]NUTS_Europa!$A$2:$C$81,3,FALSE)</f>
        <v>245</v>
      </c>
      <c r="D16" s="15" t="str">
        <f>VLOOKUP(G16,[1]NUTS_Europa!$A$2:$C$81,2,FALSE)</f>
        <v>ES12</v>
      </c>
      <c r="E16" s="15">
        <f>VLOOKUP(G16,[1]NUTS_Europa!$A$2:$C$81,3,FALSE)</f>
        <v>285</v>
      </c>
      <c r="F16" s="15">
        <v>8</v>
      </c>
      <c r="G16" s="15">
        <v>12</v>
      </c>
      <c r="H16" s="15">
        <v>33642.614834717759</v>
      </c>
      <c r="I16" s="15">
        <v>9468360.61636669</v>
      </c>
      <c r="J16" s="15">
        <v>117061.7148</v>
      </c>
      <c r="K16" s="15">
        <v>78.589062499999997</v>
      </c>
      <c r="L16" s="15">
        <v>9.1322526699554043</v>
      </c>
      <c r="M16" s="15">
        <v>3.1948865603431971E-2</v>
      </c>
      <c r="N16" s="15">
        <v>15.609481269928793</v>
      </c>
    </row>
    <row r="17" spans="2:14" s="15" customFormat="1" x14ac:dyDescent="0.25">
      <c r="B17" s="15" t="str">
        <f>VLOOKUP(F17,[1]NUTS_Europa!$A$2:$C$81,2,FALSE)</f>
        <v>DE94</v>
      </c>
      <c r="C17" s="15">
        <f>VLOOKUP(F17,[1]NUTS_Europa!$A$2:$C$81,3,FALSE)</f>
        <v>245</v>
      </c>
      <c r="D17" s="15" t="str">
        <f>VLOOKUP(G17,[1]NUTS_Europa!$A$2:$C$81,2,FALSE)</f>
        <v>FRD1</v>
      </c>
      <c r="E17" s="15">
        <f>VLOOKUP(G17,[1]NUTS_Europa!$A$2:$C$81,3,FALSE)</f>
        <v>268</v>
      </c>
      <c r="F17" s="15">
        <v>8</v>
      </c>
      <c r="G17" s="15">
        <v>19</v>
      </c>
      <c r="H17" s="15">
        <v>253565.22270189066</v>
      </c>
      <c r="I17" s="15">
        <v>9824861.7905527689</v>
      </c>
      <c r="J17" s="15">
        <v>113696.3812</v>
      </c>
      <c r="K17" s="15">
        <v>45.542187500000004</v>
      </c>
      <c r="L17" s="15">
        <v>10.209874828791841</v>
      </c>
      <c r="M17" s="15">
        <v>0.25349808039768323</v>
      </c>
      <c r="N17" s="15">
        <v>107.33452616815742</v>
      </c>
    </row>
    <row r="18" spans="2:14" s="15" customFormat="1" x14ac:dyDescent="0.25">
      <c r="B18" s="15" t="str">
        <f>VLOOKUP(F18,[1]NUTS_Europa!$A$2:$C$81,2,FALSE)</f>
        <v>DEA1</v>
      </c>
      <c r="C18" s="15">
        <f>VLOOKUP(F18,[1]NUTS_Europa!$A$2:$C$81,3,FALSE)</f>
        <v>253</v>
      </c>
      <c r="D18" s="15" t="str">
        <f>VLOOKUP(G18,[1]NUTS_Europa!$A$2:$C$81,2,FALSE)</f>
        <v>ES11</v>
      </c>
      <c r="E18" s="15">
        <f>VLOOKUP(G18,[1]NUTS_Europa!$A$2:$C$81,3,FALSE)</f>
        <v>288</v>
      </c>
      <c r="F18" s="15">
        <v>9</v>
      </c>
      <c r="G18" s="15">
        <v>11</v>
      </c>
      <c r="H18" s="15">
        <v>527683.67123114981</v>
      </c>
      <c r="I18" s="15">
        <v>2270843.3292302592</v>
      </c>
      <c r="J18" s="15">
        <v>142392.87169999999</v>
      </c>
      <c r="K18" s="15">
        <v>69.30859375</v>
      </c>
      <c r="L18" s="15">
        <v>13.26279656385821</v>
      </c>
      <c r="M18" s="15">
        <v>1.9658765253323622</v>
      </c>
      <c r="N18" s="15">
        <v>960.48207726886733</v>
      </c>
    </row>
    <row r="19" spans="2:14" s="15" customFormat="1" x14ac:dyDescent="0.25">
      <c r="B19" s="15" t="str">
        <f>VLOOKUP(F19,[1]NUTS_Europa!$A$2:$C$81,2,FALSE)</f>
        <v>DEA1</v>
      </c>
      <c r="C19" s="15">
        <f>VLOOKUP(F19,[1]NUTS_Europa!$A$2:$C$81,3,FALSE)</f>
        <v>253</v>
      </c>
      <c r="D19" s="15" t="str">
        <f>VLOOKUP(G19,[1]NUTS_Europa!$A$2:$C$81,2,FALSE)</f>
        <v>FRG0</v>
      </c>
      <c r="E19" s="15">
        <f>VLOOKUP(G19,[1]NUTS_Europa!$A$2:$C$81,3,FALSE)</f>
        <v>282</v>
      </c>
      <c r="F19" s="15">
        <v>9</v>
      </c>
      <c r="G19" s="15">
        <v>22</v>
      </c>
      <c r="H19" s="15">
        <v>525183.23576374946</v>
      </c>
      <c r="I19" s="15">
        <v>1784921.4701584573</v>
      </c>
      <c r="J19" s="15">
        <v>507158.32770000002</v>
      </c>
      <c r="K19" s="15">
        <v>52.181249999999991</v>
      </c>
      <c r="L19" s="15">
        <v>13.426337264061976</v>
      </c>
      <c r="M19" s="15">
        <v>1.9949158183275995</v>
      </c>
      <c r="N19" s="15">
        <v>844.67442029400002</v>
      </c>
    </row>
    <row r="20" spans="2:14" s="15" customFormat="1" x14ac:dyDescent="0.25">
      <c r="B20" s="15" t="str">
        <f>VLOOKUP(F20,[1]NUTS_Europa!$A$2:$C$81,2,FALSE)</f>
        <v>DEF0</v>
      </c>
      <c r="C20" s="15">
        <f>VLOOKUP(F20,[1]NUTS_Europa!$A$2:$C$81,3,FALSE)</f>
        <v>1069</v>
      </c>
      <c r="D20" s="15" t="str">
        <f>VLOOKUP(G20,[1]NUTS_Europa!$A$2:$C$81,2,FALSE)</f>
        <v>ES21</v>
      </c>
      <c r="E20" s="15">
        <f>VLOOKUP(G20,[1]NUTS_Europa!$A$2:$C$81,3,FALSE)</f>
        <v>163</v>
      </c>
      <c r="F20" s="15">
        <v>10</v>
      </c>
      <c r="G20" s="15">
        <v>14</v>
      </c>
      <c r="H20" s="15">
        <v>888516.640596685</v>
      </c>
      <c r="I20" s="15">
        <v>2433459.9119391204</v>
      </c>
      <c r="J20" s="15">
        <v>199058.85829999999</v>
      </c>
      <c r="K20" s="15">
        <v>81.878906249999986</v>
      </c>
      <c r="L20" s="15">
        <v>11.927811928414314</v>
      </c>
      <c r="M20" s="15">
        <v>6.3143380977560648</v>
      </c>
      <c r="N20" s="15">
        <v>3085.0404359375229</v>
      </c>
    </row>
    <row r="21" spans="2:14" s="15" customFormat="1" x14ac:dyDescent="0.25">
      <c r="B21" s="15" t="str">
        <f>VLOOKUP(F21,[1]NUTS_Europa!$A$2:$C$81,2,FALSE)</f>
        <v>DEF0</v>
      </c>
      <c r="C21" s="15">
        <f>VLOOKUP(F21,[1]NUTS_Europa!$A$2:$C$81,3,FALSE)</f>
        <v>1069</v>
      </c>
      <c r="D21" s="15" t="str">
        <f>VLOOKUP(G21,[1]NUTS_Europa!$A$2:$C$81,2,FALSE)</f>
        <v>FRI1</v>
      </c>
      <c r="E21" s="15">
        <f>VLOOKUP(G21,[1]NUTS_Europa!$A$2:$C$81,3,FALSE)</f>
        <v>283</v>
      </c>
      <c r="F21" s="15">
        <v>10</v>
      </c>
      <c r="G21" s="15">
        <v>24</v>
      </c>
      <c r="H21" s="15">
        <v>984858.79704687838</v>
      </c>
      <c r="I21" s="15">
        <v>2152834.572620899</v>
      </c>
      <c r="J21" s="15">
        <v>192445.7181</v>
      </c>
      <c r="K21" s="15">
        <v>74.834374999999994</v>
      </c>
      <c r="L21" s="15">
        <v>8.3813431565661798</v>
      </c>
      <c r="M21" s="15">
        <v>4.220294125911872</v>
      </c>
      <c r="N21" s="15">
        <v>2344.8291721377705</v>
      </c>
    </row>
    <row r="22" spans="2:14" s="15" customFormat="1" x14ac:dyDescent="0.25">
      <c r="B22" s="15" t="str">
        <f>VLOOKUP(F22,[1]NUTS_Europa!$A$2:$C$81,2,FALSE)</f>
        <v>ES51</v>
      </c>
      <c r="C22" s="15">
        <f>VLOOKUP(F22,[1]NUTS_Europa!$A$2:$C$81,3,FALSE)</f>
        <v>1063</v>
      </c>
      <c r="D22" s="15" t="str">
        <f>VLOOKUP(G22,[1]NUTS_Europa!$A$2:$C$81,2,FALSE)</f>
        <v>ES52</v>
      </c>
      <c r="E22" s="15">
        <f>VLOOKUP(G22,[1]NUTS_Europa!$A$2:$C$81,3,FALSE)</f>
        <v>1064</v>
      </c>
      <c r="F22" s="15">
        <v>15</v>
      </c>
      <c r="G22" s="15">
        <v>16</v>
      </c>
      <c r="H22" s="15">
        <v>2852254.0299202101</v>
      </c>
      <c r="I22" s="15">
        <v>9230888.1755590774</v>
      </c>
      <c r="J22" s="15">
        <v>135416.16140000001</v>
      </c>
      <c r="K22" s="15">
        <v>12.65625</v>
      </c>
      <c r="L22" s="15">
        <v>11.951772716048087</v>
      </c>
      <c r="M22" s="15">
        <v>19.747187642390266</v>
      </c>
      <c r="N22" s="15">
        <v>11402.936470049601</v>
      </c>
    </row>
    <row r="23" spans="2:14" s="15" customFormat="1" x14ac:dyDescent="0.25">
      <c r="B23" s="15" t="str">
        <f>VLOOKUP(F23,[1]NUTS_Europa!$A$2:$C$81,2,FALSE)</f>
        <v>ES51</v>
      </c>
      <c r="C23" s="15">
        <f>VLOOKUP(F23,[1]NUTS_Europa!$A$2:$C$81,3,FALSE)</f>
        <v>1063</v>
      </c>
      <c r="D23" s="15" t="str">
        <f>VLOOKUP(G23,[1]NUTS_Europa!$A$2:$C$81,2,FALSE)</f>
        <v>PT15</v>
      </c>
      <c r="E23" s="15">
        <f>VLOOKUP(G23,[1]NUTS_Europa!$A$2:$C$81,3,FALSE)</f>
        <v>1065</v>
      </c>
      <c r="F23" s="15">
        <v>15</v>
      </c>
      <c r="G23" s="15">
        <v>37</v>
      </c>
      <c r="H23" s="15">
        <v>2915685.8601535484</v>
      </c>
      <c r="I23" s="15">
        <v>10398821.784704395</v>
      </c>
      <c r="J23" s="15">
        <v>123614.25509999999</v>
      </c>
      <c r="K23" s="15">
        <v>62.421875</v>
      </c>
      <c r="L23" s="15">
        <v>12.677372989390101</v>
      </c>
      <c r="M23" s="15">
        <v>12.266589093532525</v>
      </c>
      <c r="N23" s="15">
        <v>7083.2940199287923</v>
      </c>
    </row>
    <row r="24" spans="2:14" s="15" customFormat="1" x14ac:dyDescent="0.25">
      <c r="B24" s="15" t="str">
        <f>VLOOKUP(F24,[1]NUTS_Europa!$A$2:$C$81,2,FALSE)</f>
        <v>ES52</v>
      </c>
      <c r="C24" s="15">
        <f>VLOOKUP(F24,[1]NUTS_Europa!$A$2:$C$81,3,FALSE)</f>
        <v>1064</v>
      </c>
      <c r="D24" s="15" t="str">
        <f>VLOOKUP(G24,[1]NUTS_Europa!$A$2:$C$81,2,FALSE)</f>
        <v>PT18</v>
      </c>
      <c r="E24" s="15">
        <f>VLOOKUP(G24,[1]NUTS_Europa!$A$2:$C$81,3,FALSE)</f>
        <v>61</v>
      </c>
      <c r="F24" s="15">
        <v>16</v>
      </c>
      <c r="G24" s="15">
        <v>80</v>
      </c>
      <c r="H24" s="15">
        <v>13024476.237419242</v>
      </c>
      <c r="I24" s="15">
        <v>1141783.7221585228</v>
      </c>
      <c r="J24" s="15">
        <v>145277.79319999999</v>
      </c>
      <c r="K24" s="15">
        <v>30.546093750000001</v>
      </c>
      <c r="L24" s="15">
        <v>8.3759676860222676</v>
      </c>
      <c r="M24" s="15">
        <v>29.881383783191428</v>
      </c>
      <c r="N24" s="15">
        <v>18537.263482020709</v>
      </c>
    </row>
    <row r="25" spans="2:14" s="15" customFormat="1" x14ac:dyDescent="0.25">
      <c r="B25" s="15" t="str">
        <f>VLOOKUP(F25,[1]NUTS_Europa!$A$2:$C$81,2,FALSE)</f>
        <v>ES61</v>
      </c>
      <c r="C25" s="15">
        <f>VLOOKUP(F25,[1]NUTS_Europa!$A$2:$C$81,3,FALSE)</f>
        <v>61</v>
      </c>
      <c r="D25" s="15" t="str">
        <f>VLOOKUP(G25,[1]NUTS_Europa!$A$2:$C$81,2,FALSE)</f>
        <v>PT11</v>
      </c>
      <c r="E25" s="15">
        <f>VLOOKUP(G25,[1]NUTS_Europa!$A$2:$C$81,3,FALSE)</f>
        <v>111</v>
      </c>
      <c r="F25" s="15">
        <v>17</v>
      </c>
      <c r="G25" s="15">
        <v>36</v>
      </c>
      <c r="H25" s="15">
        <v>1647494.9254638911</v>
      </c>
      <c r="I25" s="15">
        <v>1021478.648527063</v>
      </c>
      <c r="J25" s="15">
        <v>507158.32770000002</v>
      </c>
      <c r="K25" s="15">
        <v>25.014843749999997</v>
      </c>
      <c r="L25" s="15">
        <v>7.6554299148008651</v>
      </c>
      <c r="M25" s="15">
        <v>4.5542248262832938</v>
      </c>
      <c r="N25" s="15">
        <v>2825.2662652344138</v>
      </c>
    </row>
    <row r="26" spans="2:14" s="15" customFormat="1" x14ac:dyDescent="0.25">
      <c r="B26" s="15" t="str">
        <f>VLOOKUP(F26,[1]NUTS_Europa!$A$2:$C$81,2,FALSE)</f>
        <v>ES61</v>
      </c>
      <c r="C26" s="15">
        <f>VLOOKUP(F26,[1]NUTS_Europa!$A$2:$C$81,3,FALSE)</f>
        <v>61</v>
      </c>
      <c r="D26" s="15" t="str">
        <f>VLOOKUP(G26,[1]NUTS_Europa!$A$2:$C$81,2,FALSE)</f>
        <v>PT16</v>
      </c>
      <c r="E26" s="15">
        <f>VLOOKUP(G26,[1]NUTS_Europa!$A$2:$C$81,3,FALSE)</f>
        <v>111</v>
      </c>
      <c r="F26" s="15">
        <v>17</v>
      </c>
      <c r="G26" s="15">
        <v>38</v>
      </c>
      <c r="H26" s="15">
        <v>1554755.5603075717</v>
      </c>
      <c r="I26" s="15">
        <v>1021478.648527063</v>
      </c>
      <c r="J26" s="15">
        <v>118487.9544</v>
      </c>
      <c r="K26" s="15">
        <v>25.014843749999997</v>
      </c>
      <c r="L26" s="15">
        <v>7.6554299148008651</v>
      </c>
      <c r="M26" s="15">
        <v>4.5542248262832938</v>
      </c>
      <c r="N26" s="15">
        <v>2825.2662652344138</v>
      </c>
    </row>
    <row r="27" spans="2:14" s="15" customFormat="1" x14ac:dyDescent="0.25">
      <c r="B27" s="15" t="str">
        <f>VLOOKUP(F27,[1]NUTS_Europa!$A$2:$C$81,2,FALSE)</f>
        <v>ES62</v>
      </c>
      <c r="C27" s="15">
        <f>VLOOKUP(F27,[1]NUTS_Europa!$A$2:$C$81,3,FALSE)</f>
        <v>1064</v>
      </c>
      <c r="D27" s="15" t="str">
        <f>VLOOKUP(G27,[1]NUTS_Europa!$A$2:$C$81,2,FALSE)</f>
        <v>FRG0</v>
      </c>
      <c r="E27" s="15">
        <f>VLOOKUP(G27,[1]NUTS_Europa!$A$2:$C$81,3,FALSE)</f>
        <v>282</v>
      </c>
      <c r="F27" s="15">
        <v>18</v>
      </c>
      <c r="G27" s="15">
        <v>22</v>
      </c>
      <c r="H27" s="15">
        <v>526383.48399062979</v>
      </c>
      <c r="I27" s="15">
        <v>2688409.9699231423</v>
      </c>
      <c r="J27" s="15">
        <v>135416.16140000001</v>
      </c>
      <c r="K27" s="15">
        <v>98.20460937499999</v>
      </c>
      <c r="L27" s="15">
        <v>10.658273270278404</v>
      </c>
      <c r="M27" s="15">
        <v>1.7288460177480915</v>
      </c>
      <c r="N27" s="15">
        <v>844.67442029400002</v>
      </c>
    </row>
    <row r="28" spans="2:14" s="15" customFormat="1" x14ac:dyDescent="0.25">
      <c r="B28" s="15" t="str">
        <f>VLOOKUP(F28,[1]NUTS_Europa!$A$2:$C$81,2,FALSE)</f>
        <v>ES62</v>
      </c>
      <c r="C28" s="15">
        <f>VLOOKUP(F28,[1]NUTS_Europa!$A$2:$C$81,3,FALSE)</f>
        <v>1064</v>
      </c>
      <c r="D28" s="15" t="str">
        <f>VLOOKUP(G28,[1]NUTS_Europa!$A$2:$C$81,2,FALSE)</f>
        <v>PT11</v>
      </c>
      <c r="E28" s="15">
        <f>VLOOKUP(G28,[1]NUTS_Europa!$A$2:$C$81,3,FALSE)</f>
        <v>111</v>
      </c>
      <c r="F28" s="15">
        <v>18</v>
      </c>
      <c r="G28" s="15">
        <v>36</v>
      </c>
      <c r="H28" s="15">
        <v>1570157.1242880379</v>
      </c>
      <c r="I28" s="15">
        <v>1804982.8632135238</v>
      </c>
      <c r="J28" s="15">
        <v>199058.85829999999</v>
      </c>
      <c r="K28" s="15">
        <v>57.665703124999993</v>
      </c>
      <c r="L28" s="15">
        <v>9.768672394192361</v>
      </c>
      <c r="M28" s="15">
        <v>4.8926926170146796</v>
      </c>
      <c r="N28" s="15">
        <v>2825.2662652344138</v>
      </c>
    </row>
    <row r="29" spans="2:14" s="15" customFormat="1" x14ac:dyDescent="0.25">
      <c r="B29" s="15" t="str">
        <f>VLOOKUP(F29,[1]NUTS_Europa!$A$2:$C$81,2,FALSE)</f>
        <v>FRD2</v>
      </c>
      <c r="C29" s="15">
        <f>VLOOKUP(F29,[1]NUTS_Europa!$A$2:$C$81,3,FALSE)</f>
        <v>269</v>
      </c>
      <c r="D29" s="15" t="str">
        <f>VLOOKUP(G29,[1]NUTS_Europa!$A$2:$C$81,2,FALSE)</f>
        <v>FRI1</v>
      </c>
      <c r="E29" s="15">
        <f>VLOOKUP(G29,[1]NUTS_Europa!$A$2:$C$81,3,FALSE)</f>
        <v>283</v>
      </c>
      <c r="F29" s="15">
        <v>20</v>
      </c>
      <c r="G29" s="15">
        <v>24</v>
      </c>
      <c r="H29" s="15">
        <v>924852.72214399662</v>
      </c>
      <c r="I29" s="15">
        <v>1448335.9612749489</v>
      </c>
      <c r="J29" s="15">
        <v>114346.8514</v>
      </c>
      <c r="K29" s="15">
        <v>36.171875</v>
      </c>
      <c r="L29" s="15">
        <v>9.2576477188763775</v>
      </c>
      <c r="M29" s="15">
        <v>4.9589079814214978</v>
      </c>
      <c r="N29" s="15">
        <v>2344.8291721377705</v>
      </c>
    </row>
    <row r="30" spans="2:14" s="15" customFormat="1" x14ac:dyDescent="0.25">
      <c r="B30" s="15" t="str">
        <f>VLOOKUP(F30,[1]NUTS_Europa!$A$2:$C$81,2,FALSE)</f>
        <v>FRD2</v>
      </c>
      <c r="C30" s="15">
        <f>VLOOKUP(F30,[1]NUTS_Europa!$A$2:$C$81,3,FALSE)</f>
        <v>269</v>
      </c>
      <c r="D30" s="15" t="str">
        <f>VLOOKUP(G30,[1]NUTS_Europa!$A$2:$C$81,2,FALSE)</f>
        <v>FRI3</v>
      </c>
      <c r="E30" s="15">
        <f>VLOOKUP(G30,[1]NUTS_Europa!$A$2:$C$81,3,FALSE)</f>
        <v>283</v>
      </c>
      <c r="F30" s="15">
        <v>20</v>
      </c>
      <c r="G30" s="15">
        <v>25</v>
      </c>
      <c r="H30" s="15">
        <v>553862.05743046093</v>
      </c>
      <c r="I30" s="15">
        <v>1448335.9612749489</v>
      </c>
      <c r="J30" s="15">
        <v>141512.31529999999</v>
      </c>
      <c r="K30" s="15">
        <v>36.171875</v>
      </c>
      <c r="L30" s="15">
        <v>9.2576477188763775</v>
      </c>
      <c r="M30" s="15">
        <v>4.9589079814214978</v>
      </c>
      <c r="N30" s="15">
        <v>2344.8291721377705</v>
      </c>
    </row>
    <row r="31" spans="2:14" s="15" customFormat="1" x14ac:dyDescent="0.25">
      <c r="B31" s="15" t="str">
        <f>VLOOKUP(F31,[1]NUTS_Europa!$A$2:$C$81,2,FALSE)</f>
        <v>FRE1</v>
      </c>
      <c r="C31" s="15">
        <f>VLOOKUP(F31,[1]NUTS_Europa!$A$2:$C$81,3,FALSE)</f>
        <v>220</v>
      </c>
      <c r="D31" s="15" t="str">
        <f>VLOOKUP(G31,[1]NUTS_Europa!$A$2:$C$81,2,FALSE)</f>
        <v>FRH0</v>
      </c>
      <c r="E31" s="15">
        <f>VLOOKUP(G31,[1]NUTS_Europa!$A$2:$C$81,3,FALSE)</f>
        <v>283</v>
      </c>
      <c r="F31" s="15">
        <v>21</v>
      </c>
      <c r="G31" s="15">
        <v>23</v>
      </c>
      <c r="H31" s="15">
        <v>1250773.0228637808</v>
      </c>
      <c r="I31" s="15">
        <v>1485134.3294060272</v>
      </c>
      <c r="J31" s="15">
        <v>156784.57750000001</v>
      </c>
      <c r="K31" s="15">
        <v>47.030468749999997</v>
      </c>
      <c r="L31" s="15">
        <v>10.358437745700469</v>
      </c>
      <c r="M31" s="15">
        <v>4.4700578219665879</v>
      </c>
      <c r="N31" s="15">
        <v>2344.8291721377705</v>
      </c>
    </row>
    <row r="32" spans="2:14" s="15" customFormat="1" x14ac:dyDescent="0.25">
      <c r="B32" s="15" t="str">
        <f>VLOOKUP(F32,[1]NUTS_Europa!$A$2:$C$81,2,FALSE)</f>
        <v>FRE1</v>
      </c>
      <c r="C32" s="15">
        <f>VLOOKUP(F32,[1]NUTS_Europa!$A$2:$C$81,3,FALSE)</f>
        <v>220</v>
      </c>
      <c r="D32" s="15" t="str">
        <f>VLOOKUP(G32,[1]NUTS_Europa!$A$2:$C$81,2,FALSE)</f>
        <v>FRI3</v>
      </c>
      <c r="E32" s="15">
        <f>VLOOKUP(G32,[1]NUTS_Europa!$A$2:$C$81,3,FALSE)</f>
        <v>283</v>
      </c>
      <c r="F32" s="15">
        <v>21</v>
      </c>
      <c r="G32" s="15">
        <v>25</v>
      </c>
      <c r="H32" s="15">
        <v>682741.67315716413</v>
      </c>
      <c r="I32" s="15">
        <v>1485134.3294060272</v>
      </c>
      <c r="J32" s="15">
        <v>117061.7148</v>
      </c>
      <c r="K32" s="15">
        <v>47.030468749999997</v>
      </c>
      <c r="L32" s="15">
        <v>10.358437745700469</v>
      </c>
      <c r="M32" s="15">
        <v>4.4700578219665879</v>
      </c>
      <c r="N32" s="15">
        <v>2344.8291721377705</v>
      </c>
    </row>
    <row r="33" spans="2:14" s="15" customFormat="1" x14ac:dyDescent="0.25">
      <c r="B33" s="15" t="str">
        <f>VLOOKUP(F33,[1]NUTS_Europa!$A$2:$C$81,2,FALSE)</f>
        <v>FRJ1</v>
      </c>
      <c r="C33" s="15">
        <f>VLOOKUP(F33,[1]NUTS_Europa!$A$2:$C$81,3,FALSE)</f>
        <v>1063</v>
      </c>
      <c r="D33" s="15" t="str">
        <f>VLOOKUP(G33,[1]NUTS_Europa!$A$2:$C$81,2,FALSE)</f>
        <v>FRJ2</v>
      </c>
      <c r="E33" s="15">
        <f>VLOOKUP(G33,[1]NUTS_Europa!$A$2:$C$81,3,FALSE)</f>
        <v>283</v>
      </c>
      <c r="F33" s="15">
        <v>26</v>
      </c>
      <c r="G33" s="15">
        <v>28</v>
      </c>
      <c r="H33" s="15">
        <v>2372295.0357507281</v>
      </c>
      <c r="I33" s="15">
        <v>11528757.031460157</v>
      </c>
      <c r="J33" s="15">
        <v>142841.86170000001</v>
      </c>
      <c r="K33" s="15">
        <v>120.60445312500001</v>
      </c>
      <c r="L33" s="15">
        <v>10.487515797076938</v>
      </c>
      <c r="M33" s="15">
        <v>4.220294125911872</v>
      </c>
      <c r="N33" s="15">
        <v>2344.8291721377705</v>
      </c>
    </row>
    <row r="34" spans="2:14" s="15" customFormat="1" x14ac:dyDescent="0.25">
      <c r="B34" s="15" t="str">
        <f>VLOOKUP(F34,[1]NUTS_Europa!$A$2:$C$81,2,FALSE)</f>
        <v>FRJ1</v>
      </c>
      <c r="C34" s="15">
        <f>VLOOKUP(F34,[1]NUTS_Europa!$A$2:$C$81,3,FALSE)</f>
        <v>1063</v>
      </c>
      <c r="D34" s="15" t="str">
        <f>VLOOKUP(G34,[1]NUTS_Europa!$A$2:$C$81,2,FALSE)</f>
        <v>PT17</v>
      </c>
      <c r="E34" s="15">
        <f>VLOOKUP(G34,[1]NUTS_Europa!$A$2:$C$81,3,FALSE)</f>
        <v>294</v>
      </c>
      <c r="F34" s="15">
        <v>26</v>
      </c>
      <c r="G34" s="15">
        <v>39</v>
      </c>
      <c r="H34" s="15">
        <v>1511030.8852418172</v>
      </c>
      <c r="I34" s="15">
        <v>10358537.553362632</v>
      </c>
      <c r="J34" s="15">
        <v>137713.6226</v>
      </c>
      <c r="K34" s="15">
        <v>63.59375</v>
      </c>
      <c r="L34" s="15">
        <v>12.090411078589263</v>
      </c>
      <c r="M34" s="15">
        <v>5.055782370993918</v>
      </c>
      <c r="N34" s="15">
        <v>2919.4418074543673</v>
      </c>
    </row>
    <row r="35" spans="2:14" s="15" customFormat="1" x14ac:dyDescent="0.25">
      <c r="B35" s="15" t="str">
        <f>VLOOKUP(F35,[1]NUTS_Europa!$A$2:$C$81,2,FALSE)</f>
        <v>FRF2</v>
      </c>
      <c r="C35" s="15">
        <f>VLOOKUP(F35,[1]NUTS_Europa!$A$2:$C$81,3,FALSE)</f>
        <v>269</v>
      </c>
      <c r="D35" s="15" t="str">
        <f>VLOOKUP(G35,[1]NUTS_Europa!$A$2:$C$81,2,FALSE)</f>
        <v>FRJ2</v>
      </c>
      <c r="E35" s="15">
        <f>VLOOKUP(G35,[1]NUTS_Europa!$A$2:$C$81,3,FALSE)</f>
        <v>283</v>
      </c>
      <c r="F35" s="15">
        <v>27</v>
      </c>
      <c r="G35" s="15">
        <v>28</v>
      </c>
      <c r="H35" s="15">
        <v>1941459.5062801742</v>
      </c>
      <c r="I35" s="15">
        <v>1448335.9612749489</v>
      </c>
      <c r="J35" s="15">
        <v>176841.96369999999</v>
      </c>
      <c r="K35" s="15">
        <v>36.171875</v>
      </c>
      <c r="L35" s="15">
        <v>9.2576477188763775</v>
      </c>
      <c r="M35" s="15">
        <v>4.9589079814214978</v>
      </c>
      <c r="N35" s="15">
        <v>2344.8291721377705</v>
      </c>
    </row>
    <row r="36" spans="2:14" s="15" customFormat="1" x14ac:dyDescent="0.25">
      <c r="B36" s="15" t="str">
        <f>VLOOKUP(F36,[1]NUTS_Europa!$A$2:$C$81,2,FALSE)</f>
        <v>FRF2</v>
      </c>
      <c r="C36" s="15">
        <f>VLOOKUP(F36,[1]NUTS_Europa!$A$2:$C$81,3,FALSE)</f>
        <v>269</v>
      </c>
      <c r="D36" s="15" t="str">
        <f>VLOOKUP(G36,[1]NUTS_Europa!$A$2:$C$81,2,FALSE)</f>
        <v>FRG0</v>
      </c>
      <c r="E36" s="15">
        <f>VLOOKUP(G36,[1]NUTS_Europa!$A$2:$C$81,3,FALSE)</f>
        <v>283</v>
      </c>
      <c r="F36" s="15">
        <v>27</v>
      </c>
      <c r="G36" s="15">
        <v>62</v>
      </c>
      <c r="H36" s="15">
        <v>1393440.1011431676</v>
      </c>
      <c r="I36" s="15">
        <v>1448335.9612749489</v>
      </c>
      <c r="J36" s="15">
        <v>141512.31529999999</v>
      </c>
      <c r="K36" s="15">
        <v>36.171875</v>
      </c>
      <c r="L36" s="15">
        <v>9.2576477188763775</v>
      </c>
      <c r="M36" s="15">
        <v>4.9589079814214978</v>
      </c>
      <c r="N36" s="15">
        <v>2344.8291721377705</v>
      </c>
    </row>
    <row r="37" spans="2:14" s="15" customFormat="1" x14ac:dyDescent="0.25">
      <c r="B37" s="15" t="str">
        <f>VLOOKUP(F37,[1]NUTS_Europa!$A$2:$C$81,2,FALSE)</f>
        <v>FRI2</v>
      </c>
      <c r="C37" s="15">
        <f>VLOOKUP(F37,[1]NUTS_Europa!$A$2:$C$81,3,FALSE)</f>
        <v>269</v>
      </c>
      <c r="D37" s="15" t="str">
        <f>VLOOKUP(G37,[1]NUTS_Europa!$A$2:$C$81,2,FALSE)</f>
        <v>NL12</v>
      </c>
      <c r="E37" s="15">
        <f>VLOOKUP(G37,[1]NUTS_Europa!$A$2:$C$81,3,FALSE)</f>
        <v>218</v>
      </c>
      <c r="F37" s="15">
        <v>29</v>
      </c>
      <c r="G37" s="15">
        <v>31</v>
      </c>
      <c r="H37" s="15">
        <v>2610212.0689587574</v>
      </c>
      <c r="I37" s="15">
        <v>1413100.6445340107</v>
      </c>
      <c r="J37" s="15">
        <v>154854.3009</v>
      </c>
      <c r="K37" s="15">
        <v>21.484375</v>
      </c>
      <c r="L37" s="15">
        <v>9.7507341687070657</v>
      </c>
      <c r="M37" s="15">
        <v>10.537356556402012</v>
      </c>
      <c r="N37" s="15">
        <v>5443.4838231684107</v>
      </c>
    </row>
    <row r="38" spans="2:14" s="15" customFormat="1" x14ac:dyDescent="0.25">
      <c r="B38" s="15" t="str">
        <f>VLOOKUP(F38,[1]NUTS_Europa!$A$2:$C$81,2,FALSE)</f>
        <v>FRI2</v>
      </c>
      <c r="C38" s="15">
        <f>VLOOKUP(F38,[1]NUTS_Europa!$A$2:$C$81,3,FALSE)</f>
        <v>269</v>
      </c>
      <c r="D38" s="15" t="str">
        <f>VLOOKUP(G38,[1]NUTS_Europa!$A$2:$C$81,2,FALSE)</f>
        <v>FRG0</v>
      </c>
      <c r="E38" s="15">
        <f>VLOOKUP(G38,[1]NUTS_Europa!$A$2:$C$81,3,FALSE)</f>
        <v>283</v>
      </c>
      <c r="F38" s="15">
        <v>29</v>
      </c>
      <c r="G38" s="15">
        <v>62</v>
      </c>
      <c r="H38" s="15">
        <v>1405755.1439552351</v>
      </c>
      <c r="I38" s="15">
        <v>1448335.9612749489</v>
      </c>
      <c r="J38" s="15">
        <v>118487.9544</v>
      </c>
      <c r="K38" s="15">
        <v>36.171875</v>
      </c>
      <c r="L38" s="15">
        <v>9.2576477188763775</v>
      </c>
      <c r="M38" s="15">
        <v>4.9589079814214978</v>
      </c>
      <c r="N38" s="15">
        <v>2344.8291721377705</v>
      </c>
    </row>
    <row r="39" spans="2:14" s="15" customFormat="1" x14ac:dyDescent="0.25">
      <c r="B39" s="15" t="str">
        <f>VLOOKUP(F39,[1]NUTS_Europa!$A$2:$C$81,2,FALSE)</f>
        <v>NL11</v>
      </c>
      <c r="C39" s="15">
        <f>VLOOKUP(F39,[1]NUTS_Europa!$A$2:$C$81,3,FALSE)</f>
        <v>245</v>
      </c>
      <c r="D39" s="15" t="str">
        <f>VLOOKUP(G39,[1]NUTS_Europa!$A$2:$C$81,2,FALSE)</f>
        <v>FRI1</v>
      </c>
      <c r="E39" s="15">
        <f>VLOOKUP(G39,[1]NUTS_Europa!$A$2:$C$81,3,FALSE)</f>
        <v>275</v>
      </c>
      <c r="F39" s="15">
        <v>30</v>
      </c>
      <c r="G39" s="15">
        <v>64</v>
      </c>
      <c r="H39" s="15">
        <v>560093.56101992738</v>
      </c>
      <c r="I39" s="15">
        <v>9323917.705991108</v>
      </c>
      <c r="J39" s="15">
        <v>114346.8514</v>
      </c>
      <c r="K39" s="15">
        <v>92.96875</v>
      </c>
      <c r="L39" s="15">
        <v>8.5688788729517107</v>
      </c>
      <c r="M39" s="15">
        <v>0.50699616079536647</v>
      </c>
      <c r="N39" s="15">
        <v>214.66905233631485</v>
      </c>
    </row>
    <row r="40" spans="2:14" s="15" customFormat="1" x14ac:dyDescent="0.25">
      <c r="B40" s="15" t="str">
        <f>VLOOKUP(F40,[1]NUTS_Europa!$A$2:$C$81,2,FALSE)</f>
        <v>NL11</v>
      </c>
      <c r="C40" s="15">
        <f>VLOOKUP(F40,[1]NUTS_Europa!$A$2:$C$81,3,FALSE)</f>
        <v>245</v>
      </c>
      <c r="D40" s="15" t="str">
        <f>VLOOKUP(G40,[1]NUTS_Europa!$A$2:$C$81,2,FALSE)</f>
        <v>FRI2</v>
      </c>
      <c r="E40" s="15">
        <f>VLOOKUP(G40,[1]NUTS_Europa!$A$2:$C$81,3,FALSE)</f>
        <v>275</v>
      </c>
      <c r="F40" s="15">
        <v>30</v>
      </c>
      <c r="G40" s="15">
        <v>69</v>
      </c>
      <c r="H40" s="15">
        <v>522887.97954520659</v>
      </c>
      <c r="I40" s="15">
        <v>9323917.705991108</v>
      </c>
      <c r="J40" s="15">
        <v>145277.79319999999</v>
      </c>
      <c r="K40" s="15">
        <v>92.96875</v>
      </c>
      <c r="L40" s="15">
        <v>8.5688788729517107</v>
      </c>
      <c r="M40" s="15">
        <v>0.50699616079536647</v>
      </c>
      <c r="N40" s="15">
        <v>214.66905233631485</v>
      </c>
    </row>
    <row r="41" spans="2:14" s="15" customFormat="1" x14ac:dyDescent="0.25">
      <c r="B41" s="15" t="str">
        <f>VLOOKUP(F41,[1]NUTS_Europa!$A$2:$C$81,2,FALSE)</f>
        <v>NL33</v>
      </c>
      <c r="C41" s="15">
        <f>VLOOKUP(F41,[1]NUTS_Europa!$A$2:$C$81,3,FALSE)</f>
        <v>250</v>
      </c>
      <c r="D41" s="15" t="str">
        <f>VLOOKUP(G41,[1]NUTS_Europa!$A$2:$C$81,2,FALSE)</f>
        <v>PT18</v>
      </c>
      <c r="E41" s="15">
        <f>VLOOKUP(G41,[1]NUTS_Europa!$A$2:$C$81,3,FALSE)</f>
        <v>1065</v>
      </c>
      <c r="F41" s="15">
        <v>33</v>
      </c>
      <c r="G41" s="15">
        <v>40</v>
      </c>
      <c r="H41" s="15">
        <v>2037061.2482212211</v>
      </c>
      <c r="I41" s="15">
        <v>2847821.4757403973</v>
      </c>
      <c r="J41" s="15">
        <v>137713.6226</v>
      </c>
      <c r="K41" s="15">
        <v>91.074999999999989</v>
      </c>
      <c r="L41" s="15">
        <v>12.270875443068839</v>
      </c>
      <c r="M41" s="15">
        <v>14.497804556021016</v>
      </c>
      <c r="N41" s="15">
        <v>7083.2940199287923</v>
      </c>
    </row>
    <row r="42" spans="2:14" s="15" customFormat="1" x14ac:dyDescent="0.25">
      <c r="B42" s="15" t="str">
        <f>VLOOKUP(F42,[1]NUTS_Europa!$A$2:$C$81,2,FALSE)</f>
        <v>NL33</v>
      </c>
      <c r="C42" s="15">
        <f>VLOOKUP(F42,[1]NUTS_Europa!$A$2:$C$81,3,FALSE)</f>
        <v>250</v>
      </c>
      <c r="D42" s="15" t="str">
        <f>VLOOKUP(G42,[1]NUTS_Europa!$A$2:$C$81,2,FALSE)</f>
        <v>NL11</v>
      </c>
      <c r="E42" s="15">
        <f>VLOOKUP(G42,[1]NUTS_Europa!$A$2:$C$81,3,FALSE)</f>
        <v>218</v>
      </c>
      <c r="F42" s="15">
        <v>33</v>
      </c>
      <c r="G42" s="15">
        <v>70</v>
      </c>
      <c r="H42" s="15">
        <v>1841640.283755403</v>
      </c>
      <c r="I42" s="15">
        <v>1094539.0907551285</v>
      </c>
      <c r="J42" s="15">
        <v>135416.16140000001</v>
      </c>
      <c r="K42" s="15">
        <v>5.3125</v>
      </c>
      <c r="L42" s="15">
        <v>10.574104700586364</v>
      </c>
      <c r="M42" s="15">
        <v>10.537356556402012</v>
      </c>
      <c r="N42" s="15">
        <v>5443.4838231684107</v>
      </c>
    </row>
    <row r="43" spans="2:14" s="15" customFormat="1" x14ac:dyDescent="0.25">
      <c r="B43" s="15" t="str">
        <f>VLOOKUP(F43,[1]NUTS_Europa!$A$2:$C$81,2,FALSE)</f>
        <v>NL34</v>
      </c>
      <c r="C43" s="15">
        <f>VLOOKUP(F43,[1]NUTS_Europa!$A$2:$C$81,3,FALSE)</f>
        <v>250</v>
      </c>
      <c r="D43" s="15" t="str">
        <f>VLOOKUP(G43,[1]NUTS_Europa!$A$2:$C$81,2,FALSE)</f>
        <v>FRH0</v>
      </c>
      <c r="E43" s="15">
        <f>VLOOKUP(G43,[1]NUTS_Europa!$A$2:$C$81,3,FALSE)</f>
        <v>282</v>
      </c>
      <c r="F43" s="15">
        <v>34</v>
      </c>
      <c r="G43" s="15">
        <v>63</v>
      </c>
      <c r="H43" s="15">
        <v>365097.97589176515</v>
      </c>
      <c r="I43" s="15">
        <v>1387850.6662431897</v>
      </c>
      <c r="J43" s="15">
        <v>135416.16140000001</v>
      </c>
      <c r="K43" s="15">
        <v>28.359375</v>
      </c>
      <c r="L43" s="15">
        <v>11.714338274591466</v>
      </c>
      <c r="M43" s="15">
        <v>1.9949158183275995</v>
      </c>
      <c r="N43" s="15">
        <v>844.67442029400002</v>
      </c>
    </row>
    <row r="44" spans="2:14" s="15" customFormat="1" x14ac:dyDescent="0.25">
      <c r="B44" s="15" t="str">
        <f>VLOOKUP(F44,[1]NUTS_Europa!$A$2:$C$81,2,FALSE)</f>
        <v>NL34</v>
      </c>
      <c r="C44" s="15">
        <f>VLOOKUP(F44,[1]NUTS_Europa!$A$2:$C$81,3,FALSE)</f>
        <v>250</v>
      </c>
      <c r="D44" s="15" t="str">
        <f>VLOOKUP(G44,[1]NUTS_Europa!$A$2:$C$81,2,FALSE)</f>
        <v>FRI3</v>
      </c>
      <c r="E44" s="15">
        <f>VLOOKUP(G44,[1]NUTS_Europa!$A$2:$C$81,3,FALSE)</f>
        <v>282</v>
      </c>
      <c r="F44" s="15">
        <v>34</v>
      </c>
      <c r="G44" s="15">
        <v>65</v>
      </c>
      <c r="H44" s="15">
        <v>521475.08534405421</v>
      </c>
      <c r="I44" s="15">
        <v>1387850.6662431897</v>
      </c>
      <c r="J44" s="15">
        <v>199597.76430000001</v>
      </c>
      <c r="K44" s="15">
        <v>28.359375</v>
      </c>
      <c r="L44" s="15">
        <v>11.714338274591466</v>
      </c>
      <c r="M44" s="15">
        <v>1.9949158183275995</v>
      </c>
      <c r="N44" s="15">
        <v>844.67442029400002</v>
      </c>
    </row>
    <row r="45" spans="2:14" s="15" customFormat="1" x14ac:dyDescent="0.25">
      <c r="B45" s="15" t="str">
        <f>VLOOKUP(F45,[1]NUTS_Europa!$A$2:$C$81,2,FALSE)</f>
        <v>NL41</v>
      </c>
      <c r="C45" s="15">
        <f>VLOOKUP(F45,[1]NUTS_Europa!$A$2:$C$81,3,FALSE)</f>
        <v>253</v>
      </c>
      <c r="D45" s="15" t="str">
        <f>VLOOKUP(G45,[1]NUTS_Europa!$A$2:$C$81,2,FALSE)</f>
        <v>PT16</v>
      </c>
      <c r="E45" s="15">
        <f>VLOOKUP(G45,[1]NUTS_Europa!$A$2:$C$81,3,FALSE)</f>
        <v>111</v>
      </c>
      <c r="F45" s="15">
        <v>35</v>
      </c>
      <c r="G45" s="15">
        <v>38</v>
      </c>
      <c r="H45" s="15">
        <v>858050.73467223463</v>
      </c>
      <c r="I45" s="15">
        <v>2300845.7753827707</v>
      </c>
      <c r="J45" s="15">
        <v>122072.6309</v>
      </c>
      <c r="K45" s="15">
        <v>75.3828125</v>
      </c>
      <c r="L45" s="15">
        <v>12.536736387975932</v>
      </c>
      <c r="M45" s="15">
        <v>5.782642654229357</v>
      </c>
      <c r="N45" s="15">
        <v>2825.2662652344138</v>
      </c>
    </row>
    <row r="46" spans="2:14" s="15" customFormat="1" x14ac:dyDescent="0.25">
      <c r="B46" s="15" t="str">
        <f>VLOOKUP(F46,[1]NUTS_Europa!$A$2:$C$81,2,FALSE)</f>
        <v>NL41</v>
      </c>
      <c r="C46" s="15">
        <f>VLOOKUP(F46,[1]NUTS_Europa!$A$2:$C$81,3,FALSE)</f>
        <v>253</v>
      </c>
      <c r="D46" s="15" t="str">
        <f>VLOOKUP(G46,[1]NUTS_Europa!$A$2:$C$81,2,FALSE)</f>
        <v>PT18</v>
      </c>
      <c r="E46" s="15">
        <f>VLOOKUP(G46,[1]NUTS_Europa!$A$2:$C$81,3,FALSE)</f>
        <v>1065</v>
      </c>
      <c r="F46" s="15">
        <v>35</v>
      </c>
      <c r="G46" s="15">
        <v>40</v>
      </c>
      <c r="H46" s="15">
        <v>2253281.8995023072</v>
      </c>
      <c r="I46" s="15">
        <v>2722374.840320189</v>
      </c>
      <c r="J46" s="15">
        <v>120437.3524</v>
      </c>
      <c r="K46" s="15">
        <v>91.075546875000001</v>
      </c>
      <c r="L46" s="15">
        <v>13.982874432539347</v>
      </c>
      <c r="M46" s="15">
        <v>14.497804556021016</v>
      </c>
      <c r="N46" s="15">
        <v>7083.2940199287923</v>
      </c>
    </row>
    <row r="47" spans="2:14" s="15" customFormat="1" x14ac:dyDescent="0.25">
      <c r="B47" s="15" t="str">
        <f>VLOOKUP(F47,[1]NUTS_Europa!$A$2:$C$81,2,FALSE)</f>
        <v>PT15</v>
      </c>
      <c r="C47" s="15">
        <f>VLOOKUP(F47,[1]NUTS_Europa!$A$2:$C$81,3,FALSE)</f>
        <v>1065</v>
      </c>
      <c r="D47" s="15" t="str">
        <f>VLOOKUP(G47,[1]NUTS_Europa!$A$2:$C$81,2,FALSE)</f>
        <v>PT17</v>
      </c>
      <c r="E47" s="15">
        <f>VLOOKUP(G47,[1]NUTS_Europa!$A$2:$C$81,3,FALSE)</f>
        <v>294</v>
      </c>
      <c r="F47" s="15">
        <v>37</v>
      </c>
      <c r="G47" s="15">
        <v>39</v>
      </c>
      <c r="H47" s="15">
        <v>917510.44468503434</v>
      </c>
      <c r="I47" s="15">
        <v>688543.07174951176</v>
      </c>
      <c r="J47" s="15">
        <v>507158.32770000002</v>
      </c>
      <c r="K47" s="15">
        <v>3.515625</v>
      </c>
      <c r="L47" s="15">
        <v>11.353448801296949</v>
      </c>
      <c r="M47" s="15">
        <v>5.055782370993918</v>
      </c>
      <c r="N47" s="15">
        <v>2919.4418074543673</v>
      </c>
    </row>
    <row r="48" spans="2:14" s="15" customFormat="1" x14ac:dyDescent="0.25">
      <c r="B48" s="15" t="str">
        <f>VLOOKUP(F48,[1]NUTS_Europa!$A$2:$C$81,2,FALSE)</f>
        <v>BE21</v>
      </c>
      <c r="C48" s="15">
        <f>VLOOKUP(F48,[1]NUTS_Europa!$A$2:$C$81,3,FALSE)</f>
        <v>250</v>
      </c>
      <c r="D48" s="15" t="str">
        <f>VLOOKUP(G48,[1]NUTS_Europa!$A$2:$C$81,2,FALSE)</f>
        <v>FRH0</v>
      </c>
      <c r="E48" s="15">
        <f>VLOOKUP(G48,[1]NUTS_Europa!$A$2:$C$81,3,FALSE)</f>
        <v>282</v>
      </c>
      <c r="F48" s="15">
        <v>41</v>
      </c>
      <c r="G48" s="15">
        <v>63</v>
      </c>
      <c r="H48" s="15">
        <v>349571.17069792084</v>
      </c>
      <c r="I48" s="15">
        <v>1387850.6662431897</v>
      </c>
      <c r="J48" s="15">
        <v>123614.25509999999</v>
      </c>
      <c r="K48" s="15">
        <v>28.359375</v>
      </c>
      <c r="L48" s="15">
        <v>11.714338274591466</v>
      </c>
      <c r="M48" s="15">
        <v>1.9949158183275995</v>
      </c>
      <c r="N48" s="15">
        <v>844.67442029400002</v>
      </c>
    </row>
    <row r="49" spans="2:14" s="15" customFormat="1" x14ac:dyDescent="0.25">
      <c r="B49" s="15" t="str">
        <f>VLOOKUP(F49,[1]NUTS_Europa!$A$2:$C$81,2,FALSE)</f>
        <v>BE21</v>
      </c>
      <c r="C49" s="15">
        <f>VLOOKUP(F49,[1]NUTS_Europa!$A$2:$C$81,3,FALSE)</f>
        <v>250</v>
      </c>
      <c r="D49" s="15" t="str">
        <f>VLOOKUP(G49,[1]NUTS_Europa!$A$2:$C$81,2,FALSE)</f>
        <v>FRI3</v>
      </c>
      <c r="E49" s="15">
        <f>VLOOKUP(G49,[1]NUTS_Europa!$A$2:$C$81,3,FALSE)</f>
        <v>282</v>
      </c>
      <c r="F49" s="15">
        <v>41</v>
      </c>
      <c r="G49" s="15">
        <v>65</v>
      </c>
      <c r="H49" s="15">
        <v>505948.28015020996</v>
      </c>
      <c r="I49" s="15">
        <v>1387850.6662431897</v>
      </c>
      <c r="J49" s="15">
        <v>119215.969</v>
      </c>
      <c r="K49" s="15">
        <v>28.359375</v>
      </c>
      <c r="L49" s="15">
        <v>11.714338274591466</v>
      </c>
      <c r="M49" s="15">
        <v>1.9949158183275995</v>
      </c>
      <c r="N49" s="15">
        <v>844.67442029400002</v>
      </c>
    </row>
    <row r="50" spans="2:14" s="15" customFormat="1" x14ac:dyDescent="0.25">
      <c r="B50" s="15" t="str">
        <f>VLOOKUP(F50,[1]NUTS_Europa!$A$2:$C$81,2,FALSE)</f>
        <v>BE23</v>
      </c>
      <c r="C50" s="15">
        <f>VLOOKUP(F50,[1]NUTS_Europa!$A$2:$C$81,3,FALSE)</f>
        <v>220</v>
      </c>
      <c r="D50" s="15" t="str">
        <f>VLOOKUP(G50,[1]NUTS_Europa!$A$2:$C$81,2,FALSE)</f>
        <v>ES12</v>
      </c>
      <c r="E50" s="15">
        <f>VLOOKUP(G50,[1]NUTS_Europa!$A$2:$C$81,3,FALSE)</f>
        <v>163</v>
      </c>
      <c r="F50" s="15">
        <v>42</v>
      </c>
      <c r="G50" s="15">
        <v>52</v>
      </c>
      <c r="H50" s="15">
        <v>1532503.5742616353</v>
      </c>
      <c r="I50" s="15">
        <v>1832803.6195014983</v>
      </c>
      <c r="J50" s="15">
        <v>137713.6226</v>
      </c>
      <c r="K50" s="15">
        <v>57.03125</v>
      </c>
      <c r="L50" s="15">
        <v>13.904906517548604</v>
      </c>
      <c r="M50" s="15">
        <v>6.6429467277210001</v>
      </c>
      <c r="N50" s="15">
        <v>3085.0404359375229</v>
      </c>
    </row>
    <row r="51" spans="2:14" s="15" customFormat="1" x14ac:dyDescent="0.25">
      <c r="B51" s="15" t="str">
        <f>VLOOKUP(F51,[1]NUTS_Europa!$A$2:$C$81,2,FALSE)</f>
        <v>BE23</v>
      </c>
      <c r="C51" s="15">
        <f>VLOOKUP(F51,[1]NUTS_Europa!$A$2:$C$81,3,FALSE)</f>
        <v>220</v>
      </c>
      <c r="D51" s="15" t="str">
        <f>VLOOKUP(G51,[1]NUTS_Europa!$A$2:$C$81,2,FALSE)</f>
        <v>FRD1</v>
      </c>
      <c r="E51" s="15">
        <f>VLOOKUP(G51,[1]NUTS_Europa!$A$2:$C$81,3,FALSE)</f>
        <v>269</v>
      </c>
      <c r="F51" s="15">
        <v>42</v>
      </c>
      <c r="G51" s="15">
        <v>59</v>
      </c>
      <c r="H51" s="15">
        <v>4743342.8440820687</v>
      </c>
      <c r="I51" s="15">
        <v>1016695.1489947704</v>
      </c>
      <c r="J51" s="15">
        <v>115262.5922</v>
      </c>
      <c r="K51" s="15">
        <v>14.139843750000001</v>
      </c>
      <c r="L51" s="15">
        <v>12.055389137105383</v>
      </c>
      <c r="M51" s="15">
        <v>35.477068953719275</v>
      </c>
      <c r="N51" s="15">
        <v>16475.849763184258</v>
      </c>
    </row>
    <row r="52" spans="2:14" s="15" customFormat="1" x14ac:dyDescent="0.25">
      <c r="B52" s="15" t="str">
        <f>VLOOKUP(F52,[1]NUTS_Europa!$A$2:$C$81,2,FALSE)</f>
        <v>BE25</v>
      </c>
      <c r="C52" s="15">
        <f>VLOOKUP(F52,[1]NUTS_Europa!$A$2:$C$81,3,FALSE)</f>
        <v>220</v>
      </c>
      <c r="D52" s="15" t="str">
        <f>VLOOKUP(G52,[1]NUTS_Europa!$A$2:$C$81,2,FALSE)</f>
        <v>FRD1</v>
      </c>
      <c r="E52" s="15">
        <f>VLOOKUP(G52,[1]NUTS_Europa!$A$2:$C$81,3,FALSE)</f>
        <v>269</v>
      </c>
      <c r="F52" s="15">
        <v>43</v>
      </c>
      <c r="G52" s="15">
        <v>59</v>
      </c>
      <c r="H52" s="15">
        <v>4120318.4707971131</v>
      </c>
      <c r="I52" s="15">
        <v>1016695.1489947704</v>
      </c>
      <c r="J52" s="15">
        <v>199058.85829999999</v>
      </c>
      <c r="K52" s="15">
        <v>14.139843750000001</v>
      </c>
      <c r="L52" s="15">
        <v>12.055389137105383</v>
      </c>
      <c r="M52" s="15">
        <v>35.477068953719275</v>
      </c>
      <c r="N52" s="15">
        <v>16475.849763184258</v>
      </c>
    </row>
    <row r="53" spans="2:14" s="15" customFormat="1" x14ac:dyDescent="0.25">
      <c r="B53" s="15" t="str">
        <f>VLOOKUP(F53,[1]NUTS_Europa!$A$2:$C$81,2,FALSE)</f>
        <v>BE25</v>
      </c>
      <c r="C53" s="15">
        <f>VLOOKUP(F53,[1]NUTS_Europa!$A$2:$C$81,3,FALSE)</f>
        <v>220</v>
      </c>
      <c r="D53" s="15" t="str">
        <f>VLOOKUP(G53,[1]NUTS_Europa!$A$2:$C$81,2,FALSE)</f>
        <v>PT18</v>
      </c>
      <c r="E53" s="15">
        <f>VLOOKUP(G53,[1]NUTS_Europa!$A$2:$C$81,3,FALSE)</f>
        <v>61</v>
      </c>
      <c r="F53" s="15">
        <v>43</v>
      </c>
      <c r="G53" s="15">
        <v>80</v>
      </c>
      <c r="H53" s="15">
        <v>12356232.919851772</v>
      </c>
      <c r="I53" s="15">
        <v>2777015.6517356317</v>
      </c>
      <c r="J53" s="15">
        <v>117768.50930000001</v>
      </c>
      <c r="K53" s="15">
        <v>105.75546875000001</v>
      </c>
      <c r="L53" s="15">
        <v>9.7094521852801243</v>
      </c>
      <c r="M53" s="15">
        <v>31.855913739157689</v>
      </c>
      <c r="N53" s="15">
        <v>18537.263482020709</v>
      </c>
    </row>
    <row r="54" spans="2:14" s="15" customFormat="1" x14ac:dyDescent="0.25">
      <c r="B54" s="15" t="str">
        <f>VLOOKUP(F54,[1]NUTS_Europa!$A$2:$C$81,2,FALSE)</f>
        <v>DE50</v>
      </c>
      <c r="C54" s="15">
        <f>VLOOKUP(F54,[1]NUTS_Europa!$A$2:$C$81,3,FALSE)</f>
        <v>1069</v>
      </c>
      <c r="D54" s="15" t="str">
        <f>VLOOKUP(G54,[1]NUTS_Europa!$A$2:$C$81,2,FALSE)</f>
        <v>FRJ2</v>
      </c>
      <c r="E54" s="15">
        <f>VLOOKUP(G54,[1]NUTS_Europa!$A$2:$C$81,3,FALSE)</f>
        <v>163</v>
      </c>
      <c r="F54" s="15">
        <v>44</v>
      </c>
      <c r="G54" s="15">
        <v>68</v>
      </c>
      <c r="H54" s="15">
        <v>2714958.3744535176</v>
      </c>
      <c r="I54" s="15">
        <v>2433459.9119391204</v>
      </c>
      <c r="J54" s="15">
        <v>122072.6309</v>
      </c>
      <c r="K54" s="15">
        <v>81.878906249999986</v>
      </c>
      <c r="L54" s="15">
        <v>11.927811928414314</v>
      </c>
      <c r="M54" s="15">
        <v>6.3143380977560648</v>
      </c>
      <c r="N54" s="15">
        <v>3085.0404359375229</v>
      </c>
    </row>
    <row r="55" spans="2:14" s="15" customFormat="1" x14ac:dyDescent="0.25">
      <c r="B55" s="15" t="str">
        <f>VLOOKUP(F55,[1]NUTS_Europa!$A$2:$C$81,2,FALSE)</f>
        <v>DE50</v>
      </c>
      <c r="C55" s="15">
        <f>VLOOKUP(F55,[1]NUTS_Europa!$A$2:$C$81,3,FALSE)</f>
        <v>1069</v>
      </c>
      <c r="D55" s="15" t="str">
        <f>VLOOKUP(G55,[1]NUTS_Europa!$A$2:$C$81,2,FALSE)</f>
        <v>NL11</v>
      </c>
      <c r="E55" s="15">
        <f>VLOOKUP(G55,[1]NUTS_Europa!$A$2:$C$81,3,FALSE)</f>
        <v>218</v>
      </c>
      <c r="F55" s="15">
        <v>44</v>
      </c>
      <c r="G55" s="15">
        <v>70</v>
      </c>
      <c r="H55" s="15">
        <v>2183995.7852544282</v>
      </c>
      <c r="I55" s="15">
        <v>1259584.3161644137</v>
      </c>
      <c r="J55" s="15">
        <v>120437.3524</v>
      </c>
      <c r="K55" s="15">
        <v>21.091406250000002</v>
      </c>
      <c r="L55" s="15">
        <v>8.8744296063968697</v>
      </c>
      <c r="M55" s="15">
        <v>8.8226761772044497</v>
      </c>
      <c r="N55" s="15">
        <v>5443.4838231684107</v>
      </c>
    </row>
    <row r="56" spans="2:14" s="15" customFormat="1" x14ac:dyDescent="0.25">
      <c r="B56" s="15" t="str">
        <f>VLOOKUP(F56,[1]NUTS_Europa!$A$2:$C$81,2,FALSE)</f>
        <v>DE60</v>
      </c>
      <c r="C56" s="15">
        <f>VLOOKUP(F56,[1]NUTS_Europa!$A$2:$C$81,3,FALSE)</f>
        <v>245</v>
      </c>
      <c r="D56" s="15" t="str">
        <f>VLOOKUP(G56,[1]NUTS_Europa!$A$2:$C$81,2,FALSE)</f>
        <v>FRE1</v>
      </c>
      <c r="E56" s="15">
        <f>VLOOKUP(G56,[1]NUTS_Europa!$A$2:$C$81,3,FALSE)</f>
        <v>235</v>
      </c>
      <c r="F56" s="15">
        <v>45</v>
      </c>
      <c r="G56" s="15">
        <v>61</v>
      </c>
      <c r="H56" s="15">
        <v>3681283.5587330372</v>
      </c>
      <c r="I56" s="15">
        <v>7084221.7570575867</v>
      </c>
      <c r="J56" s="15">
        <v>137713.6226</v>
      </c>
      <c r="K56" s="15">
        <v>27.883593749999999</v>
      </c>
      <c r="L56" s="15">
        <v>7.5743141129117415</v>
      </c>
      <c r="M56" s="15">
        <v>3.745397679360599</v>
      </c>
      <c r="N56" s="15">
        <v>1827.1881585640579</v>
      </c>
    </row>
    <row r="57" spans="2:14" s="15" customFormat="1" x14ac:dyDescent="0.25">
      <c r="B57" s="15" t="str">
        <f>VLOOKUP(F57,[1]NUTS_Europa!$A$2:$C$81,2,FALSE)</f>
        <v>DE60</v>
      </c>
      <c r="C57" s="15">
        <f>VLOOKUP(F57,[1]NUTS_Europa!$A$2:$C$81,3,FALSE)</f>
        <v>245</v>
      </c>
      <c r="D57" s="15" t="str">
        <f>VLOOKUP(G57,[1]NUTS_Europa!$A$2:$C$81,2,FALSE)</f>
        <v>FRF2</v>
      </c>
      <c r="E57" s="15">
        <f>VLOOKUP(G57,[1]NUTS_Europa!$A$2:$C$81,3,FALSE)</f>
        <v>235</v>
      </c>
      <c r="F57" s="15">
        <v>45</v>
      </c>
      <c r="G57" s="15">
        <v>67</v>
      </c>
      <c r="H57" s="15">
        <v>4277219.5148981772</v>
      </c>
      <c r="I57" s="15">
        <v>7084221.7570575867</v>
      </c>
      <c r="J57" s="15">
        <v>145035.59770000001</v>
      </c>
      <c r="K57" s="15">
        <v>27.883593749999999</v>
      </c>
      <c r="L57" s="15">
        <v>7.5743141129117415</v>
      </c>
      <c r="M57" s="15">
        <v>3.745397679360599</v>
      </c>
      <c r="N57" s="15">
        <v>1827.1881585640579</v>
      </c>
    </row>
    <row r="58" spans="2:14" s="15" customFormat="1" x14ac:dyDescent="0.25">
      <c r="B58" s="15" t="str">
        <f>VLOOKUP(F58,[1]NUTS_Europa!$A$2:$C$81,2,FALSE)</f>
        <v>DE80</v>
      </c>
      <c r="C58" s="15">
        <f>VLOOKUP(F58,[1]NUTS_Europa!$A$2:$C$81,3,FALSE)</f>
        <v>245</v>
      </c>
      <c r="D58" s="15" t="str">
        <f>VLOOKUP(G58,[1]NUTS_Europa!$A$2:$C$81,2,FALSE)</f>
        <v>ES11</v>
      </c>
      <c r="E58" s="15">
        <f>VLOOKUP(G58,[1]NUTS_Europa!$A$2:$C$81,3,FALSE)</f>
        <v>285</v>
      </c>
      <c r="F58" s="15">
        <v>46</v>
      </c>
      <c r="G58" s="15">
        <v>51</v>
      </c>
      <c r="H58" s="15">
        <v>37151.401447667464</v>
      </c>
      <c r="I58" s="15">
        <v>9468360.61636669</v>
      </c>
      <c r="J58" s="15">
        <v>127001.217</v>
      </c>
      <c r="K58" s="15">
        <v>78.589062499999997</v>
      </c>
      <c r="L58" s="15">
        <v>9.1322526699554043</v>
      </c>
      <c r="M58" s="15">
        <v>3.1948865603431971E-2</v>
      </c>
      <c r="N58" s="15">
        <v>15.609481269928793</v>
      </c>
    </row>
    <row r="59" spans="2:14" s="15" customFormat="1" x14ac:dyDescent="0.25">
      <c r="B59" s="15" t="str">
        <f>VLOOKUP(F59,[1]NUTS_Europa!$A$2:$C$81,2,FALSE)</f>
        <v>DE80</v>
      </c>
      <c r="C59" s="15">
        <f>VLOOKUP(F59,[1]NUTS_Europa!$A$2:$C$81,3,FALSE)</f>
        <v>245</v>
      </c>
      <c r="D59" s="15" t="str">
        <f>VLOOKUP(G59,[1]NUTS_Europa!$A$2:$C$81,2,FALSE)</f>
        <v>ES13</v>
      </c>
      <c r="E59" s="15">
        <f>VLOOKUP(G59,[1]NUTS_Europa!$A$2:$C$81,3,FALSE)</f>
        <v>285</v>
      </c>
      <c r="F59" s="15">
        <v>46</v>
      </c>
      <c r="G59" s="15">
        <v>53</v>
      </c>
      <c r="H59" s="15">
        <v>43894.33833820749</v>
      </c>
      <c r="I59" s="15">
        <v>9468360.61636669</v>
      </c>
      <c r="J59" s="15">
        <v>117768.50930000001</v>
      </c>
      <c r="K59" s="15">
        <v>78.589062499999997</v>
      </c>
      <c r="L59" s="15">
        <v>9.1322526699554043</v>
      </c>
      <c r="M59" s="15">
        <v>3.1948865603431971E-2</v>
      </c>
      <c r="N59" s="15">
        <v>15.609481269928793</v>
      </c>
    </row>
    <row r="60" spans="2:14" s="15" customFormat="1" x14ac:dyDescent="0.25">
      <c r="B60" s="15" t="str">
        <f>VLOOKUP(F60,[1]NUTS_Europa!$A$2:$C$81,2,FALSE)</f>
        <v>DE93</v>
      </c>
      <c r="C60" s="15">
        <f>VLOOKUP(F60,[1]NUTS_Europa!$A$2:$C$81,3,FALSE)</f>
        <v>245</v>
      </c>
      <c r="D60" s="15" t="str">
        <f>VLOOKUP(G60,[1]NUTS_Europa!$A$2:$C$81,2,FALSE)</f>
        <v>FRI1</v>
      </c>
      <c r="E60" s="15">
        <f>VLOOKUP(G60,[1]NUTS_Europa!$A$2:$C$81,3,FALSE)</f>
        <v>275</v>
      </c>
      <c r="F60" s="15">
        <v>47</v>
      </c>
      <c r="G60" s="15">
        <v>64</v>
      </c>
      <c r="H60" s="15">
        <v>562348.44474566798</v>
      </c>
      <c r="I60" s="15">
        <v>9323917.705991108</v>
      </c>
      <c r="J60" s="15">
        <v>154854.3009</v>
      </c>
      <c r="K60" s="15">
        <v>92.96875</v>
      </c>
      <c r="L60" s="15">
        <v>8.5688788729517107</v>
      </c>
      <c r="M60" s="15">
        <v>0.50699616079536647</v>
      </c>
      <c r="N60" s="15">
        <v>214.66905233631485</v>
      </c>
    </row>
    <row r="61" spans="2:14" s="15" customFormat="1" x14ac:dyDescent="0.25">
      <c r="B61" s="15" t="str">
        <f>VLOOKUP(F61,[1]NUTS_Europa!$A$2:$C$81,2,FALSE)</f>
        <v>DE93</v>
      </c>
      <c r="C61" s="15">
        <f>VLOOKUP(F61,[1]NUTS_Europa!$A$2:$C$81,3,FALSE)</f>
        <v>245</v>
      </c>
      <c r="D61" s="15" t="str">
        <f>VLOOKUP(G61,[1]NUTS_Europa!$A$2:$C$81,2,FALSE)</f>
        <v>FRI2</v>
      </c>
      <c r="E61" s="15">
        <f>VLOOKUP(G61,[1]NUTS_Europa!$A$2:$C$81,3,FALSE)</f>
        <v>275</v>
      </c>
      <c r="F61" s="15">
        <v>47</v>
      </c>
      <c r="G61" s="15">
        <v>69</v>
      </c>
      <c r="H61" s="15">
        <v>525142.86327094724</v>
      </c>
      <c r="I61" s="15">
        <v>9323917.705991108</v>
      </c>
      <c r="J61" s="15">
        <v>114346.8514</v>
      </c>
      <c r="K61" s="15">
        <v>92.96875</v>
      </c>
      <c r="L61" s="15">
        <v>8.5688788729517107</v>
      </c>
      <c r="M61" s="15">
        <v>0.50699616079536647</v>
      </c>
      <c r="N61" s="15">
        <v>214.66905233631485</v>
      </c>
    </row>
    <row r="62" spans="2:14" s="15" customFormat="1" x14ac:dyDescent="0.25">
      <c r="B62" s="15" t="str">
        <f>VLOOKUP(F62,[1]NUTS_Europa!$A$2:$C$81,2,FALSE)</f>
        <v>DE94</v>
      </c>
      <c r="C62" s="15">
        <f>VLOOKUP(F62,[1]NUTS_Europa!$A$2:$C$81,3,FALSE)</f>
        <v>1069</v>
      </c>
      <c r="D62" s="15" t="str">
        <f>VLOOKUP(G62,[1]NUTS_Europa!$A$2:$C$81,2,FALSE)</f>
        <v>ES12</v>
      </c>
      <c r="E62" s="15">
        <f>VLOOKUP(G62,[1]NUTS_Europa!$A$2:$C$81,3,FALSE)</f>
        <v>163</v>
      </c>
      <c r="F62" s="15">
        <v>48</v>
      </c>
      <c r="G62" s="15">
        <v>52</v>
      </c>
      <c r="H62" s="15">
        <v>1884573.4655143945</v>
      </c>
      <c r="I62" s="15">
        <v>2433459.9119391204</v>
      </c>
      <c r="J62" s="15">
        <v>123614.25509999999</v>
      </c>
      <c r="K62" s="15">
        <v>81.878906249999986</v>
      </c>
      <c r="L62" s="15">
        <v>11.927811928414314</v>
      </c>
      <c r="M62" s="15">
        <v>6.3143380977560648</v>
      </c>
      <c r="N62" s="15">
        <v>3085.0404359375229</v>
      </c>
    </row>
    <row r="63" spans="2:14" s="15" customFormat="1" x14ac:dyDescent="0.25">
      <c r="B63" s="15" t="str">
        <f>VLOOKUP(F63,[1]NUTS_Europa!$A$2:$C$81,2,FALSE)</f>
        <v>DE94</v>
      </c>
      <c r="C63" s="15">
        <f>VLOOKUP(F63,[1]NUTS_Europa!$A$2:$C$81,3,FALSE)</f>
        <v>1069</v>
      </c>
      <c r="D63" s="15" t="str">
        <f>VLOOKUP(G63,[1]NUTS_Europa!$A$2:$C$81,2,FALSE)</f>
        <v>FRJ2</v>
      </c>
      <c r="E63" s="15">
        <f>VLOOKUP(G63,[1]NUTS_Europa!$A$2:$C$81,3,FALSE)</f>
        <v>163</v>
      </c>
      <c r="F63" s="15">
        <v>48</v>
      </c>
      <c r="G63" s="15">
        <v>68</v>
      </c>
      <c r="H63" s="15">
        <v>2909389.9628880438</v>
      </c>
      <c r="I63" s="15">
        <v>2433459.9119391204</v>
      </c>
      <c r="J63" s="15">
        <v>142841.86170000001</v>
      </c>
      <c r="K63" s="15">
        <v>81.878906249999986</v>
      </c>
      <c r="L63" s="15">
        <v>11.927811928414314</v>
      </c>
      <c r="M63" s="15">
        <v>6.3143380977560648</v>
      </c>
      <c r="N63" s="15">
        <v>3085.0404359375229</v>
      </c>
    </row>
    <row r="64" spans="2:14" s="15" customFormat="1" x14ac:dyDescent="0.25">
      <c r="B64" s="15" t="str">
        <f>VLOOKUP(F64,[1]NUTS_Europa!$A$2:$C$81,2,FALSE)</f>
        <v>DEA1</v>
      </c>
      <c r="C64" s="15">
        <f>VLOOKUP(F64,[1]NUTS_Europa!$A$2:$C$81,3,FALSE)</f>
        <v>245</v>
      </c>
      <c r="D64" s="15" t="str">
        <f>VLOOKUP(G64,[1]NUTS_Europa!$A$2:$C$81,2,FALSE)</f>
        <v>ES11</v>
      </c>
      <c r="E64" s="15">
        <f>VLOOKUP(G64,[1]NUTS_Europa!$A$2:$C$81,3,FALSE)</f>
        <v>285</v>
      </c>
      <c r="F64" s="15">
        <v>49</v>
      </c>
      <c r="G64" s="15">
        <v>51</v>
      </c>
      <c r="H64" s="15">
        <v>35942.181762129891</v>
      </c>
      <c r="I64" s="15">
        <v>9468360.61636669</v>
      </c>
      <c r="J64" s="15">
        <v>176841.96369999999</v>
      </c>
      <c r="K64" s="15">
        <v>78.589062499999997</v>
      </c>
      <c r="L64" s="15">
        <v>9.1322526699554043</v>
      </c>
      <c r="M64" s="15">
        <v>3.1948865603431971E-2</v>
      </c>
      <c r="N64" s="15">
        <v>15.609481269928793</v>
      </c>
    </row>
    <row r="65" spans="2:14" s="15" customFormat="1" x14ac:dyDescent="0.25">
      <c r="B65" s="15" t="str">
        <f>VLOOKUP(F65,[1]NUTS_Europa!$A$2:$C$81,2,FALSE)</f>
        <v>DEA1</v>
      </c>
      <c r="C65" s="15">
        <f>VLOOKUP(F65,[1]NUTS_Europa!$A$2:$C$81,3,FALSE)</f>
        <v>245</v>
      </c>
      <c r="D65" s="15" t="str">
        <f>VLOOKUP(G65,[1]NUTS_Europa!$A$2:$C$81,2,FALSE)</f>
        <v>ES13</v>
      </c>
      <c r="E65" s="15">
        <f>VLOOKUP(G65,[1]NUTS_Europa!$A$2:$C$81,3,FALSE)</f>
        <v>285</v>
      </c>
      <c r="F65" s="15">
        <v>49</v>
      </c>
      <c r="G65" s="15">
        <v>53</v>
      </c>
      <c r="H65" s="15">
        <v>42685.118652669917</v>
      </c>
      <c r="I65" s="15">
        <v>9468360.61636669</v>
      </c>
      <c r="J65" s="15">
        <v>199058.85829999999</v>
      </c>
      <c r="K65" s="15">
        <v>78.589062499999997</v>
      </c>
      <c r="L65" s="15">
        <v>9.1322526699554043</v>
      </c>
      <c r="M65" s="15">
        <v>3.1948865603431971E-2</v>
      </c>
      <c r="N65" s="15">
        <v>15.609481269928793</v>
      </c>
    </row>
    <row r="66" spans="2:14" s="15" customFormat="1" x14ac:dyDescent="0.25">
      <c r="B66" s="15" t="str">
        <f>VLOOKUP(F66,[1]NUTS_Europa!$A$2:$C$81,2,FALSE)</f>
        <v>DEF0</v>
      </c>
      <c r="C66" s="15">
        <f>VLOOKUP(F66,[1]NUTS_Europa!$A$2:$C$81,3,FALSE)</f>
        <v>245</v>
      </c>
      <c r="D66" s="15" t="str">
        <f>VLOOKUP(G66,[1]NUTS_Europa!$A$2:$C$81,2,FALSE)</f>
        <v>FRE1</v>
      </c>
      <c r="E66" s="15">
        <f>VLOOKUP(G66,[1]NUTS_Europa!$A$2:$C$81,3,FALSE)</f>
        <v>235</v>
      </c>
      <c r="F66" s="15">
        <v>50</v>
      </c>
      <c r="G66" s="15">
        <v>61</v>
      </c>
      <c r="H66" s="15">
        <v>3587718.7346974476</v>
      </c>
      <c r="I66" s="15">
        <v>7084221.7570575867</v>
      </c>
      <c r="J66" s="15">
        <v>163171.4883</v>
      </c>
      <c r="K66" s="15">
        <v>27.883593749999999</v>
      </c>
      <c r="L66" s="15">
        <v>7.5743141129117415</v>
      </c>
      <c r="M66" s="15">
        <v>3.745397679360599</v>
      </c>
      <c r="N66" s="15">
        <v>1827.1881585640579</v>
      </c>
    </row>
    <row r="67" spans="2:14" s="15" customFormat="1" x14ac:dyDescent="0.25">
      <c r="B67" s="15" t="str">
        <f>VLOOKUP(F67,[1]NUTS_Europa!$A$2:$C$81,2,FALSE)</f>
        <v>DEF0</v>
      </c>
      <c r="C67" s="15">
        <f>VLOOKUP(F67,[1]NUTS_Europa!$A$2:$C$81,3,FALSE)</f>
        <v>245</v>
      </c>
      <c r="D67" s="15" t="str">
        <f>VLOOKUP(G67,[1]NUTS_Europa!$A$2:$C$81,2,FALSE)</f>
        <v>FRF2</v>
      </c>
      <c r="E67" s="15">
        <f>VLOOKUP(G67,[1]NUTS_Europa!$A$2:$C$81,3,FALSE)</f>
        <v>235</v>
      </c>
      <c r="F67" s="15">
        <v>50</v>
      </c>
      <c r="G67" s="15">
        <v>67</v>
      </c>
      <c r="H67" s="15">
        <v>4183654.6908625881</v>
      </c>
      <c r="I67" s="15">
        <v>7084221.7570575867</v>
      </c>
      <c r="J67" s="15">
        <v>142392.87169999999</v>
      </c>
      <c r="K67" s="15">
        <v>27.883593749999999</v>
      </c>
      <c r="L67" s="15">
        <v>7.5743141129117415</v>
      </c>
      <c r="M67" s="15">
        <v>3.745397679360599</v>
      </c>
      <c r="N67" s="15">
        <v>1827.1881585640579</v>
      </c>
    </row>
    <row r="68" spans="2:14" s="15" customFormat="1" x14ac:dyDescent="0.25">
      <c r="B68" s="15" t="str">
        <f>VLOOKUP(F68,[1]NUTS_Europa!$A$2:$C$81,2,FALSE)</f>
        <v>ES21</v>
      </c>
      <c r="C68" s="15">
        <f>VLOOKUP(F68,[1]NUTS_Europa!$A$2:$C$81,3,FALSE)</f>
        <v>1063</v>
      </c>
      <c r="D68" s="15" t="str">
        <f>VLOOKUP(G68,[1]NUTS_Europa!$A$2:$C$81,2,FALSE)</f>
        <v>ES61</v>
      </c>
      <c r="E68" s="15">
        <f>VLOOKUP(G68,[1]NUTS_Europa!$A$2:$C$81,3,FALSE)</f>
        <v>297</v>
      </c>
      <c r="F68" s="15">
        <v>54</v>
      </c>
      <c r="G68" s="15">
        <v>57</v>
      </c>
      <c r="H68" s="15">
        <v>1055817.9183866894</v>
      </c>
      <c r="I68" s="15">
        <v>9892787.5983317252</v>
      </c>
      <c r="J68" s="15">
        <v>199597.76430000001</v>
      </c>
      <c r="K68" s="15">
        <v>45.78125</v>
      </c>
      <c r="L68" s="15">
        <v>12.146178475238132</v>
      </c>
      <c r="M68" s="15">
        <v>1.5618802571589332</v>
      </c>
      <c r="N68" s="15">
        <v>901.90166158021395</v>
      </c>
    </row>
    <row r="69" spans="2:14" s="15" customFormat="1" x14ac:dyDescent="0.25">
      <c r="B69" s="15" t="str">
        <f>VLOOKUP(F69,[1]NUTS_Europa!$A$2:$C$81,2,FALSE)</f>
        <v>ES21</v>
      </c>
      <c r="C69" s="15">
        <f>VLOOKUP(F69,[1]NUTS_Europa!$A$2:$C$81,3,FALSE)</f>
        <v>1063</v>
      </c>
      <c r="D69" s="15" t="str">
        <f>VLOOKUP(G69,[1]NUTS_Europa!$A$2:$C$81,2,FALSE)</f>
        <v>FRD2</v>
      </c>
      <c r="E69" s="15">
        <f>VLOOKUP(G69,[1]NUTS_Europa!$A$2:$C$81,3,FALSE)</f>
        <v>271</v>
      </c>
      <c r="F69" s="15">
        <v>54</v>
      </c>
      <c r="G69" s="15">
        <v>60</v>
      </c>
      <c r="H69" s="15">
        <v>309206.93576439511</v>
      </c>
      <c r="I69" s="15">
        <v>11804218.007354375</v>
      </c>
      <c r="J69" s="15">
        <v>159445.52859999999</v>
      </c>
      <c r="K69" s="15">
        <v>130.390625</v>
      </c>
      <c r="L69" s="15">
        <v>11.21469630282138</v>
      </c>
      <c r="M69" s="15">
        <v>0.7358341066701839</v>
      </c>
      <c r="N69" s="15">
        <v>359.511628626</v>
      </c>
    </row>
    <row r="70" spans="2:14" s="15" customFormat="1" x14ac:dyDescent="0.25">
      <c r="B70" s="15" t="str">
        <f>VLOOKUP(F70,[1]NUTS_Europa!$A$2:$C$81,2,FALSE)</f>
        <v>ES51</v>
      </c>
      <c r="C70" s="15">
        <f>VLOOKUP(F70,[1]NUTS_Europa!$A$2:$C$81,3,FALSE)</f>
        <v>1064</v>
      </c>
      <c r="D70" s="15" t="str">
        <f>VLOOKUP(G70,[1]NUTS_Europa!$A$2:$C$81,2,FALSE)</f>
        <v>ES61</v>
      </c>
      <c r="E70" s="15">
        <f>VLOOKUP(G70,[1]NUTS_Europa!$A$2:$C$81,3,FALSE)</f>
        <v>297</v>
      </c>
      <c r="F70" s="15">
        <v>55</v>
      </c>
      <c r="G70" s="15">
        <v>57</v>
      </c>
      <c r="H70" s="15">
        <v>756058.79739877686</v>
      </c>
      <c r="I70" s="15">
        <v>1265256.2757230368</v>
      </c>
      <c r="J70" s="15">
        <v>117061.7148</v>
      </c>
      <c r="K70" s="15">
        <v>36.171875</v>
      </c>
      <c r="L70" s="15">
        <v>10.683615924603806</v>
      </c>
      <c r="M70" s="15">
        <v>1.5618802571589332</v>
      </c>
      <c r="N70" s="15">
        <v>901.90166158021395</v>
      </c>
    </row>
    <row r="71" spans="2:14" s="15" customFormat="1" x14ac:dyDescent="0.25">
      <c r="B71" s="15" t="str">
        <f>VLOOKUP(F71,[1]NUTS_Europa!$A$2:$C$81,2,FALSE)</f>
        <v>ES51</v>
      </c>
      <c r="C71" s="15">
        <f>VLOOKUP(F71,[1]NUTS_Europa!$A$2:$C$81,3,FALSE)</f>
        <v>1064</v>
      </c>
      <c r="D71" s="15" t="str">
        <f>VLOOKUP(G71,[1]NUTS_Europa!$A$2:$C$81,2,FALSE)</f>
        <v>ES62</v>
      </c>
      <c r="E71" s="15">
        <f>VLOOKUP(G71,[1]NUTS_Europa!$A$2:$C$81,3,FALSE)</f>
        <v>462</v>
      </c>
      <c r="F71" s="15">
        <v>55</v>
      </c>
      <c r="G71" s="15">
        <v>58</v>
      </c>
      <c r="H71" s="15">
        <v>1046641.3727214563</v>
      </c>
      <c r="I71" s="15">
        <v>1080485.3825180996</v>
      </c>
      <c r="J71" s="15">
        <v>114203.5226</v>
      </c>
      <c r="K71" s="15">
        <v>26.015625</v>
      </c>
      <c r="L71" s="15">
        <v>9.9620199307675836</v>
      </c>
      <c r="M71" s="15">
        <v>1.6887113358072809</v>
      </c>
      <c r="N71" s="15">
        <v>975.13977317593265</v>
      </c>
    </row>
    <row r="72" spans="2:14" s="15" customFormat="1" x14ac:dyDescent="0.25">
      <c r="B72" s="15" t="str">
        <f>VLOOKUP(F72,[1]NUTS_Europa!$A$2:$C$81,2,FALSE)</f>
        <v>ES52</v>
      </c>
      <c r="C72" s="15">
        <f>VLOOKUP(F72,[1]NUTS_Europa!$A$2:$C$81,3,FALSE)</f>
        <v>1063</v>
      </c>
      <c r="D72" s="15" t="str">
        <f>VLOOKUP(G72,[1]NUTS_Europa!$A$2:$C$81,2,FALSE)</f>
        <v>ES62</v>
      </c>
      <c r="E72" s="15">
        <f>VLOOKUP(G72,[1]NUTS_Europa!$A$2:$C$81,3,FALSE)</f>
        <v>462</v>
      </c>
      <c r="F72" s="15">
        <v>56</v>
      </c>
      <c r="G72" s="15">
        <v>58</v>
      </c>
      <c r="H72" s="15">
        <v>1058334.6835613491</v>
      </c>
      <c r="I72" s="15">
        <v>9716250.443884423</v>
      </c>
      <c r="J72" s="15">
        <v>163171.4883</v>
      </c>
      <c r="K72" s="15">
        <v>35.9375</v>
      </c>
      <c r="L72" s="15">
        <v>11.424582481401909</v>
      </c>
      <c r="M72" s="15">
        <v>1.6887113358072809</v>
      </c>
      <c r="N72" s="15">
        <v>975.13977317593265</v>
      </c>
    </row>
    <row r="73" spans="2:14" s="15" customFormat="1" x14ac:dyDescent="0.25">
      <c r="B73" s="15" t="str">
        <f>VLOOKUP(F73,[1]NUTS_Europa!$A$2:$C$81,2,FALSE)</f>
        <v>ES52</v>
      </c>
      <c r="C73" s="15">
        <f>VLOOKUP(F73,[1]NUTS_Europa!$A$2:$C$81,3,FALSE)</f>
        <v>1063</v>
      </c>
      <c r="D73" s="15" t="str">
        <f>VLOOKUP(G73,[1]NUTS_Europa!$A$2:$C$81,2,FALSE)</f>
        <v>FRD2</v>
      </c>
      <c r="E73" s="15">
        <f>VLOOKUP(G73,[1]NUTS_Europa!$A$2:$C$81,3,FALSE)</f>
        <v>271</v>
      </c>
      <c r="F73" s="15">
        <v>56</v>
      </c>
      <c r="G73" s="15">
        <v>60</v>
      </c>
      <c r="H73" s="15">
        <v>194029.47627822618</v>
      </c>
      <c r="I73" s="15">
        <v>11804218.007354375</v>
      </c>
      <c r="J73" s="15">
        <v>145035.59770000001</v>
      </c>
      <c r="K73" s="15">
        <v>130.390625</v>
      </c>
      <c r="L73" s="15">
        <v>11.21469630282138</v>
      </c>
      <c r="M73" s="15">
        <v>0.7358341066701839</v>
      </c>
      <c r="N73" s="15">
        <v>359.511628626</v>
      </c>
    </row>
    <row r="74" spans="2:14" s="15" customFormat="1" x14ac:dyDescent="0.25">
      <c r="B74" s="15" t="str">
        <f>VLOOKUP(F74,[1]NUTS_Europa!$A$2:$C$81,2,FALSE)</f>
        <v>FRJ1</v>
      </c>
      <c r="C74" s="15">
        <f>VLOOKUP(F74,[1]NUTS_Europa!$A$2:$C$81,3,FALSE)</f>
        <v>1064</v>
      </c>
      <c r="D74" s="15" t="str">
        <f>VLOOKUP(G74,[1]NUTS_Europa!$A$2:$C$81,2,FALSE)</f>
        <v>PT16</v>
      </c>
      <c r="E74" s="15">
        <f>VLOOKUP(G74,[1]NUTS_Europa!$A$2:$C$81,3,FALSE)</f>
        <v>294</v>
      </c>
      <c r="F74" s="15">
        <v>66</v>
      </c>
      <c r="G74" s="15">
        <v>78</v>
      </c>
      <c r="H74" s="15">
        <v>2669689.5484001809</v>
      </c>
      <c r="I74" s="15">
        <v>1608196.7346198387</v>
      </c>
      <c r="J74" s="15">
        <v>119215.969</v>
      </c>
      <c r="K74" s="15">
        <v>48.385156250000001</v>
      </c>
      <c r="L74" s="15">
        <v>10.627848527954937</v>
      </c>
      <c r="M74" s="15">
        <v>5.055782370993918</v>
      </c>
      <c r="N74" s="15">
        <v>2919.4418074543673</v>
      </c>
    </row>
    <row r="75" spans="2:14" s="15" customFormat="1" x14ac:dyDescent="0.25">
      <c r="B75" s="15" t="str">
        <f>VLOOKUP(F75,[1]NUTS_Europa!$A$2:$C$81,2,FALSE)</f>
        <v>FRJ1</v>
      </c>
      <c r="C75" s="15">
        <f>VLOOKUP(F75,[1]NUTS_Europa!$A$2:$C$81,3,FALSE)</f>
        <v>1064</v>
      </c>
      <c r="D75" s="15" t="str">
        <f>VLOOKUP(G75,[1]NUTS_Europa!$A$2:$C$81,2,FALSE)</f>
        <v>PT17</v>
      </c>
      <c r="E75" s="15">
        <f>VLOOKUP(G75,[1]NUTS_Europa!$A$2:$C$81,3,FALSE)</f>
        <v>297</v>
      </c>
      <c r="F75" s="15">
        <v>66</v>
      </c>
      <c r="G75" s="15">
        <v>79</v>
      </c>
      <c r="H75" s="15">
        <v>837768.3822329595</v>
      </c>
      <c r="I75" s="15">
        <v>1265256.2757230368</v>
      </c>
      <c r="J75" s="15">
        <v>192445.7181</v>
      </c>
      <c r="K75" s="15">
        <v>36.171875</v>
      </c>
      <c r="L75" s="15">
        <v>10.683615924603806</v>
      </c>
      <c r="M75" s="15">
        <v>1.5618802571589332</v>
      </c>
      <c r="N75" s="15">
        <v>901.90166158021395</v>
      </c>
    </row>
    <row r="76" spans="2:14" s="15" customFormat="1" x14ac:dyDescent="0.25">
      <c r="B76" s="15" t="str">
        <f>VLOOKUP(F76,[1]NUTS_Europa!$A$2:$C$81,2,FALSE)</f>
        <v>NL12</v>
      </c>
      <c r="C76" s="15">
        <f>VLOOKUP(F76,[1]NUTS_Europa!$A$2:$C$81,3,FALSE)</f>
        <v>250</v>
      </c>
      <c r="D76" s="15" t="str">
        <f>VLOOKUP(G76,[1]NUTS_Europa!$A$2:$C$81,2,FALSE)</f>
        <v>NL34</v>
      </c>
      <c r="E76" s="15">
        <f>VLOOKUP(G76,[1]NUTS_Europa!$A$2:$C$81,3,FALSE)</f>
        <v>218</v>
      </c>
      <c r="F76" s="15">
        <v>71</v>
      </c>
      <c r="G76" s="15">
        <v>74</v>
      </c>
      <c r="H76" s="15">
        <v>3215350.2404928301</v>
      </c>
      <c r="I76" s="15">
        <v>1094539.0907551285</v>
      </c>
      <c r="J76" s="15">
        <v>117768.50930000001</v>
      </c>
      <c r="K76" s="15">
        <v>5.3125</v>
      </c>
      <c r="L76" s="15">
        <v>10.574104700586364</v>
      </c>
      <c r="M76" s="15">
        <v>10.537356556402012</v>
      </c>
      <c r="N76" s="15">
        <v>5443.4838231684107</v>
      </c>
    </row>
    <row r="77" spans="2:14" s="15" customFormat="1" x14ac:dyDescent="0.25">
      <c r="B77" s="15" t="str">
        <f>VLOOKUP(F77,[1]NUTS_Europa!$A$2:$C$81,2,FALSE)</f>
        <v>NL12</v>
      </c>
      <c r="C77" s="15">
        <f>VLOOKUP(F77,[1]NUTS_Europa!$A$2:$C$81,3,FALSE)</f>
        <v>250</v>
      </c>
      <c r="D77" s="15" t="str">
        <f>VLOOKUP(G77,[1]NUTS_Europa!$A$2:$C$81,2,FALSE)</f>
        <v>PT11</v>
      </c>
      <c r="E77" s="15">
        <f>VLOOKUP(G77,[1]NUTS_Europa!$A$2:$C$81,3,FALSE)</f>
        <v>288</v>
      </c>
      <c r="F77" s="15">
        <v>71</v>
      </c>
      <c r="G77" s="15">
        <v>76</v>
      </c>
      <c r="H77" s="15">
        <v>675550.90721595474</v>
      </c>
      <c r="I77" s="15">
        <v>2427402.8242655154</v>
      </c>
      <c r="J77" s="15">
        <v>142841.86170000001</v>
      </c>
      <c r="K77" s="15">
        <v>71.079687500000006</v>
      </c>
      <c r="L77" s="15">
        <v>11.550797574387701</v>
      </c>
      <c r="M77" s="15">
        <v>1.9658765253323622</v>
      </c>
      <c r="N77" s="15">
        <v>960.48207726886733</v>
      </c>
    </row>
    <row r="78" spans="2:14" s="15" customFormat="1" x14ac:dyDescent="0.25">
      <c r="B78" s="15" t="str">
        <f>VLOOKUP(F78,[1]NUTS_Europa!$A$2:$C$81,2,FALSE)</f>
        <v>NL32</v>
      </c>
      <c r="C78" s="15">
        <f>VLOOKUP(F78,[1]NUTS_Europa!$A$2:$C$81,3,FALSE)</f>
        <v>253</v>
      </c>
      <c r="D78" s="15" t="str">
        <f>VLOOKUP(G78,[1]NUTS_Europa!$A$2:$C$81,2,FALSE)</f>
        <v>NL34</v>
      </c>
      <c r="E78" s="15">
        <f>VLOOKUP(G78,[1]NUTS_Europa!$A$2:$C$81,3,FALSE)</f>
        <v>218</v>
      </c>
      <c r="F78" s="15">
        <v>72</v>
      </c>
      <c r="G78" s="15">
        <v>74</v>
      </c>
      <c r="H78" s="15">
        <v>2755036.1393852332</v>
      </c>
      <c r="I78" s="15">
        <v>1169492.4771898726</v>
      </c>
      <c r="J78" s="15">
        <v>120125.8052</v>
      </c>
      <c r="K78" s="15">
        <v>13.983593750000001</v>
      </c>
      <c r="L78" s="15">
        <v>12.286103690056873</v>
      </c>
      <c r="M78" s="15">
        <v>10.537356556402012</v>
      </c>
      <c r="N78" s="15">
        <v>5443.4838231684107</v>
      </c>
    </row>
    <row r="79" spans="2:14" s="15" customFormat="1" x14ac:dyDescent="0.25">
      <c r="B79" s="15" t="str">
        <f>VLOOKUP(F79,[1]NUTS_Europa!$A$2:$C$81,2,FALSE)</f>
        <v>NL32</v>
      </c>
      <c r="C79" s="15">
        <f>VLOOKUP(F79,[1]NUTS_Europa!$A$2:$C$81,3,FALSE)</f>
        <v>253</v>
      </c>
      <c r="D79" s="15" t="str">
        <f>VLOOKUP(G79,[1]NUTS_Europa!$A$2:$C$81,2,FALSE)</f>
        <v>NL41</v>
      </c>
      <c r="E79" s="15">
        <f>VLOOKUP(G79,[1]NUTS_Europa!$A$2:$C$81,3,FALSE)</f>
        <v>218</v>
      </c>
      <c r="F79" s="15">
        <v>72</v>
      </c>
      <c r="G79" s="15">
        <v>75</v>
      </c>
      <c r="H79" s="15">
        <v>2361934.9550951263</v>
      </c>
      <c r="I79" s="15">
        <v>1169492.4771898726</v>
      </c>
      <c r="J79" s="15">
        <v>159445.52859999999</v>
      </c>
      <c r="K79" s="15">
        <v>13.983593750000001</v>
      </c>
      <c r="L79" s="15">
        <v>12.286103690056873</v>
      </c>
      <c r="M79" s="15">
        <v>10.537356556402012</v>
      </c>
      <c r="N79" s="15">
        <v>5443.4838231684107</v>
      </c>
    </row>
    <row r="80" spans="2:14" s="15" customFormat="1" x14ac:dyDescent="0.25">
      <c r="B80" s="15" t="str">
        <f>VLOOKUP(F80,[1]NUTS_Europa!$A$2:$C$81,2,FALSE)</f>
        <v>NL33</v>
      </c>
      <c r="C80" s="15">
        <f>VLOOKUP(F80,[1]NUTS_Europa!$A$2:$C$81,3,FALSE)</f>
        <v>220</v>
      </c>
      <c r="D80" s="15" t="str">
        <f>VLOOKUP(G80,[1]NUTS_Europa!$A$2:$C$81,2,FALSE)</f>
        <v>NL41</v>
      </c>
      <c r="E80" s="15">
        <f>VLOOKUP(G80,[1]NUTS_Europa!$A$2:$C$81,3,FALSE)</f>
        <v>218</v>
      </c>
      <c r="F80" s="15">
        <v>73</v>
      </c>
      <c r="G80" s="15">
        <v>75</v>
      </c>
      <c r="H80" s="15">
        <v>2506920.3696222682</v>
      </c>
      <c r="I80" s="15">
        <v>954208.58956422145</v>
      </c>
      <c r="J80" s="15">
        <v>176841.96369999999</v>
      </c>
      <c r="K80" s="15">
        <v>9.765625</v>
      </c>
      <c r="L80" s="15">
        <v>10.851524195531159</v>
      </c>
      <c r="M80" s="15">
        <v>9.4024986458276416</v>
      </c>
      <c r="N80" s="15">
        <v>5443.4838231684107</v>
      </c>
    </row>
    <row r="81" spans="2:29" s="15" customFormat="1" x14ac:dyDescent="0.25">
      <c r="B81" s="15" t="str">
        <f>VLOOKUP(F81,[1]NUTS_Europa!$A$2:$C$81,2,FALSE)</f>
        <v>NL33</v>
      </c>
      <c r="C81" s="15">
        <f>VLOOKUP(F81,[1]NUTS_Europa!$A$2:$C$81,3,FALSE)</f>
        <v>220</v>
      </c>
      <c r="D81" s="15" t="str">
        <f>VLOOKUP(G81,[1]NUTS_Europa!$A$2:$C$81,2,FALSE)</f>
        <v>PT11</v>
      </c>
      <c r="E81" s="15">
        <f>VLOOKUP(G81,[1]NUTS_Europa!$A$2:$C$81,3,FALSE)</f>
        <v>288</v>
      </c>
      <c r="F81" s="15">
        <v>73</v>
      </c>
      <c r="G81" s="15">
        <v>76</v>
      </c>
      <c r="H81" s="15">
        <v>617961.59126625676</v>
      </c>
      <c r="I81" s="15">
        <v>2062242.2595663746</v>
      </c>
      <c r="J81" s="15">
        <v>163171.4883</v>
      </c>
      <c r="K81" s="15">
        <v>65.680468750000003</v>
      </c>
      <c r="L81" s="15">
        <v>11.828217069332494</v>
      </c>
      <c r="M81" s="15">
        <v>1.7656351507343149</v>
      </c>
      <c r="N81" s="15">
        <v>960.48207726886733</v>
      </c>
    </row>
    <row r="82" spans="2:29" s="15" customFormat="1" x14ac:dyDescent="0.25">
      <c r="B82" s="15" t="str">
        <f>VLOOKUP(F82,[1]NUTS_Europa!$A$2:$C$81,2,FALSE)</f>
        <v>PT15</v>
      </c>
      <c r="C82" s="15">
        <f>VLOOKUP(F82,[1]NUTS_Europa!$A$2:$C$81,3,FALSE)</f>
        <v>61</v>
      </c>
      <c r="D82" s="15" t="str">
        <f>VLOOKUP(G82,[1]NUTS_Europa!$A$2:$C$81,2,FALSE)</f>
        <v>PT16</v>
      </c>
      <c r="E82" s="15">
        <f>VLOOKUP(G82,[1]NUTS_Europa!$A$2:$C$81,3,FALSE)</f>
        <v>294</v>
      </c>
      <c r="F82" s="15">
        <v>77</v>
      </c>
      <c r="G82" s="15">
        <v>78</v>
      </c>
      <c r="H82" s="15">
        <v>2439171.2596856793</v>
      </c>
      <c r="I82" s="15">
        <v>1007345.65455658</v>
      </c>
      <c r="J82" s="15">
        <v>127001.217</v>
      </c>
      <c r="K82" s="15">
        <v>24.039062499999996</v>
      </c>
      <c r="L82" s="15">
        <v>8.5146060485634418</v>
      </c>
      <c r="M82" s="15">
        <v>4.7060323205660382</v>
      </c>
      <c r="N82" s="15">
        <v>2919.4418074543673</v>
      </c>
    </row>
    <row r="83" spans="2:29" s="15" customFormat="1" x14ac:dyDescent="0.25">
      <c r="B83" s="15" t="str">
        <f>VLOOKUP(F83,[1]NUTS_Europa!$A$2:$C$81,2,FALSE)</f>
        <v>PT15</v>
      </c>
      <c r="C83" s="15">
        <f>VLOOKUP(F83,[1]NUTS_Europa!$A$2:$C$81,3,FALSE)</f>
        <v>61</v>
      </c>
      <c r="D83" s="15" t="str">
        <f>VLOOKUP(G83,[1]NUTS_Europa!$A$2:$C$81,2,FALSE)</f>
        <v>PT17</v>
      </c>
      <c r="E83" s="15">
        <f>VLOOKUP(G83,[1]NUTS_Europa!$A$2:$C$81,3,FALSE)</f>
        <v>297</v>
      </c>
      <c r="F83" s="15">
        <v>77</v>
      </c>
      <c r="G83" s="15">
        <v>79</v>
      </c>
      <c r="H83" s="15">
        <v>766553.72438487597</v>
      </c>
      <c r="I83" s="15">
        <v>533281.7638346852</v>
      </c>
      <c r="J83" s="15">
        <v>113696.3812</v>
      </c>
      <c r="K83" s="15">
        <v>5.859375</v>
      </c>
      <c r="L83" s="15">
        <v>8.5703734452123115</v>
      </c>
      <c r="M83" s="15">
        <v>1.4538321533011211</v>
      </c>
      <c r="N83" s="15">
        <v>901.90166158021395</v>
      </c>
    </row>
    <row r="84" spans="2:29" s="15" customFormat="1" x14ac:dyDescent="0.25">
      <c r="N84" s="15">
        <f>SUM(N4:N83)</f>
        <v>255538.34613301285</v>
      </c>
    </row>
    <row r="85" spans="2:29" s="15" customFormat="1" x14ac:dyDescent="0.25"/>
    <row r="86" spans="2:29" s="15" customFormat="1" x14ac:dyDescent="0.25">
      <c r="B86" s="15" t="s">
        <v>146</v>
      </c>
    </row>
    <row r="87" spans="2:29" s="15" customFormat="1" x14ac:dyDescent="0.25">
      <c r="B87" s="15" t="str">
        <f>B3</f>
        <v>nodo inicial</v>
      </c>
      <c r="C87" s="15" t="str">
        <f t="shared" ref="C87:N87" si="0">C3</f>
        <v>puerto O</v>
      </c>
      <c r="D87" s="15" t="str">
        <f t="shared" si="0"/>
        <v>nodo final</v>
      </c>
      <c r="E87" s="15" t="str">
        <f t="shared" si="0"/>
        <v>puerto D</v>
      </c>
      <c r="F87" s="15" t="str">
        <f t="shared" si="0"/>
        <v>Var1</v>
      </c>
      <c r="G87" s="15" t="str">
        <f t="shared" si="0"/>
        <v>Var2</v>
      </c>
      <c r="H87" s="15" t="str">
        <f t="shared" si="0"/>
        <v>Coste variable</v>
      </c>
      <c r="I87" s="15" t="str">
        <f t="shared" si="0"/>
        <v>Coste fijo</v>
      </c>
      <c r="J87" s="15" t="str">
        <f t="shared" si="0"/>
        <v>flow</v>
      </c>
      <c r="K87" s="15" t="str">
        <f t="shared" si="0"/>
        <v>TiempoNav</v>
      </c>
      <c r="L87" s="15" t="str">
        <f t="shared" si="0"/>
        <v>TiempoPort</v>
      </c>
      <c r="M87" s="15" t="str">
        <f t="shared" si="0"/>
        <v>TiempoCD</v>
      </c>
      <c r="N87" s="15" t="str">
        <f t="shared" si="0"/>
        <v>offer</v>
      </c>
    </row>
    <row r="88" spans="2:29" s="15" customFormat="1" x14ac:dyDescent="0.25">
      <c r="B88" s="15" t="str">
        <f>VLOOKUP(F88,[1]NUTS_Europa!$A$2:$C$81,2,FALSE)</f>
        <v>FRJ1</v>
      </c>
      <c r="C88" s="15">
        <f>VLOOKUP(F88,[1]NUTS_Europa!$A$2:$C$81,3,FALSE)</f>
        <v>1064</v>
      </c>
      <c r="D88" s="15" t="str">
        <f>VLOOKUP(G88,[1]NUTS_Europa!$A$2:$C$81,2,FALSE)</f>
        <v>PT16</v>
      </c>
      <c r="E88" s="15">
        <f>VLOOKUP(G88,[1]NUTS_Europa!$A$2:$C$81,3,FALSE)</f>
        <v>294</v>
      </c>
      <c r="F88" s="15">
        <v>66</v>
      </c>
      <c r="G88" s="15">
        <v>78</v>
      </c>
      <c r="H88" s="15">
        <v>2669689.5484001809</v>
      </c>
      <c r="I88" s="15">
        <v>1608196.7346198387</v>
      </c>
      <c r="J88" s="15">
        <v>119215.969</v>
      </c>
      <c r="K88" s="15">
        <v>48.385156250000001</v>
      </c>
      <c r="L88" s="15">
        <v>10.627848527954937</v>
      </c>
      <c r="M88" s="15">
        <v>5.055782370993918</v>
      </c>
      <c r="N88" s="15">
        <v>2919.4418074543673</v>
      </c>
    </row>
    <row r="89" spans="2:29" s="15" customFormat="1" x14ac:dyDescent="0.25">
      <c r="B89" s="15" t="str">
        <f>VLOOKUP(G89,[1]NUTS_Europa!$A$2:$C$81,2,FALSE)</f>
        <v>PT16</v>
      </c>
      <c r="C89" s="15">
        <f>VLOOKUP(G89,[1]NUTS_Europa!$A$2:$C$81,3,FALSE)</f>
        <v>294</v>
      </c>
      <c r="D89" s="15" t="str">
        <f>VLOOKUP(F89,[1]NUTS_Europa!$A$2:$C$81,2,FALSE)</f>
        <v>PT15</v>
      </c>
      <c r="E89" s="15">
        <f>VLOOKUP(F89,[1]NUTS_Europa!$A$2:$C$81,3,FALSE)</f>
        <v>61</v>
      </c>
      <c r="F89" s="15">
        <v>77</v>
      </c>
      <c r="G89" s="15">
        <v>78</v>
      </c>
      <c r="H89" s="15">
        <v>2439171.2596856793</v>
      </c>
      <c r="I89" s="15">
        <v>1007345.65455658</v>
      </c>
      <c r="J89" s="15">
        <v>127001.217</v>
      </c>
      <c r="K89" s="15">
        <v>24.039062499999996</v>
      </c>
      <c r="L89" s="15">
        <v>8.5146060485634418</v>
      </c>
      <c r="M89" s="15">
        <v>4.7060323205660382</v>
      </c>
      <c r="N89" s="15">
        <v>2919.4418074543673</v>
      </c>
    </row>
    <row r="90" spans="2:29" s="15" customFormat="1" x14ac:dyDescent="0.25">
      <c r="B90" s="15" t="str">
        <f>VLOOKUP(F90,[1]NUTS_Europa!$A$2:$C$81,2,FALSE)</f>
        <v>PT15</v>
      </c>
      <c r="C90" s="15">
        <f>VLOOKUP(F90,[1]NUTS_Europa!$A$2:$C$81,3,FALSE)</f>
        <v>61</v>
      </c>
      <c r="D90" s="15" t="str">
        <f>VLOOKUP(G90,[1]NUTS_Europa!$A$2:$C$81,2,FALSE)</f>
        <v>PT17</v>
      </c>
      <c r="E90" s="15">
        <f>VLOOKUP(G90,[1]NUTS_Europa!$A$2:$C$81,3,FALSE)</f>
        <v>297</v>
      </c>
      <c r="F90" s="15">
        <v>77</v>
      </c>
      <c r="G90" s="15">
        <v>79</v>
      </c>
      <c r="H90" s="15">
        <v>766553.72438487597</v>
      </c>
      <c r="I90" s="15">
        <v>533281.7638346852</v>
      </c>
      <c r="J90" s="15">
        <v>113696.3812</v>
      </c>
      <c r="K90" s="15">
        <v>5.859375</v>
      </c>
      <c r="L90" s="15">
        <v>8.5703734452123115</v>
      </c>
      <c r="M90" s="15">
        <v>1.4538321533011211</v>
      </c>
      <c r="N90" s="15">
        <v>901.90166158021395</v>
      </c>
    </row>
    <row r="91" spans="2:29" s="15" customFormat="1" x14ac:dyDescent="0.25">
      <c r="B91" s="15" t="str">
        <f>VLOOKUP(G91,[1]NUTS_Europa!$A$2:$C$81,2,FALSE)</f>
        <v>PT17</v>
      </c>
      <c r="C91" s="15">
        <f>VLOOKUP(G91,[1]NUTS_Europa!$A$2:$C$81,3,FALSE)</f>
        <v>297</v>
      </c>
      <c r="D91" s="15" t="str">
        <f>VLOOKUP(F91,[1]NUTS_Europa!$A$2:$C$81,2,FALSE)</f>
        <v>FRJ1</v>
      </c>
      <c r="E91" s="15">
        <f>VLOOKUP(F91,[1]NUTS_Europa!$A$2:$C$81,3,FALSE)</f>
        <v>1064</v>
      </c>
      <c r="F91" s="15">
        <v>66</v>
      </c>
      <c r="G91" s="15">
        <v>79</v>
      </c>
      <c r="H91" s="15">
        <v>837768.3822329595</v>
      </c>
      <c r="I91" s="15">
        <v>1265256.2757230368</v>
      </c>
      <c r="J91" s="15">
        <v>192445.7181</v>
      </c>
      <c r="K91" s="15">
        <v>36.171875</v>
      </c>
      <c r="L91" s="15">
        <v>10.683615924603806</v>
      </c>
      <c r="M91" s="15">
        <v>1.5618802571589332</v>
      </c>
      <c r="N91" s="15">
        <v>901.90166158021395</v>
      </c>
    </row>
    <row r="92" spans="2:29" s="15" customFormat="1" x14ac:dyDescent="0.25"/>
    <row r="93" spans="2:29" s="15" customFormat="1" x14ac:dyDescent="0.25">
      <c r="B93" s="15" t="s">
        <v>147</v>
      </c>
    </row>
    <row r="94" spans="2:29" s="15" customFormat="1" x14ac:dyDescent="0.25">
      <c r="B94" s="15" t="str">
        <f>B87</f>
        <v>nodo inicial</v>
      </c>
      <c r="C94" s="15" t="str">
        <f t="shared" ref="C94:I94" si="1">C87</f>
        <v>puerto O</v>
      </c>
      <c r="D94" s="15" t="str">
        <f t="shared" si="1"/>
        <v>nodo final</v>
      </c>
      <c r="E94" s="15" t="str">
        <f t="shared" si="1"/>
        <v>puerto D</v>
      </c>
      <c r="F94" s="15" t="str">
        <f t="shared" si="1"/>
        <v>Var1</v>
      </c>
      <c r="G94" s="15" t="str">
        <f t="shared" si="1"/>
        <v>Var2</v>
      </c>
      <c r="H94" s="15" t="str">
        <f t="shared" si="1"/>
        <v>Coste variable</v>
      </c>
      <c r="I94" s="15" t="str">
        <f t="shared" si="1"/>
        <v>Coste fijo</v>
      </c>
      <c r="J94" s="15" t="s">
        <v>162</v>
      </c>
      <c r="K94" s="15" t="str">
        <f>J87</f>
        <v>flow</v>
      </c>
      <c r="L94" s="15" t="str">
        <f>K87</f>
        <v>TiempoNav</v>
      </c>
      <c r="M94" s="15" t="str">
        <f>L87</f>
        <v>TiempoPort</v>
      </c>
      <c r="N94" s="15" t="str">
        <f>M87</f>
        <v>TiempoCD</v>
      </c>
      <c r="O94" s="15" t="str">
        <f>N87</f>
        <v>offer</v>
      </c>
      <c r="P94" s="15" t="str">
        <f>'28 buques 18,7 kn 7500 charter'!P87</f>
        <v>Tiempo C/D</v>
      </c>
      <c r="Q94" s="15" t="str">
        <f>'28 buques 18,7 kn 7500 charter'!Q87</f>
        <v>Tiempo total</v>
      </c>
      <c r="R94" s="15" t="str">
        <f>'28 buques 18,7 kn 7500 charter'!R87</f>
        <v>TEUs/buque</v>
      </c>
      <c r="S94" s="15" t="str">
        <f>'28 buques 18,7 kn 7500 charter'!S87</f>
        <v>Coste variable</v>
      </c>
      <c r="T94" s="15" t="str">
        <f>'28 buques 18,7 kn 7500 charter'!T87</f>
        <v>Coste fijo</v>
      </c>
      <c r="U94" s="15" t="str">
        <f>'28 buques 18,7 kn 7500 charter'!U87</f>
        <v>Coste Total</v>
      </c>
      <c r="V94" s="15" t="str">
        <f>'28 buques 18,7 kn 7500 charter'!V87</f>
        <v>Nodo inicial</v>
      </c>
      <c r="W94" s="15" t="str">
        <f>'28 buques 18,7 kn 7500 charter'!W87</f>
        <v>Puerto O</v>
      </c>
      <c r="X94" s="15" t="str">
        <f>'28 buques 18,7 kn 7500 charter'!X87</f>
        <v>Nodo final</v>
      </c>
      <c r="Y94" s="15" t="str">
        <f>'28 buques 18,7 kn 7500 charter'!Y87</f>
        <v>Puerto D</v>
      </c>
    </row>
    <row r="95" spans="2:29" s="15" customFormat="1" x14ac:dyDescent="0.25">
      <c r="B95" s="15" t="str">
        <f>VLOOKUP(F95,[1]NUTS_Europa!$A$2:$C$81,2,FALSE)</f>
        <v>ES21</v>
      </c>
      <c r="C95" s="15">
        <f>VLOOKUP(F95,[1]NUTS_Europa!$A$2:$C$81,3,FALSE)</f>
        <v>1063</v>
      </c>
      <c r="D95" s="15" t="str">
        <f>VLOOKUP(G95,[1]NUTS_Europa!$A$2:$C$81,2,FALSE)</f>
        <v>ES61</v>
      </c>
      <c r="E95" s="15">
        <f>VLOOKUP(G95,[1]NUTS_Europa!$A$2:$C$81,3,FALSE)</f>
        <v>297</v>
      </c>
      <c r="F95" s="15">
        <v>54</v>
      </c>
      <c r="G95" s="15">
        <v>57</v>
      </c>
      <c r="H95" s="15">
        <v>1055817.9183866894</v>
      </c>
      <c r="I95" s="15">
        <v>9892787.5983317252</v>
      </c>
      <c r="J95" s="15">
        <f>I95/30</f>
        <v>329759.58661105752</v>
      </c>
      <c r="K95" s="15">
        <v>199597.76430000001</v>
      </c>
      <c r="L95" s="15">
        <v>45.78125</v>
      </c>
      <c r="M95" s="15">
        <v>12.146178475238132</v>
      </c>
      <c r="N95" s="15">
        <v>1.5618802571589332</v>
      </c>
      <c r="O95" s="17">
        <v>901.90166158021395</v>
      </c>
      <c r="P95" s="15">
        <f>N95*(R95/O95)</f>
        <v>1.2364790432446668</v>
      </c>
      <c r="Q95" s="15">
        <f>P95+M95+L95</f>
        <v>59.163907518482802</v>
      </c>
      <c r="R95" s="15">
        <v>714</v>
      </c>
      <c r="S95" s="15">
        <f>H95*(R95/O95)</f>
        <v>835849.43441314355</v>
      </c>
      <c r="T95" s="15">
        <f>2*J95</f>
        <v>659519.17322211503</v>
      </c>
      <c r="U95" s="15">
        <f>T95+S95</f>
        <v>1495368.6076352587</v>
      </c>
      <c r="V95" s="15" t="str">
        <f>VLOOKUP(B95,NUTS_Europa!$B$2:$F$41,5,FALSE)</f>
        <v>País Vasco</v>
      </c>
      <c r="W95" s="15" t="str">
        <f>VLOOKUP(C95,Puertos!$N$3:$O$27,2,FALSE)</f>
        <v>Barcelona</v>
      </c>
      <c r="X95" s="15" t="str">
        <f>VLOOKUP(D95,NUTS_Europa!$B$2:$F$41,5,FALSE)</f>
        <v>Andalucía</v>
      </c>
      <c r="Y95" s="15" t="str">
        <f>VLOOKUP(E95,Puertos!$N$3:$O$27,2,FALSE)</f>
        <v>Cádiz</v>
      </c>
      <c r="Z95" s="15">
        <f>Q95/24</f>
        <v>2.4651628132701169</v>
      </c>
      <c r="AA95" s="15">
        <f>SUM(Q95:Q98)</f>
        <v>193.10319825230786</v>
      </c>
      <c r="AB95" s="15">
        <f>AA95/24</f>
        <v>8.0459665938461615</v>
      </c>
      <c r="AC95" s="15">
        <f>AB95/7</f>
        <v>1.1494237991208802</v>
      </c>
    </row>
    <row r="96" spans="2:29" s="15" customFormat="1" x14ac:dyDescent="0.25">
      <c r="B96" s="15" t="str">
        <f>VLOOKUP(G96,[1]NUTS_Europa!$A$2:$C$81,2,FALSE)</f>
        <v>ES61</v>
      </c>
      <c r="C96" s="15">
        <f>VLOOKUP(G96,[1]NUTS_Europa!$A$2:$C$81,3,FALSE)</f>
        <v>297</v>
      </c>
      <c r="D96" s="15" t="str">
        <f>VLOOKUP(F96,[1]NUTS_Europa!$A$2:$C$81,2,FALSE)</f>
        <v>ES51</v>
      </c>
      <c r="E96" s="15">
        <f>VLOOKUP(F96,[1]NUTS_Europa!$A$2:$C$81,3,FALSE)</f>
        <v>1064</v>
      </c>
      <c r="F96" s="15">
        <v>55</v>
      </c>
      <c r="G96" s="15">
        <v>57</v>
      </c>
      <c r="H96" s="15">
        <v>756058.79739877686</v>
      </c>
      <c r="I96" s="15">
        <v>1265256.2757230368</v>
      </c>
      <c r="J96" s="15">
        <f t="shared" ref="J96:J121" si="2">I96/30</f>
        <v>42175.209190767891</v>
      </c>
      <c r="K96" s="15">
        <v>117061.7148</v>
      </c>
      <c r="L96" s="15">
        <v>36.171875</v>
      </c>
      <c r="M96" s="15">
        <v>10.683615924603806</v>
      </c>
      <c r="N96" s="15">
        <v>1.5618802571589332</v>
      </c>
      <c r="O96" s="17">
        <v>901.90166158021395</v>
      </c>
      <c r="P96" s="15">
        <f t="shared" ref="P96:P98" si="3">N96*(R96/O96)</f>
        <v>1.2364790432446668</v>
      </c>
      <c r="Q96" s="15">
        <f t="shared" ref="Q96:Q98" si="4">P96+M96+L96</f>
        <v>48.09196996784847</v>
      </c>
      <c r="R96" s="15">
        <v>714</v>
      </c>
      <c r="S96" s="15">
        <f t="shared" ref="S96:S100" si="5">H96*(R96/O96)</f>
        <v>598541.9523420129</v>
      </c>
      <c r="T96" s="15">
        <f t="shared" ref="T96:T98" si="6">2*J96</f>
        <v>84350.418381535783</v>
      </c>
      <c r="U96" s="15">
        <f t="shared" ref="U96:U98" si="7">T96+S96</f>
        <v>682892.37072354869</v>
      </c>
      <c r="V96" s="15" t="str">
        <f>VLOOKUP(B96,NUTS_Europa!$B$2:$F$41,5,FALSE)</f>
        <v>Andalucía</v>
      </c>
      <c r="W96" s="15" t="str">
        <f>VLOOKUP(C96,Puertos!$N$3:$O$27,2,FALSE)</f>
        <v>Cádiz</v>
      </c>
      <c r="X96" s="15" t="str">
        <f>VLOOKUP(D96,NUTS_Europa!$B$2:$F$41,5,FALSE)</f>
        <v>Cataluña</v>
      </c>
      <c r="Y96" s="15" t="str">
        <f>VLOOKUP(E96,Puertos!$N$3:$O$27,2,FALSE)</f>
        <v>Valencia</v>
      </c>
      <c r="Z96" s="15">
        <f t="shared" ref="Z96:Z98" si="8">Q96/24</f>
        <v>2.0038320819936861</v>
      </c>
    </row>
    <row r="97" spans="2:29" s="15" customFormat="1" x14ac:dyDescent="0.25">
      <c r="B97" s="15" t="str">
        <f>VLOOKUP(F97,[1]NUTS_Europa!$A$2:$C$81,2,FALSE)</f>
        <v>ES51</v>
      </c>
      <c r="C97" s="15">
        <f>VLOOKUP(F97,[1]NUTS_Europa!$A$2:$C$81,3,FALSE)</f>
        <v>1064</v>
      </c>
      <c r="D97" s="15" t="str">
        <f>VLOOKUP(G97,[1]NUTS_Europa!$A$2:$C$81,2,FALSE)</f>
        <v>ES62</v>
      </c>
      <c r="E97" s="15">
        <f>VLOOKUP(G97,[1]NUTS_Europa!$A$2:$C$81,3,FALSE)</f>
        <v>462</v>
      </c>
      <c r="F97" s="15">
        <v>55</v>
      </c>
      <c r="G97" s="15">
        <v>58</v>
      </c>
      <c r="H97" s="15">
        <v>1046641.3727214563</v>
      </c>
      <c r="I97" s="15">
        <v>1080485.3825180996</v>
      </c>
      <c r="J97" s="15">
        <f t="shared" si="2"/>
        <v>36016.179417269988</v>
      </c>
      <c r="K97" s="15">
        <v>114203.5226</v>
      </c>
      <c r="L97" s="15">
        <v>26.015625</v>
      </c>
      <c r="M97" s="15">
        <v>9.9620199307675836</v>
      </c>
      <c r="N97" s="15">
        <v>1.6887113358072809</v>
      </c>
      <c r="O97" s="17">
        <v>975.13977317593265</v>
      </c>
      <c r="P97" s="15">
        <f t="shared" si="3"/>
        <v>1.2537966769035556</v>
      </c>
      <c r="Q97" s="15">
        <f t="shared" si="4"/>
        <v>37.231441607671137</v>
      </c>
      <c r="R97" s="15">
        <v>724</v>
      </c>
      <c r="S97" s="15">
        <f t="shared" si="5"/>
        <v>777086.91071266495</v>
      </c>
      <c r="T97" s="15">
        <f t="shared" si="6"/>
        <v>72032.358834539977</v>
      </c>
      <c r="U97" s="15">
        <f t="shared" si="7"/>
        <v>849119.26954720495</v>
      </c>
      <c r="V97" s="15" t="str">
        <f>VLOOKUP(B97,NUTS_Europa!$B$2:$F$41,5,FALSE)</f>
        <v>Cataluña</v>
      </c>
      <c r="W97" s="15" t="str">
        <f>VLOOKUP(C97,Puertos!$N$3:$O$27,2,FALSE)</f>
        <v>Valencia</v>
      </c>
      <c r="X97" s="15" t="str">
        <f>VLOOKUP(D97,NUTS_Europa!$B$2:$F$41,5,FALSE)</f>
        <v>Región de Murcia</v>
      </c>
      <c r="Y97" s="15" t="str">
        <f>VLOOKUP(E97,Puertos!$N$3:$O$27,2,FALSE)</f>
        <v>Málaga</v>
      </c>
      <c r="Z97" s="15">
        <f t="shared" si="8"/>
        <v>1.5513100669862974</v>
      </c>
    </row>
    <row r="98" spans="2:29" s="15" customFormat="1" x14ac:dyDescent="0.25">
      <c r="B98" s="15" t="str">
        <f>VLOOKUP(G98,[1]NUTS_Europa!$A$2:$C$81,2,FALSE)</f>
        <v>ES62</v>
      </c>
      <c r="C98" s="15">
        <f>VLOOKUP(G98,[1]NUTS_Europa!$A$2:$C$81,3,FALSE)</f>
        <v>462</v>
      </c>
      <c r="D98" s="15" t="str">
        <f>VLOOKUP(F98,[1]NUTS_Europa!$A$2:$C$81,2,FALSE)</f>
        <v>ES52</v>
      </c>
      <c r="E98" s="15">
        <f>VLOOKUP(F98,[1]NUTS_Europa!$A$2:$C$81,3,FALSE)</f>
        <v>1063</v>
      </c>
      <c r="F98" s="15">
        <v>56</v>
      </c>
      <c r="G98" s="15">
        <v>58</v>
      </c>
      <c r="H98" s="15">
        <v>1058334.6835613491</v>
      </c>
      <c r="I98" s="15">
        <v>9716250.443884423</v>
      </c>
      <c r="J98" s="15">
        <f t="shared" si="2"/>
        <v>323875.01479614741</v>
      </c>
      <c r="K98" s="15">
        <v>163171.4883</v>
      </c>
      <c r="L98" s="15">
        <v>35.9375</v>
      </c>
      <c r="M98" s="15">
        <v>11.424582481401909</v>
      </c>
      <c r="N98" s="15">
        <v>1.6887113358072809</v>
      </c>
      <c r="O98" s="17">
        <v>975.13977317593265</v>
      </c>
      <c r="P98" s="15">
        <f t="shared" si="3"/>
        <v>1.2537966769035556</v>
      </c>
      <c r="Q98" s="15">
        <f t="shared" si="4"/>
        <v>48.615879158305461</v>
      </c>
      <c r="R98" s="15">
        <v>724</v>
      </c>
      <c r="S98" s="15">
        <f t="shared" si="5"/>
        <v>785768.69898647268</v>
      </c>
      <c r="T98" s="15">
        <f t="shared" si="6"/>
        <v>647750.02959229483</v>
      </c>
      <c r="U98" s="15">
        <f t="shared" si="7"/>
        <v>1433518.7285787675</v>
      </c>
      <c r="V98" s="15" t="str">
        <f>VLOOKUP(B98,NUTS_Europa!$B$2:$F$41,5,FALSE)</f>
        <v>Región de Murcia</v>
      </c>
      <c r="W98" s="15" t="str">
        <f>VLOOKUP(C98,Puertos!$N$3:$O$27,2,FALSE)</f>
        <v>Málaga</v>
      </c>
      <c r="X98" s="15" t="str">
        <f>VLOOKUP(D98,NUTS_Europa!$B$2:$F$41,5,FALSE)</f>
        <v xml:space="preserve">Comunitat Valenciana </v>
      </c>
      <c r="Y98" s="15" t="str">
        <f>VLOOKUP(E98,Puertos!$N$3:$O$27,2,FALSE)</f>
        <v>Barcelona</v>
      </c>
      <c r="Z98" s="15">
        <f t="shared" si="8"/>
        <v>2.0256616315960607</v>
      </c>
    </row>
    <row r="99" spans="2:29" s="15" customFormat="1" x14ac:dyDescent="0.25">
      <c r="B99" s="15" t="str">
        <f>VLOOKUP(F99,[1]NUTS_Europa!$A$2:$C$81,2,FALSE)</f>
        <v>ES52</v>
      </c>
      <c r="C99" s="15">
        <f>VLOOKUP(F99,[1]NUTS_Europa!$A$2:$C$81,3,FALSE)</f>
        <v>1063</v>
      </c>
      <c r="D99" s="15" t="str">
        <f>VLOOKUP(G99,[1]NUTS_Europa!$A$2:$C$81,2,FALSE)</f>
        <v>FRD2</v>
      </c>
      <c r="E99" s="15">
        <f>VLOOKUP(G99,[1]NUTS_Europa!$A$2:$C$81,3,FALSE)</f>
        <v>271</v>
      </c>
      <c r="F99" s="15">
        <v>56</v>
      </c>
      <c r="G99" s="15">
        <v>60</v>
      </c>
      <c r="H99" s="15">
        <v>194029.47627822618</v>
      </c>
      <c r="I99" s="15">
        <v>11804218.007354375</v>
      </c>
      <c r="J99" s="15">
        <f t="shared" si="2"/>
        <v>393473.93357847916</v>
      </c>
      <c r="K99" s="15">
        <v>145035.59770000001</v>
      </c>
      <c r="L99" s="15">
        <v>130.390625</v>
      </c>
      <c r="M99" s="15">
        <v>11.21469630282138</v>
      </c>
      <c r="N99" s="15">
        <v>0.7358341066701839</v>
      </c>
      <c r="O99" s="15">
        <v>359.511628626</v>
      </c>
      <c r="R99" s="15">
        <v>724</v>
      </c>
      <c r="S99" s="15">
        <f t="shared" si="5"/>
        <v>390744.91515704029</v>
      </c>
    </row>
    <row r="100" spans="2:29" s="15" customFormat="1" x14ac:dyDescent="0.25">
      <c r="B100" s="15" t="str">
        <f>VLOOKUP(G100,[1]NUTS_Europa!$A$2:$C$81,2,FALSE)</f>
        <v>FRD2</v>
      </c>
      <c r="C100" s="15">
        <f>VLOOKUP(G100,[1]NUTS_Europa!$A$2:$C$81,3,FALSE)</f>
        <v>271</v>
      </c>
      <c r="D100" s="15" t="str">
        <f>VLOOKUP(F100,[1]NUTS_Europa!$A$2:$C$81,2,FALSE)</f>
        <v>ES21</v>
      </c>
      <c r="E100" s="15">
        <f>VLOOKUP(F100,[1]NUTS_Europa!$A$2:$C$81,3,FALSE)</f>
        <v>1063</v>
      </c>
      <c r="F100" s="15">
        <v>54</v>
      </c>
      <c r="G100" s="15">
        <v>60</v>
      </c>
      <c r="H100" s="15">
        <v>309206.93576439511</v>
      </c>
      <c r="I100" s="15">
        <v>11804218.007354375</v>
      </c>
      <c r="J100" s="15">
        <f t="shared" si="2"/>
        <v>393473.93357847916</v>
      </c>
      <c r="K100" s="15">
        <v>159445.52859999999</v>
      </c>
      <c r="L100" s="15">
        <v>130.390625</v>
      </c>
      <c r="M100" s="15">
        <v>11.21469630282138</v>
      </c>
      <c r="N100" s="15">
        <v>0.7358341066701839</v>
      </c>
      <c r="O100" s="15">
        <v>359.511628626</v>
      </c>
      <c r="R100" s="15">
        <v>724</v>
      </c>
      <c r="S100" s="15">
        <f t="shared" si="5"/>
        <v>622694.24315704033</v>
      </c>
    </row>
    <row r="101" spans="2:29" s="15" customFormat="1" x14ac:dyDescent="0.25"/>
    <row r="102" spans="2:29" s="15" customFormat="1" x14ac:dyDescent="0.25">
      <c r="B102" s="15" t="s">
        <v>148</v>
      </c>
    </row>
    <row r="103" spans="2:29" s="15" customFormat="1" x14ac:dyDescent="0.25">
      <c r="B103" s="15" t="str">
        <f>B3</f>
        <v>nodo inicial</v>
      </c>
      <c r="C103" s="15" t="str">
        <f t="shared" ref="C103:I103" si="9">C3</f>
        <v>puerto O</v>
      </c>
      <c r="D103" s="15" t="str">
        <f t="shared" si="9"/>
        <v>nodo final</v>
      </c>
      <c r="E103" s="15" t="str">
        <f t="shared" si="9"/>
        <v>puerto D</v>
      </c>
      <c r="F103" s="15" t="str">
        <f t="shared" si="9"/>
        <v>Var1</v>
      </c>
      <c r="G103" s="15" t="str">
        <f t="shared" si="9"/>
        <v>Var2</v>
      </c>
      <c r="H103" s="15" t="str">
        <f t="shared" si="9"/>
        <v>Coste variable</v>
      </c>
      <c r="I103" s="15" t="str">
        <f t="shared" si="9"/>
        <v>Coste fijo</v>
      </c>
      <c r="J103" s="15" t="str">
        <f>J94</f>
        <v>Coste fijo/buque</v>
      </c>
      <c r="K103" s="15" t="str">
        <f>J3</f>
        <v>flow</v>
      </c>
      <c r="L103" s="15" t="str">
        <f>K3</f>
        <v>TiempoNav</v>
      </c>
      <c r="M103" s="15" t="str">
        <f>L3</f>
        <v>TiempoPort</v>
      </c>
      <c r="N103" s="15" t="str">
        <f>M3</f>
        <v>TiempoCD</v>
      </c>
      <c r="O103" s="15" t="str">
        <f>N3</f>
        <v>offer</v>
      </c>
      <c r="P103" s="15" t="str">
        <f>P94</f>
        <v>Tiempo C/D</v>
      </c>
      <c r="Q103" s="15" t="str">
        <f t="shared" ref="Q103:Y103" si="10">Q94</f>
        <v>Tiempo total</v>
      </c>
      <c r="R103" s="15" t="str">
        <f t="shared" si="10"/>
        <v>TEUs/buque</v>
      </c>
      <c r="S103" s="15" t="str">
        <f t="shared" si="10"/>
        <v>Coste variable</v>
      </c>
      <c r="T103" s="15" t="str">
        <f t="shared" si="10"/>
        <v>Coste fijo</v>
      </c>
      <c r="U103" s="15" t="str">
        <f t="shared" si="10"/>
        <v>Coste Total</v>
      </c>
      <c r="V103" s="15" t="str">
        <f t="shared" si="10"/>
        <v>Nodo inicial</v>
      </c>
      <c r="W103" s="15" t="str">
        <f t="shared" si="10"/>
        <v>Puerto O</v>
      </c>
      <c r="X103" s="15" t="str">
        <f t="shared" si="10"/>
        <v>Nodo final</v>
      </c>
      <c r="Y103" s="15" t="str">
        <f t="shared" si="10"/>
        <v>Puerto D</v>
      </c>
      <c r="AA103" s="15">
        <f>Q116+Q117+Q118+Q121</f>
        <v>335.45644130418179</v>
      </c>
      <c r="AB103" s="15">
        <f>AA103/24</f>
        <v>13.977351721007574</v>
      </c>
      <c r="AC103" s="15">
        <f>AB103/7</f>
        <v>1.9967645315725107</v>
      </c>
    </row>
    <row r="104" spans="2:29" s="15" customFormat="1" x14ac:dyDescent="0.25">
      <c r="B104" s="15" t="str">
        <f>VLOOKUP(F104,[1]NUTS_Europa!$A$2:$C$81,2,FALSE)</f>
        <v>DE60</v>
      </c>
      <c r="C104" s="15">
        <f>VLOOKUP(F104,[1]NUTS_Europa!$A$2:$C$81,3,FALSE)</f>
        <v>1069</v>
      </c>
      <c r="D104" s="15" t="str">
        <f>VLOOKUP(G104,[1]NUTS_Europa!$A$2:$C$81,2,FALSE)</f>
        <v>NL32</v>
      </c>
      <c r="E104" s="15">
        <f>VLOOKUP(G104,[1]NUTS_Europa!$A$2:$C$81,3,FALSE)</f>
        <v>218</v>
      </c>
      <c r="F104" s="15">
        <v>5</v>
      </c>
      <c r="G104" s="15">
        <v>32</v>
      </c>
      <c r="H104" s="15">
        <v>313548.87745950167</v>
      </c>
      <c r="I104" s="15">
        <v>1259584.3161644137</v>
      </c>
      <c r="J104" s="15">
        <f t="shared" si="2"/>
        <v>41986.14387214712</v>
      </c>
      <c r="K104" s="15">
        <v>119215.969</v>
      </c>
      <c r="L104" s="15">
        <v>21.091406250000002</v>
      </c>
      <c r="M104" s="15">
        <v>8.8744296063968697</v>
      </c>
      <c r="N104" s="15">
        <v>8.8226761772044497</v>
      </c>
      <c r="O104" s="15">
        <v>5443.4838231684107</v>
      </c>
    </row>
    <row r="105" spans="2:29" s="15" customFormat="1" x14ac:dyDescent="0.25">
      <c r="B105" s="15" t="str">
        <f>VLOOKUP(G105,[1]NUTS_Europa!$A$2:$C$81,2,FALSE)</f>
        <v>NL32</v>
      </c>
      <c r="C105" s="15">
        <f>VLOOKUP(G105,[1]NUTS_Europa!$A$2:$C$81,3,FALSE)</f>
        <v>218</v>
      </c>
      <c r="D105" s="15" t="str">
        <f>VLOOKUP(F105,[1]NUTS_Europa!$A$2:$C$81,2,FALSE)</f>
        <v>DE93</v>
      </c>
      <c r="E105" s="15">
        <f>VLOOKUP(F105,[1]NUTS_Europa!$A$2:$C$81,3,FALSE)</f>
        <v>1069</v>
      </c>
      <c r="F105" s="15">
        <v>7</v>
      </c>
      <c r="G105" s="15">
        <v>32</v>
      </c>
      <c r="H105" s="15">
        <v>595867.00072239654</v>
      </c>
      <c r="I105" s="15">
        <v>1259584.3161644137</v>
      </c>
      <c r="J105" s="15">
        <f t="shared" si="2"/>
        <v>41986.14387214712</v>
      </c>
      <c r="K105" s="15">
        <v>199058.85829999999</v>
      </c>
      <c r="L105" s="15">
        <v>21.091406250000002</v>
      </c>
      <c r="M105" s="15">
        <v>8.8744296063968697</v>
      </c>
      <c r="N105" s="15">
        <v>8.8226761772044497</v>
      </c>
      <c r="O105" s="15">
        <v>5443.4838231684107</v>
      </c>
    </row>
    <row r="106" spans="2:29" s="15" customFormat="1" x14ac:dyDescent="0.25">
      <c r="B106" s="15" t="str">
        <f>VLOOKUP(F106,[1]NUTS_Europa!$A$2:$C$81,2,FALSE)</f>
        <v>DE93</v>
      </c>
      <c r="C106" s="15">
        <f>VLOOKUP(F106,[1]NUTS_Europa!$A$2:$C$81,3,FALSE)</f>
        <v>1069</v>
      </c>
      <c r="D106" s="15" t="str">
        <f>VLOOKUP(G106,[1]NUTS_Europa!$A$2:$C$81,2,FALSE)</f>
        <v>ES21</v>
      </c>
      <c r="E106" s="15">
        <f>VLOOKUP(G106,[1]NUTS_Europa!$A$2:$C$81,3,FALSE)</f>
        <v>163</v>
      </c>
      <c r="F106" s="15">
        <v>7</v>
      </c>
      <c r="G106" s="15">
        <v>14</v>
      </c>
      <c r="H106" s="15">
        <v>688414.1308328181</v>
      </c>
      <c r="I106" s="15">
        <v>2433459.9119391204</v>
      </c>
      <c r="J106" s="15">
        <f t="shared" si="2"/>
        <v>81115.330397970683</v>
      </c>
      <c r="K106" s="15">
        <v>117768.50930000001</v>
      </c>
      <c r="L106" s="15">
        <v>81.878906249999986</v>
      </c>
      <c r="M106" s="15">
        <v>11.927811928414314</v>
      </c>
      <c r="N106" s="15">
        <v>6.3143380977560648</v>
      </c>
      <c r="O106" s="15">
        <v>3085.0404359375229</v>
      </c>
    </row>
    <row r="107" spans="2:29" s="15" customFormat="1" x14ac:dyDescent="0.25">
      <c r="B107" s="15" t="str">
        <f>VLOOKUP(G107,[1]NUTS_Europa!$A$2:$C$81,2,FALSE)</f>
        <v>ES21</v>
      </c>
      <c r="C107" s="15">
        <f>VLOOKUP(G107,[1]NUTS_Europa!$A$2:$C$81,3,FALSE)</f>
        <v>163</v>
      </c>
      <c r="D107" s="15" t="str">
        <f>VLOOKUP(F107,[1]NUTS_Europa!$A$2:$C$81,2,FALSE)</f>
        <v>DEF0</v>
      </c>
      <c r="E107" s="15">
        <f>VLOOKUP(F107,[1]NUTS_Europa!$A$2:$C$81,3,FALSE)</f>
        <v>1069</v>
      </c>
      <c r="F107" s="15">
        <v>10</v>
      </c>
      <c r="G107" s="15">
        <v>14</v>
      </c>
      <c r="H107" s="15">
        <v>888516.640596685</v>
      </c>
      <c r="I107" s="15">
        <v>2433459.9119391204</v>
      </c>
      <c r="J107" s="15">
        <f t="shared" si="2"/>
        <v>81115.330397970683</v>
      </c>
      <c r="K107" s="15">
        <v>199058.85829999999</v>
      </c>
      <c r="L107" s="15">
        <v>81.878906249999986</v>
      </c>
      <c r="M107" s="15">
        <v>11.927811928414314</v>
      </c>
      <c r="N107" s="15">
        <v>6.3143380977560648</v>
      </c>
      <c r="O107" s="15">
        <v>3085.0404359375229</v>
      </c>
    </row>
    <row r="108" spans="2:29" s="15" customFormat="1" x14ac:dyDescent="0.25">
      <c r="B108" s="15" t="str">
        <f>VLOOKUP(F108,[1]NUTS_Europa!$A$2:$C$81,2,FALSE)</f>
        <v>DEF0</v>
      </c>
      <c r="C108" s="15">
        <f>VLOOKUP(F108,[1]NUTS_Europa!$A$2:$C$81,3,FALSE)</f>
        <v>1069</v>
      </c>
      <c r="D108" s="15" t="str">
        <f>VLOOKUP(G108,[1]NUTS_Europa!$A$2:$C$81,2,FALSE)</f>
        <v>FRI1</v>
      </c>
      <c r="E108" s="15">
        <f>VLOOKUP(G108,[1]NUTS_Europa!$A$2:$C$81,3,FALSE)</f>
        <v>283</v>
      </c>
      <c r="F108" s="15">
        <v>10</v>
      </c>
      <c r="G108" s="15">
        <v>24</v>
      </c>
      <c r="H108" s="15">
        <v>984858.79704687838</v>
      </c>
      <c r="I108" s="15">
        <v>2152834.572620899</v>
      </c>
      <c r="J108" s="15">
        <f t="shared" si="2"/>
        <v>71761.152420696628</v>
      </c>
      <c r="K108" s="15">
        <v>192445.7181</v>
      </c>
      <c r="L108" s="15">
        <v>74.834374999999994</v>
      </c>
      <c r="M108" s="15">
        <v>8.3813431565661798</v>
      </c>
      <c r="N108" s="15">
        <v>4.220294125911872</v>
      </c>
      <c r="O108" s="15">
        <v>2344.8291721377705</v>
      </c>
    </row>
    <row r="109" spans="2:29" s="15" customFormat="1" x14ac:dyDescent="0.25">
      <c r="B109" s="15" t="str">
        <f>VLOOKUP(G109,[1]NUTS_Europa!$A$2:$C$81,2,FALSE)</f>
        <v>FRI1</v>
      </c>
      <c r="C109" s="15">
        <f>VLOOKUP(G109,[1]NUTS_Europa!$A$2:$C$81,3,FALSE)</f>
        <v>283</v>
      </c>
      <c r="D109" s="15" t="str">
        <f>VLOOKUP(F109,[1]NUTS_Europa!$A$2:$C$81,2,FALSE)</f>
        <v>FRD2</v>
      </c>
      <c r="E109" s="15">
        <f>VLOOKUP(F109,[1]NUTS_Europa!$A$2:$C$81,3,FALSE)</f>
        <v>269</v>
      </c>
      <c r="F109" s="15">
        <v>20</v>
      </c>
      <c r="G109" s="15">
        <v>24</v>
      </c>
      <c r="H109" s="15">
        <v>924852.72214399662</v>
      </c>
      <c r="I109" s="15">
        <v>1448335.9612749489</v>
      </c>
      <c r="J109" s="15">
        <f t="shared" si="2"/>
        <v>48277.865375831629</v>
      </c>
      <c r="K109" s="15">
        <v>114346.8514</v>
      </c>
      <c r="L109" s="15">
        <v>36.171875</v>
      </c>
      <c r="M109" s="15">
        <v>9.2576477188763775</v>
      </c>
      <c r="N109" s="15">
        <v>4.9589079814214978</v>
      </c>
      <c r="O109" s="15">
        <v>2344.8291721377705</v>
      </c>
    </row>
    <row r="110" spans="2:29" s="15" customFormat="1" x14ac:dyDescent="0.25">
      <c r="B110" s="15" t="str">
        <f>VLOOKUP(F110,[1]NUTS_Europa!$A$2:$C$81,2,FALSE)</f>
        <v>FRD2</v>
      </c>
      <c r="C110" s="15">
        <f>VLOOKUP(F110,[1]NUTS_Europa!$A$2:$C$81,3,FALSE)</f>
        <v>269</v>
      </c>
      <c r="D110" s="15" t="str">
        <f>VLOOKUP(G110,[1]NUTS_Europa!$A$2:$C$81,2,FALSE)</f>
        <v>FRI3</v>
      </c>
      <c r="E110" s="15">
        <f>VLOOKUP(G110,[1]NUTS_Europa!$A$2:$C$81,3,FALSE)</f>
        <v>283</v>
      </c>
      <c r="F110" s="15">
        <v>20</v>
      </c>
      <c r="G110" s="15">
        <v>25</v>
      </c>
      <c r="H110" s="15">
        <v>553862.05743046093</v>
      </c>
      <c r="I110" s="15">
        <v>1448335.9612749489</v>
      </c>
      <c r="J110" s="15">
        <f t="shared" si="2"/>
        <v>48277.865375831629</v>
      </c>
      <c r="K110" s="15">
        <v>141512.31529999999</v>
      </c>
      <c r="L110" s="15">
        <v>36.171875</v>
      </c>
      <c r="M110" s="15">
        <v>9.2576477188763775</v>
      </c>
      <c r="N110" s="15">
        <v>4.9589079814214978</v>
      </c>
      <c r="O110" s="15">
        <v>2344.8291721377705</v>
      </c>
    </row>
    <row r="111" spans="2:29" s="15" customFormat="1" x14ac:dyDescent="0.25">
      <c r="B111" s="15" t="str">
        <f>VLOOKUP(G111,[1]NUTS_Europa!$A$2:$C$81,2,FALSE)</f>
        <v>FRI3</v>
      </c>
      <c r="C111" s="15">
        <f>VLOOKUP(G111,[1]NUTS_Europa!$A$2:$C$81,3,FALSE)</f>
        <v>283</v>
      </c>
      <c r="D111" s="15" t="str">
        <f>VLOOKUP(F111,[1]NUTS_Europa!$A$2:$C$81,2,FALSE)</f>
        <v>FRE1</v>
      </c>
      <c r="E111" s="15">
        <f>VLOOKUP(F111,[1]NUTS_Europa!$A$2:$C$81,3,FALSE)</f>
        <v>220</v>
      </c>
      <c r="F111" s="15">
        <v>21</v>
      </c>
      <c r="G111" s="15">
        <v>25</v>
      </c>
      <c r="H111" s="15">
        <v>682741.67315716413</v>
      </c>
      <c r="I111" s="15">
        <v>1485134.3294060272</v>
      </c>
      <c r="J111" s="15">
        <f t="shared" si="2"/>
        <v>49504.477646867577</v>
      </c>
      <c r="K111" s="15">
        <v>117061.7148</v>
      </c>
      <c r="L111" s="15">
        <v>47.030468749999997</v>
      </c>
      <c r="M111" s="15">
        <v>10.358437745700469</v>
      </c>
      <c r="N111" s="15">
        <v>4.4700578219665879</v>
      </c>
      <c r="O111" s="15">
        <v>2344.8291721377705</v>
      </c>
    </row>
    <row r="112" spans="2:29" s="15" customFormat="1" x14ac:dyDescent="0.25">
      <c r="B112" s="15" t="str">
        <f>VLOOKUP(F112,[1]NUTS_Europa!$A$2:$C$81,2,FALSE)</f>
        <v>FRE1</v>
      </c>
      <c r="C112" s="15">
        <f>VLOOKUP(F112,[1]NUTS_Europa!$A$2:$C$81,3,FALSE)</f>
        <v>220</v>
      </c>
      <c r="D112" s="15" t="str">
        <f>VLOOKUP(G112,[1]NUTS_Europa!$A$2:$C$81,2,FALSE)</f>
        <v>FRH0</v>
      </c>
      <c r="E112" s="15">
        <f>VLOOKUP(G112,[1]NUTS_Europa!$A$2:$C$81,3,FALSE)</f>
        <v>283</v>
      </c>
      <c r="F112" s="15">
        <v>21</v>
      </c>
      <c r="G112" s="15">
        <v>23</v>
      </c>
      <c r="H112" s="15">
        <v>1250773.0228637808</v>
      </c>
      <c r="I112" s="15">
        <v>1485134.3294060272</v>
      </c>
      <c r="J112" s="15">
        <f t="shared" si="2"/>
        <v>49504.477646867577</v>
      </c>
      <c r="K112" s="15">
        <v>156784.57750000001</v>
      </c>
      <c r="L112" s="15">
        <v>47.030468749999997</v>
      </c>
      <c r="M112" s="15">
        <v>10.358437745700469</v>
      </c>
      <c r="N112" s="15">
        <v>4.4700578219665879</v>
      </c>
      <c r="O112" s="15">
        <v>2344.8291721377705</v>
      </c>
    </row>
    <row r="113" spans="2:26" s="15" customFormat="1" x14ac:dyDescent="0.25">
      <c r="B113" s="15" t="str">
        <f>VLOOKUP(G113,[1]NUTS_Europa!$A$2:$C$81,2,FALSE)</f>
        <v>FRH0</v>
      </c>
      <c r="C113" s="15">
        <f>VLOOKUP(G113,[1]NUTS_Europa!$A$2:$C$81,3,FALSE)</f>
        <v>283</v>
      </c>
      <c r="D113" s="15" t="str">
        <f>VLOOKUP(F113,[1]NUTS_Europa!$A$2:$C$81,2,FALSE)</f>
        <v>DE80</v>
      </c>
      <c r="E113" s="15">
        <f>VLOOKUP(F113,[1]NUTS_Europa!$A$2:$C$81,3,FALSE)</f>
        <v>1069</v>
      </c>
      <c r="F113" s="15">
        <v>6</v>
      </c>
      <c r="G113" s="15">
        <v>23</v>
      </c>
      <c r="H113" s="15">
        <v>1613233.8565326261</v>
      </c>
      <c r="I113" s="15">
        <v>2152834.572620899</v>
      </c>
      <c r="J113" s="15">
        <f t="shared" si="2"/>
        <v>71761.152420696628</v>
      </c>
      <c r="K113" s="15">
        <v>117923.68180000001</v>
      </c>
      <c r="L113" s="15">
        <v>74.834374999999994</v>
      </c>
      <c r="M113" s="15">
        <v>8.3813431565661798</v>
      </c>
      <c r="N113" s="15">
        <v>4.220294125911872</v>
      </c>
      <c r="O113" s="15">
        <v>2344.8291721377705</v>
      </c>
    </row>
    <row r="114" spans="2:26" s="15" customFormat="1" x14ac:dyDescent="0.25">
      <c r="B114" s="15" t="str">
        <f>VLOOKUP(F114,[1]NUTS_Europa!$A$2:$C$81,2,FALSE)</f>
        <v>DE80</v>
      </c>
      <c r="C114" s="15">
        <f>VLOOKUP(F114,[1]NUTS_Europa!$A$2:$C$81,3,FALSE)</f>
        <v>1069</v>
      </c>
      <c r="D114" s="15" t="str">
        <f>VLOOKUP(G114,[1]NUTS_Europa!$A$2:$C$81,2,FALSE)</f>
        <v>ES11</v>
      </c>
      <c r="E114" s="15">
        <f>VLOOKUP(G114,[1]NUTS_Europa!$A$2:$C$81,3,FALSE)</f>
        <v>288</v>
      </c>
      <c r="F114" s="15">
        <v>6</v>
      </c>
      <c r="G114" s="15">
        <v>11</v>
      </c>
      <c r="H114" s="15">
        <v>507486.76789287879</v>
      </c>
      <c r="I114" s="15">
        <v>2655173.4612546787</v>
      </c>
      <c r="J114" s="15">
        <f t="shared" si="2"/>
        <v>88505.782041822618</v>
      </c>
      <c r="K114" s="15">
        <v>142841.86170000001</v>
      </c>
      <c r="L114" s="15">
        <v>90.52734375</v>
      </c>
      <c r="M114" s="15">
        <v>9.8511224801982049</v>
      </c>
      <c r="N114" s="15">
        <v>1.6633276750070858</v>
      </c>
      <c r="O114" s="15">
        <v>960.48207726886733</v>
      </c>
    </row>
    <row r="115" spans="2:26" s="15" customFormat="1" x14ac:dyDescent="0.25">
      <c r="B115" s="15" t="str">
        <f>VLOOKUP(G115,[1]NUTS_Europa!$A$2:$C$81,2,FALSE)</f>
        <v>ES11</v>
      </c>
      <c r="C115" s="15">
        <f>VLOOKUP(G115,[1]NUTS_Europa!$A$2:$C$81,3,FALSE)</f>
        <v>288</v>
      </c>
      <c r="D115" s="15" t="str">
        <f>VLOOKUP(F115,[1]NUTS_Europa!$A$2:$C$81,2,FALSE)</f>
        <v>DEA1</v>
      </c>
      <c r="E115" s="15">
        <f>VLOOKUP(F115,[1]NUTS_Europa!$A$2:$C$81,3,FALSE)</f>
        <v>253</v>
      </c>
      <c r="F115" s="15">
        <v>9</v>
      </c>
      <c r="G115" s="15">
        <v>11</v>
      </c>
      <c r="H115" s="15">
        <v>527683.67123114981</v>
      </c>
      <c r="I115" s="15">
        <v>2270843.3292302592</v>
      </c>
      <c r="J115" s="15">
        <f t="shared" si="2"/>
        <v>75694.777641008637</v>
      </c>
      <c r="K115" s="15">
        <v>142392.87169999999</v>
      </c>
      <c r="L115" s="15">
        <v>69.30859375</v>
      </c>
      <c r="M115" s="15">
        <v>13.26279656385821</v>
      </c>
      <c r="N115" s="15">
        <v>1.9658765253323622</v>
      </c>
      <c r="O115" s="15">
        <v>960.48207726886733</v>
      </c>
    </row>
    <row r="116" spans="2:26" s="15" customFormat="1" x14ac:dyDescent="0.25">
      <c r="B116" s="15" t="str">
        <f>VLOOKUP(F116,[1]NUTS_Europa!$A$2:$C$81,2,FALSE)</f>
        <v>DEA1</v>
      </c>
      <c r="C116" s="15">
        <f>VLOOKUP(F116,[1]NUTS_Europa!$A$2:$C$81,3,FALSE)</f>
        <v>253</v>
      </c>
      <c r="D116" s="15" t="str">
        <f>VLOOKUP(G116,[1]NUTS_Europa!$A$2:$C$81,2,FALSE)</f>
        <v>FRG0</v>
      </c>
      <c r="E116" s="15">
        <f>VLOOKUP(G116,[1]NUTS_Europa!$A$2:$C$81,3,FALSE)</f>
        <v>282</v>
      </c>
      <c r="F116" s="15">
        <v>9</v>
      </c>
      <c r="G116" s="15">
        <v>22</v>
      </c>
      <c r="H116" s="15">
        <v>525183.23576374946</v>
      </c>
      <c r="I116" s="15">
        <v>1784921.4701584573</v>
      </c>
      <c r="J116" s="15">
        <f t="shared" si="2"/>
        <v>59497.382338615243</v>
      </c>
      <c r="K116" s="15">
        <v>507158.32770000002</v>
      </c>
      <c r="L116" s="15">
        <v>52.181249999999991</v>
      </c>
      <c r="M116" s="15">
        <v>13.426337264061976</v>
      </c>
      <c r="N116" s="15">
        <v>1.9949158183275995</v>
      </c>
      <c r="O116" s="17">
        <v>844.67442029400002</v>
      </c>
      <c r="P116" s="15">
        <f>N116*(R116/O116)</f>
        <v>1.5516744217080003</v>
      </c>
      <c r="Q116" s="15">
        <f>P116+M116+L116</f>
        <v>67.159261685769962</v>
      </c>
      <c r="R116" s="15">
        <v>657</v>
      </c>
      <c r="S116" s="15">
        <f>H116*(R116/O116)</f>
        <v>408495.12854513322</v>
      </c>
      <c r="T116" s="15">
        <f>2*J116</f>
        <v>118994.76467723049</v>
      </c>
      <c r="U116" s="15">
        <f>T116+S116</f>
        <v>527489.89322236367</v>
      </c>
      <c r="V116" s="15" t="str">
        <f>VLOOKUP(B116,NUTS_Europa!$B$2:$F$41,5,FALSE)</f>
        <v>Düsseldorf</v>
      </c>
      <c r="W116" s="15" t="str">
        <f>VLOOKUP(C116,Puertos!$N$3:$O$27,2,FALSE)</f>
        <v>Amberes</v>
      </c>
      <c r="X116" s="15" t="str">
        <f>VLOOKUP(D116,NUTS_Europa!$B$2:$F$41,5,FALSE)</f>
        <v>Pays de la Loire</v>
      </c>
      <c r="Y116" s="15" t="str">
        <f>VLOOKUP(E116,Puertos!$N$3:$O$27,2,FALSE)</f>
        <v>Saint Nazaire</v>
      </c>
      <c r="Z116" s="15">
        <f>Q116/24</f>
        <v>2.798302570240415</v>
      </c>
    </row>
    <row r="117" spans="2:26" s="15" customFormat="1" x14ac:dyDescent="0.25">
      <c r="B117" s="15" t="str">
        <f>VLOOKUP(G117,[1]NUTS_Europa!$A$2:$C$81,2,FALSE)</f>
        <v>FRG0</v>
      </c>
      <c r="C117" s="15">
        <f>VLOOKUP(G117,[1]NUTS_Europa!$A$2:$C$81,3,FALSE)</f>
        <v>282</v>
      </c>
      <c r="D117" s="15" t="str">
        <f>VLOOKUP(F117,[1]NUTS_Europa!$A$2:$C$81,2,FALSE)</f>
        <v>ES62</v>
      </c>
      <c r="E117" s="15">
        <f>VLOOKUP(F117,[1]NUTS_Europa!$A$2:$C$81,3,FALSE)</f>
        <v>1064</v>
      </c>
      <c r="F117" s="15">
        <v>18</v>
      </c>
      <c r="G117" s="15">
        <v>22</v>
      </c>
      <c r="H117" s="15">
        <v>526383.48399062979</v>
      </c>
      <c r="I117" s="15">
        <v>2688409.9699231423</v>
      </c>
      <c r="J117" s="15">
        <f t="shared" si="2"/>
        <v>89613.665664104745</v>
      </c>
      <c r="K117" s="15">
        <v>135416.16140000001</v>
      </c>
      <c r="L117" s="15">
        <v>98.20460937499999</v>
      </c>
      <c r="M117" s="15">
        <v>10.658273270278404</v>
      </c>
      <c r="N117" s="15">
        <v>1.7288460177480915</v>
      </c>
      <c r="O117" s="17">
        <v>844.67442029400002</v>
      </c>
      <c r="P117" s="15">
        <f t="shared" ref="P117:P121" si="11">N117*(R117/O117)</f>
        <v>1.3447214765485003</v>
      </c>
      <c r="Q117" s="15">
        <f t="shared" ref="Q117:Q121" si="12">P117+M117+L117</f>
        <v>110.20760412182689</v>
      </c>
      <c r="R117" s="15">
        <v>657</v>
      </c>
      <c r="S117" s="15">
        <f t="shared" ref="S117:S121" si="13">H117*(R117/O117)</f>
        <v>409428.69900271366</v>
      </c>
      <c r="T117" s="15">
        <f t="shared" ref="T117:T121" si="14">2*J117</f>
        <v>179227.33132820949</v>
      </c>
      <c r="U117" s="15">
        <f t="shared" ref="U117:U121" si="15">T117+S117</f>
        <v>588656.03033092315</v>
      </c>
      <c r="V117" s="15" t="str">
        <f>VLOOKUP(B117,NUTS_Europa!$B$2:$F$41,5,FALSE)</f>
        <v>Pays de la Loire</v>
      </c>
      <c r="W117" s="15" t="str">
        <f>VLOOKUP(C117,Puertos!$N$3:$O$27,2,FALSE)</f>
        <v>Saint Nazaire</v>
      </c>
      <c r="X117" s="15" t="str">
        <f>VLOOKUP(D117,NUTS_Europa!$B$2:$F$41,5,FALSE)</f>
        <v>Región de Murcia</v>
      </c>
      <c r="Y117" s="15" t="str">
        <f>VLOOKUP(E117,Puertos!$N$3:$O$27,2,FALSE)</f>
        <v>Valencia</v>
      </c>
      <c r="Z117" s="15">
        <f t="shared" ref="Z117:Z121" si="16">Q117/24</f>
        <v>4.5919835050761204</v>
      </c>
    </row>
    <row r="118" spans="2:26" s="15" customFormat="1" x14ac:dyDescent="0.25">
      <c r="B118" s="15" t="str">
        <f>VLOOKUP(F118,[1]NUTS_Europa!$A$2:$C$81,2,FALSE)</f>
        <v>ES62</v>
      </c>
      <c r="C118" s="15">
        <f>VLOOKUP(F118,[1]NUTS_Europa!$A$2:$C$81,3,FALSE)</f>
        <v>1064</v>
      </c>
      <c r="D118" s="15" t="str">
        <f>VLOOKUP(G118,[1]NUTS_Europa!$A$2:$C$81,2,FALSE)</f>
        <v>PT11</v>
      </c>
      <c r="E118" s="15">
        <f>VLOOKUP(G118,[1]NUTS_Europa!$A$2:$C$81,3,FALSE)</f>
        <v>111</v>
      </c>
      <c r="F118" s="15">
        <v>18</v>
      </c>
      <c r="G118" s="15">
        <v>36</v>
      </c>
      <c r="H118" s="15">
        <v>1570157.1242880379</v>
      </c>
      <c r="I118" s="15">
        <v>1804982.8632135238</v>
      </c>
      <c r="J118" s="15">
        <f t="shared" si="2"/>
        <v>60166.095440450794</v>
      </c>
      <c r="K118" s="15">
        <v>199058.85829999999</v>
      </c>
      <c r="L118" s="15">
        <v>57.665703124999993</v>
      </c>
      <c r="M118" s="15">
        <v>9.768672394192361</v>
      </c>
      <c r="N118" s="15">
        <v>4.8926926170146796</v>
      </c>
      <c r="O118" s="17">
        <v>2825.2662652344138</v>
      </c>
      <c r="P118" s="15">
        <f t="shared" si="11"/>
        <v>1.2537966769035558</v>
      </c>
      <c r="Q118" s="15">
        <f t="shared" si="12"/>
        <v>68.688172196095906</v>
      </c>
      <c r="R118" s="15">
        <v>724</v>
      </c>
      <c r="S118" s="15">
        <f t="shared" si="13"/>
        <v>402366.94571873179</v>
      </c>
      <c r="T118" s="15">
        <f t="shared" si="14"/>
        <v>120332.19088090159</v>
      </c>
      <c r="U118" s="15">
        <f t="shared" si="15"/>
        <v>522699.13659963338</v>
      </c>
      <c r="V118" s="15" t="str">
        <f>VLOOKUP(B118,NUTS_Europa!$B$2:$F$41,5,FALSE)</f>
        <v>Región de Murcia</v>
      </c>
      <c r="W118" s="15" t="str">
        <f>VLOOKUP(C118,Puertos!$N$3:$O$27,2,FALSE)</f>
        <v>Valencia</v>
      </c>
      <c r="X118" s="15" t="str">
        <f>VLOOKUP(D118,NUTS_Europa!$B$2:$F$41,5,FALSE)</f>
        <v>Norte</v>
      </c>
      <c r="Y118" s="15" t="str">
        <f>VLOOKUP(E118,Puertos!$N$3:$O$27,2,FALSE)</f>
        <v>Oporto</v>
      </c>
      <c r="Z118" s="15">
        <f t="shared" si="16"/>
        <v>2.8620071748373292</v>
      </c>
    </row>
    <row r="119" spans="2:26" s="15" customFormat="1" x14ac:dyDescent="0.25">
      <c r="B119" s="15" t="str">
        <f>VLOOKUP(G119,[1]NUTS_Europa!$A$2:$C$81,2,FALSE)</f>
        <v>PT11</v>
      </c>
      <c r="C119" s="15">
        <f>VLOOKUP(G119,[1]NUTS_Europa!$A$2:$C$81,3,FALSE)</f>
        <v>111</v>
      </c>
      <c r="D119" s="15" t="str">
        <f>VLOOKUP(F119,[1]NUTS_Europa!$A$2:$C$81,2,FALSE)</f>
        <v>ES61</v>
      </c>
      <c r="E119" s="15">
        <f>VLOOKUP(F119,[1]NUTS_Europa!$A$2:$C$81,3,FALSE)</f>
        <v>61</v>
      </c>
      <c r="F119" s="15">
        <v>17</v>
      </c>
      <c r="G119" s="15">
        <v>36</v>
      </c>
      <c r="H119" s="15">
        <v>1647494.9254638911</v>
      </c>
      <c r="I119" s="15">
        <v>1021478.648527063</v>
      </c>
      <c r="J119" s="15">
        <f t="shared" si="2"/>
        <v>34049.28828423543</v>
      </c>
      <c r="K119" s="15">
        <v>507158.32770000002</v>
      </c>
      <c r="L119" s="15">
        <v>25.014843749999997</v>
      </c>
      <c r="M119" s="15">
        <v>7.6554299148008651</v>
      </c>
      <c r="N119" s="15">
        <v>4.5542248262832938</v>
      </c>
      <c r="O119" s="17">
        <v>2825.2662652344138</v>
      </c>
      <c r="P119" s="15">
        <f t="shared" si="11"/>
        <v>1.1670612482804448</v>
      </c>
      <c r="Q119" s="15">
        <f t="shared" si="12"/>
        <v>33.837334913081307</v>
      </c>
      <c r="R119" s="15">
        <v>724</v>
      </c>
      <c r="S119" s="15">
        <f t="shared" si="13"/>
        <v>422185.45583238726</v>
      </c>
      <c r="T119" s="15">
        <f t="shared" si="14"/>
        <v>68098.57656847086</v>
      </c>
      <c r="U119" s="15">
        <f t="shared" si="15"/>
        <v>490284.03240085812</v>
      </c>
      <c r="V119" s="15" t="str">
        <f>VLOOKUP(B119,NUTS_Europa!$B$2:$F$41,5,FALSE)</f>
        <v>Norte</v>
      </c>
      <c r="W119" s="15" t="str">
        <f>VLOOKUP(C119,Puertos!$N$3:$O$27,2,FALSE)</f>
        <v>Oporto</v>
      </c>
      <c r="X119" s="15" t="str">
        <f>VLOOKUP(D119,NUTS_Europa!$B$2:$F$41,5,FALSE)</f>
        <v>Andalucía</v>
      </c>
      <c r="Y119" s="15" t="str">
        <f>VLOOKUP(E119,Puertos!$N$3:$O$27,2,FALSE)</f>
        <v>Algeciras</v>
      </c>
      <c r="Z119" s="15">
        <f t="shared" si="16"/>
        <v>1.409888954711721</v>
      </c>
    </row>
    <row r="120" spans="2:26" s="15" customFormat="1" x14ac:dyDescent="0.25">
      <c r="B120" s="15" t="str">
        <f>VLOOKUP(F120,[1]NUTS_Europa!$A$2:$C$81,2,FALSE)</f>
        <v>ES61</v>
      </c>
      <c r="C120" s="15">
        <f>VLOOKUP(F120,[1]NUTS_Europa!$A$2:$C$81,3,FALSE)</f>
        <v>61</v>
      </c>
      <c r="D120" s="15" t="str">
        <f>VLOOKUP(G120,[1]NUTS_Europa!$A$2:$C$81,2,FALSE)</f>
        <v>PT16</v>
      </c>
      <c r="E120" s="15">
        <f>VLOOKUP(G120,[1]NUTS_Europa!$A$2:$C$81,3,FALSE)</f>
        <v>111</v>
      </c>
      <c r="F120" s="15">
        <v>17</v>
      </c>
      <c r="G120" s="15">
        <v>38</v>
      </c>
      <c r="H120" s="15">
        <v>1554755.5603075717</v>
      </c>
      <c r="I120" s="15">
        <v>1021478.648527063</v>
      </c>
      <c r="J120" s="15">
        <f t="shared" si="2"/>
        <v>34049.28828423543</v>
      </c>
      <c r="K120" s="15">
        <v>118487.9544</v>
      </c>
      <c r="L120" s="15">
        <v>25.014843749999997</v>
      </c>
      <c r="M120" s="15">
        <v>7.6554299148008651</v>
      </c>
      <c r="N120" s="15">
        <v>4.5542248262832938</v>
      </c>
      <c r="O120" s="17">
        <v>2825.2662652344138</v>
      </c>
      <c r="P120" s="15">
        <f t="shared" si="11"/>
        <v>1.1670612482804448</v>
      </c>
      <c r="Q120" s="15">
        <f t="shared" si="12"/>
        <v>33.837334913081307</v>
      </c>
      <c r="R120" s="15">
        <v>724</v>
      </c>
      <c r="S120" s="15">
        <f t="shared" si="13"/>
        <v>398420.15583238727</v>
      </c>
      <c r="T120" s="15">
        <f t="shared" si="14"/>
        <v>68098.57656847086</v>
      </c>
      <c r="U120" s="15">
        <f t="shared" si="15"/>
        <v>466518.73240085813</v>
      </c>
      <c r="V120" s="15" t="str">
        <f>VLOOKUP(B120,NUTS_Europa!$B$2:$F$41,5,FALSE)</f>
        <v>Andalucía</v>
      </c>
      <c r="W120" s="15" t="str">
        <f>VLOOKUP(C120,Puertos!$N$3:$O$27,2,FALSE)</f>
        <v>Algeciras</v>
      </c>
      <c r="X120" s="15" t="str">
        <f>VLOOKUP(D120,NUTS_Europa!$B$2:$F$41,5,FALSE)</f>
        <v>Centro (PT)</v>
      </c>
      <c r="Y120" s="15" t="str">
        <f>VLOOKUP(E120,Puertos!$N$3:$O$27,2,FALSE)</f>
        <v>Oporto</v>
      </c>
      <c r="Z120" s="15">
        <f t="shared" si="16"/>
        <v>1.409888954711721</v>
      </c>
    </row>
    <row r="121" spans="2:26" s="15" customFormat="1" x14ac:dyDescent="0.25">
      <c r="B121" s="15" t="str">
        <f>VLOOKUP(G121,[1]NUTS_Europa!$A$2:$C$81,2,FALSE)</f>
        <v>PT16</v>
      </c>
      <c r="C121" s="15">
        <f>VLOOKUP(G121,[1]NUTS_Europa!$A$2:$C$81,3,FALSE)</f>
        <v>111</v>
      </c>
      <c r="D121" s="15" t="str">
        <f>VLOOKUP(F121,[1]NUTS_Europa!$A$2:$C$81,2,FALSE)</f>
        <v>NL41</v>
      </c>
      <c r="E121" s="15">
        <f>VLOOKUP(F121,[1]NUTS_Europa!$A$2:$C$81,3,FALSE)</f>
        <v>253</v>
      </c>
      <c r="F121" s="15">
        <v>35</v>
      </c>
      <c r="G121" s="15">
        <v>38</v>
      </c>
      <c r="H121" s="15">
        <v>858050.73467223463</v>
      </c>
      <c r="I121" s="15">
        <v>2300845.7753827707</v>
      </c>
      <c r="J121" s="15">
        <f t="shared" si="2"/>
        <v>76694.859179425694</v>
      </c>
      <c r="K121" s="15">
        <v>122072.6309</v>
      </c>
      <c r="L121" s="15">
        <v>75.3828125</v>
      </c>
      <c r="M121" s="15">
        <v>12.536736387975932</v>
      </c>
      <c r="N121" s="15">
        <v>5.782642654229357</v>
      </c>
      <c r="O121" s="17">
        <v>2825.2662652344138</v>
      </c>
      <c r="P121" s="15">
        <f t="shared" si="11"/>
        <v>1.4818544125131115</v>
      </c>
      <c r="Q121" s="15">
        <f t="shared" si="12"/>
        <v>89.401403300489051</v>
      </c>
      <c r="R121" s="15">
        <v>724</v>
      </c>
      <c r="S121" s="15">
        <f t="shared" si="13"/>
        <v>219883.25119903494</v>
      </c>
      <c r="T121" s="15">
        <f t="shared" si="14"/>
        <v>153389.71835885139</v>
      </c>
      <c r="U121" s="15">
        <f t="shared" si="15"/>
        <v>373272.96955788636</v>
      </c>
      <c r="V121" s="15" t="str">
        <f>VLOOKUP(B121,NUTS_Europa!$B$2:$F$41,5,FALSE)</f>
        <v>Centro (PT)</v>
      </c>
      <c r="W121" s="15" t="str">
        <f>VLOOKUP(C121,Puertos!$N$3:$O$27,2,FALSE)</f>
        <v>Oporto</v>
      </c>
      <c r="X121" s="15" t="str">
        <f>VLOOKUP(D121,NUTS_Europa!$B$2:$F$41,5,FALSE)</f>
        <v>Noord-Brabant</v>
      </c>
      <c r="Y121" s="15" t="str">
        <f>VLOOKUP(E121,Puertos!$N$3:$O$27,2,FALSE)</f>
        <v>Amberes</v>
      </c>
      <c r="Z121" s="15">
        <f t="shared" si="16"/>
        <v>3.7250584708537104</v>
      </c>
    </row>
    <row r="122" spans="2:26" s="15" customFormat="1" x14ac:dyDescent="0.25">
      <c r="B122" s="15" t="str">
        <f>VLOOKUP(F122,[1]NUTS_Europa!$A$2:$C$81,2,FALSE)</f>
        <v>NL41</v>
      </c>
      <c r="C122" s="15">
        <f>VLOOKUP(F122,[1]NUTS_Europa!$A$2:$C$81,3,FALSE)</f>
        <v>253</v>
      </c>
      <c r="D122" s="15" t="str">
        <f>VLOOKUP(G122,[1]NUTS_Europa!$A$2:$C$81,2,FALSE)</f>
        <v>PT18</v>
      </c>
      <c r="E122" s="15">
        <f>VLOOKUP(G122,[1]NUTS_Europa!$A$2:$C$81,3,FALSE)</f>
        <v>1065</v>
      </c>
      <c r="F122" s="15">
        <v>35</v>
      </c>
      <c r="G122" s="15">
        <v>40</v>
      </c>
      <c r="H122" s="15">
        <v>2253281.8995023072</v>
      </c>
      <c r="I122" s="15">
        <v>2722374.840320189</v>
      </c>
      <c r="J122" s="15">
        <v>120437.3524</v>
      </c>
      <c r="K122" s="15">
        <v>91.075546875000001</v>
      </c>
      <c r="L122" s="15">
        <v>13.982874432539347</v>
      </c>
      <c r="M122" s="15">
        <v>14.497804556021016</v>
      </c>
      <c r="N122" s="15">
        <v>7083.2940199287923</v>
      </c>
    </row>
    <row r="123" spans="2:26" s="15" customFormat="1" x14ac:dyDescent="0.25">
      <c r="B123" s="15" t="str">
        <f>VLOOKUP(G123,[1]NUTS_Europa!$A$2:$C$81,2,FALSE)</f>
        <v>PT18</v>
      </c>
      <c r="C123" s="15">
        <f>VLOOKUP(G123,[1]NUTS_Europa!$A$2:$C$81,3,FALSE)</f>
        <v>1065</v>
      </c>
      <c r="D123" s="15" t="str">
        <f>VLOOKUP(F123,[1]NUTS_Europa!$A$2:$C$81,2,FALSE)</f>
        <v>NL33</v>
      </c>
      <c r="E123" s="15">
        <f>VLOOKUP(F123,[1]NUTS_Europa!$A$2:$C$81,3,FALSE)</f>
        <v>250</v>
      </c>
      <c r="F123" s="15">
        <v>33</v>
      </c>
      <c r="G123" s="15">
        <v>40</v>
      </c>
      <c r="H123" s="15">
        <v>2037061.2482212211</v>
      </c>
      <c r="I123" s="15">
        <v>2847821.4757403973</v>
      </c>
      <c r="J123" s="15">
        <v>137713.6226</v>
      </c>
      <c r="K123" s="15">
        <v>91.074999999999989</v>
      </c>
      <c r="L123" s="15">
        <v>12.270875443068839</v>
      </c>
      <c r="M123" s="15">
        <v>14.497804556021016</v>
      </c>
      <c r="N123" s="15">
        <v>7083.2940199287923</v>
      </c>
    </row>
    <row r="124" spans="2:26" s="15" customFormat="1" x14ac:dyDescent="0.25">
      <c r="B124" s="15" t="str">
        <f>VLOOKUP(F124,[1]NUTS_Europa!$A$2:$C$81,2,FALSE)</f>
        <v>NL33</v>
      </c>
      <c r="C124" s="15">
        <f>VLOOKUP(F124,[1]NUTS_Europa!$A$2:$C$81,3,FALSE)</f>
        <v>250</v>
      </c>
      <c r="D124" s="15" t="str">
        <f>VLOOKUP(G124,[1]NUTS_Europa!$A$2:$C$81,2,FALSE)</f>
        <v>NL11</v>
      </c>
      <c r="E124" s="15">
        <f>VLOOKUP(G124,[1]NUTS_Europa!$A$2:$C$81,3,FALSE)</f>
        <v>218</v>
      </c>
      <c r="F124" s="15">
        <v>33</v>
      </c>
      <c r="G124" s="15">
        <v>70</v>
      </c>
      <c r="H124" s="15">
        <v>1841640.283755403</v>
      </c>
      <c r="I124" s="15">
        <v>1094539.0907551285</v>
      </c>
      <c r="J124" s="15">
        <v>135416.16140000001</v>
      </c>
      <c r="K124" s="15">
        <v>5.3125</v>
      </c>
      <c r="L124" s="15">
        <v>10.574104700586364</v>
      </c>
      <c r="M124" s="15">
        <v>10.537356556402012</v>
      </c>
      <c r="N124" s="15">
        <v>5443.4838231684107</v>
      </c>
    </row>
    <row r="125" spans="2:26" s="15" customFormat="1" x14ac:dyDescent="0.25">
      <c r="B125" s="15" t="str">
        <f>VLOOKUP(G125,[1]NUTS_Europa!$A$2:$C$81,2,FALSE)</f>
        <v>NL11</v>
      </c>
      <c r="C125" s="15">
        <f>VLOOKUP(G125,[1]NUTS_Europa!$A$2:$C$81,3,FALSE)</f>
        <v>218</v>
      </c>
      <c r="D125" s="15" t="str">
        <f>VLOOKUP(F125,[1]NUTS_Europa!$A$2:$C$81,2,FALSE)</f>
        <v>DE50</v>
      </c>
      <c r="E125" s="15">
        <f>VLOOKUP(F125,[1]NUTS_Europa!$A$2:$C$81,3,FALSE)</f>
        <v>1069</v>
      </c>
      <c r="F125" s="15">
        <v>44</v>
      </c>
      <c r="G125" s="15">
        <v>70</v>
      </c>
      <c r="H125" s="15">
        <v>2183995.7852544282</v>
      </c>
      <c r="I125" s="15">
        <v>1259584.3161644137</v>
      </c>
      <c r="J125" s="15">
        <v>120437.3524</v>
      </c>
      <c r="K125" s="15">
        <v>21.091406250000002</v>
      </c>
      <c r="L125" s="15">
        <v>8.8744296063968697</v>
      </c>
      <c r="M125" s="15">
        <v>8.8226761772044497</v>
      </c>
      <c r="N125" s="15">
        <v>5443.4838231684107</v>
      </c>
    </row>
    <row r="126" spans="2:26" s="15" customFormat="1" x14ac:dyDescent="0.25">
      <c r="B126" s="15" t="str">
        <f>VLOOKUP(F126,[1]NUTS_Europa!$A$2:$C$81,2,FALSE)</f>
        <v>DE50</v>
      </c>
      <c r="C126" s="15">
        <f>VLOOKUP(F126,[1]NUTS_Europa!$A$2:$C$81,3,FALSE)</f>
        <v>1069</v>
      </c>
      <c r="D126" s="15" t="str">
        <f>VLOOKUP(G126,[1]NUTS_Europa!$A$2:$C$81,2,FALSE)</f>
        <v>FRJ2</v>
      </c>
      <c r="E126" s="15">
        <f>VLOOKUP(G126,[1]NUTS_Europa!$A$2:$C$81,3,FALSE)</f>
        <v>163</v>
      </c>
      <c r="F126" s="15">
        <v>44</v>
      </c>
      <c r="G126" s="15">
        <v>68</v>
      </c>
      <c r="H126" s="15">
        <v>2714958.3744535176</v>
      </c>
      <c r="I126" s="15">
        <v>2433459.9119391204</v>
      </c>
      <c r="J126" s="15">
        <v>122072.6309</v>
      </c>
      <c r="K126" s="15">
        <v>81.878906249999986</v>
      </c>
      <c r="L126" s="15">
        <v>11.927811928414314</v>
      </c>
      <c r="M126" s="15">
        <v>6.3143380977560648</v>
      </c>
      <c r="N126" s="15">
        <v>3085.0404359375229</v>
      </c>
    </row>
    <row r="127" spans="2:26" s="15" customFormat="1" x14ac:dyDescent="0.25">
      <c r="B127" s="15" t="str">
        <f>VLOOKUP(G127,[1]NUTS_Europa!$A$2:$C$81,2,FALSE)</f>
        <v>FRJ2</v>
      </c>
      <c r="C127" s="15">
        <f>VLOOKUP(G127,[1]NUTS_Europa!$A$2:$C$81,3,FALSE)</f>
        <v>163</v>
      </c>
      <c r="D127" s="15" t="str">
        <f>VLOOKUP(F127,[1]NUTS_Europa!$A$2:$C$81,2,FALSE)</f>
        <v>DE94</v>
      </c>
      <c r="E127" s="15">
        <f>VLOOKUP(F127,[1]NUTS_Europa!$A$2:$C$81,3,FALSE)</f>
        <v>1069</v>
      </c>
      <c r="F127" s="15">
        <v>48</v>
      </c>
      <c r="G127" s="15">
        <v>68</v>
      </c>
      <c r="H127" s="15">
        <v>2909389.9628880438</v>
      </c>
      <c r="I127" s="15">
        <v>2433459.9119391204</v>
      </c>
      <c r="J127" s="15">
        <v>142841.86170000001</v>
      </c>
      <c r="K127" s="15">
        <v>81.878906249999986</v>
      </c>
      <c r="L127" s="15">
        <v>11.927811928414314</v>
      </c>
      <c r="M127" s="15">
        <v>6.3143380977560648</v>
      </c>
      <c r="N127" s="15">
        <v>3085.0404359375229</v>
      </c>
    </row>
    <row r="128" spans="2:26" s="15" customFormat="1" x14ac:dyDescent="0.25">
      <c r="B128" s="15" t="str">
        <f>VLOOKUP(F128,[1]NUTS_Europa!$A$2:$C$81,2,FALSE)</f>
        <v>DE94</v>
      </c>
      <c r="C128" s="15">
        <f>VLOOKUP(F128,[1]NUTS_Europa!$A$2:$C$81,3,FALSE)</f>
        <v>1069</v>
      </c>
      <c r="D128" s="15" t="str">
        <f>VLOOKUP(G128,[1]NUTS_Europa!$A$2:$C$81,2,FALSE)</f>
        <v>ES12</v>
      </c>
      <c r="E128" s="15">
        <f>VLOOKUP(G128,[1]NUTS_Europa!$A$2:$C$81,3,FALSE)</f>
        <v>163</v>
      </c>
      <c r="F128" s="15">
        <v>48</v>
      </c>
      <c r="G128" s="15">
        <v>52</v>
      </c>
      <c r="H128" s="15">
        <v>1884573.4655143945</v>
      </c>
      <c r="I128" s="15">
        <v>2433459.9119391204</v>
      </c>
      <c r="J128" s="15">
        <v>123614.25509999999</v>
      </c>
      <c r="K128" s="15">
        <v>81.878906249999986</v>
      </c>
      <c r="L128" s="15">
        <v>11.927811928414314</v>
      </c>
      <c r="M128" s="15">
        <v>6.3143380977560648</v>
      </c>
      <c r="N128" s="15">
        <v>3085.0404359375229</v>
      </c>
    </row>
    <row r="129" spans="2:14" s="15" customFormat="1" x14ac:dyDescent="0.25">
      <c r="B129" s="15" t="str">
        <f>VLOOKUP(G129,[1]NUTS_Europa!$A$2:$C$81,2,FALSE)</f>
        <v>ES12</v>
      </c>
      <c r="C129" s="15">
        <f>VLOOKUP(G129,[1]NUTS_Europa!$A$2:$C$81,3,FALSE)</f>
        <v>163</v>
      </c>
      <c r="D129" s="15" t="str">
        <f>VLOOKUP(F129,[1]NUTS_Europa!$A$2:$C$81,2,FALSE)</f>
        <v>BE23</v>
      </c>
      <c r="E129" s="15">
        <f>VLOOKUP(F129,[1]NUTS_Europa!$A$2:$C$81,3,FALSE)</f>
        <v>220</v>
      </c>
      <c r="F129" s="15">
        <v>42</v>
      </c>
      <c r="G129" s="15">
        <v>52</v>
      </c>
      <c r="H129" s="15">
        <v>1532503.5742616353</v>
      </c>
      <c r="I129" s="15">
        <v>1832803.6195014983</v>
      </c>
      <c r="J129" s="15">
        <v>137713.6226</v>
      </c>
      <c r="K129" s="15">
        <v>57.03125</v>
      </c>
      <c r="L129" s="15">
        <v>13.904906517548604</v>
      </c>
      <c r="M129" s="15">
        <v>6.6429467277210001</v>
      </c>
      <c r="N129" s="15">
        <v>3085.0404359375229</v>
      </c>
    </row>
    <row r="130" spans="2:14" s="15" customFormat="1" x14ac:dyDescent="0.25">
      <c r="B130" s="15" t="str">
        <f>VLOOKUP(F130,[1]NUTS_Europa!$A$2:$C$81,2,FALSE)</f>
        <v>BE23</v>
      </c>
      <c r="C130" s="15">
        <f>VLOOKUP(F130,[1]NUTS_Europa!$A$2:$C$81,3,FALSE)</f>
        <v>220</v>
      </c>
      <c r="D130" s="15" t="str">
        <f>VLOOKUP(G130,[1]NUTS_Europa!$A$2:$C$81,2,FALSE)</f>
        <v>FRD1</v>
      </c>
      <c r="E130" s="15">
        <f>VLOOKUP(G130,[1]NUTS_Europa!$A$2:$C$81,3,FALSE)</f>
        <v>269</v>
      </c>
      <c r="F130" s="15">
        <v>42</v>
      </c>
      <c r="G130" s="15">
        <v>59</v>
      </c>
      <c r="H130" s="15">
        <v>4743342.8440820687</v>
      </c>
      <c r="I130" s="15">
        <v>1016695.1489947704</v>
      </c>
      <c r="J130" s="15">
        <v>115262.5922</v>
      </c>
      <c r="K130" s="15">
        <v>14.139843750000001</v>
      </c>
      <c r="L130" s="15">
        <v>12.055389137105383</v>
      </c>
      <c r="M130" s="15">
        <v>35.477068953719275</v>
      </c>
      <c r="N130" s="15">
        <v>16475.849763184258</v>
      </c>
    </row>
    <row r="131" spans="2:14" s="15" customFormat="1" x14ac:dyDescent="0.25">
      <c r="B131" s="15" t="str">
        <f>VLOOKUP(G131,[1]NUTS_Europa!$A$2:$C$81,2,FALSE)</f>
        <v>FRD1</v>
      </c>
      <c r="C131" s="15">
        <f>VLOOKUP(G131,[1]NUTS_Europa!$A$2:$C$81,3,FALSE)</f>
        <v>269</v>
      </c>
      <c r="D131" s="15" t="str">
        <f>VLOOKUP(F131,[1]NUTS_Europa!$A$2:$C$81,2,FALSE)</f>
        <v>BE25</v>
      </c>
      <c r="E131" s="15">
        <f>VLOOKUP(F131,[1]NUTS_Europa!$A$2:$C$81,3,FALSE)</f>
        <v>220</v>
      </c>
      <c r="F131" s="15">
        <v>43</v>
      </c>
      <c r="G131" s="15">
        <v>59</v>
      </c>
      <c r="H131" s="15">
        <v>4120318.4707971131</v>
      </c>
      <c r="I131" s="15">
        <v>1016695.1489947704</v>
      </c>
      <c r="J131" s="15">
        <v>199058.85829999999</v>
      </c>
      <c r="K131" s="15">
        <v>14.139843750000001</v>
      </c>
      <c r="L131" s="15">
        <v>12.055389137105383</v>
      </c>
      <c r="M131" s="15">
        <v>35.477068953719275</v>
      </c>
      <c r="N131" s="15">
        <v>16475.849763184258</v>
      </c>
    </row>
    <row r="132" spans="2:14" s="15" customFormat="1" x14ac:dyDescent="0.25">
      <c r="B132" s="15" t="str">
        <f>VLOOKUP(F132,[1]NUTS_Europa!$A$2:$C$81,2,FALSE)</f>
        <v>BE25</v>
      </c>
      <c r="C132" s="15">
        <f>VLOOKUP(F132,[1]NUTS_Europa!$A$2:$C$81,3,FALSE)</f>
        <v>220</v>
      </c>
      <c r="D132" s="15" t="str">
        <f>VLOOKUP(G132,[1]NUTS_Europa!$A$2:$C$81,2,FALSE)</f>
        <v>PT18</v>
      </c>
      <c r="E132" s="15">
        <f>VLOOKUP(G132,[1]NUTS_Europa!$A$2:$C$81,3,FALSE)</f>
        <v>61</v>
      </c>
      <c r="F132" s="15">
        <v>43</v>
      </c>
      <c r="G132" s="15">
        <v>80</v>
      </c>
      <c r="H132" s="15">
        <v>12356232.919851772</v>
      </c>
      <c r="I132" s="15">
        <v>2777015.6517356317</v>
      </c>
      <c r="J132" s="15">
        <v>117768.50930000001</v>
      </c>
      <c r="K132" s="15">
        <v>105.75546875000001</v>
      </c>
      <c r="L132" s="15">
        <v>9.7094521852801243</v>
      </c>
      <c r="M132" s="15">
        <v>31.855913739157689</v>
      </c>
      <c r="N132" s="15">
        <v>18537.263482020709</v>
      </c>
    </row>
    <row r="133" spans="2:14" s="15" customFormat="1" x14ac:dyDescent="0.25">
      <c r="B133" s="15" t="str">
        <f>VLOOKUP(G133,[1]NUTS_Europa!$A$2:$C$81,2,FALSE)</f>
        <v>PT18</v>
      </c>
      <c r="C133" s="15">
        <f>VLOOKUP(G133,[1]NUTS_Europa!$A$2:$C$81,3,FALSE)</f>
        <v>61</v>
      </c>
      <c r="D133" s="15" t="str">
        <f>VLOOKUP(F133,[1]NUTS_Europa!$A$2:$C$81,2,FALSE)</f>
        <v>ES52</v>
      </c>
      <c r="E133" s="15">
        <f>VLOOKUP(F133,[1]NUTS_Europa!$A$2:$C$81,3,FALSE)</f>
        <v>1064</v>
      </c>
      <c r="F133" s="15">
        <v>16</v>
      </c>
      <c r="G133" s="15">
        <v>80</v>
      </c>
      <c r="H133" s="15">
        <v>13024476.237419242</v>
      </c>
      <c r="I133" s="15">
        <v>1141783.7221585228</v>
      </c>
      <c r="J133" s="15">
        <v>145277.79319999999</v>
      </c>
      <c r="K133" s="15">
        <v>30.546093750000001</v>
      </c>
      <c r="L133" s="15">
        <v>8.3759676860222676</v>
      </c>
      <c r="M133" s="15">
        <v>29.881383783191428</v>
      </c>
      <c r="N133" s="15">
        <v>18537.263482020709</v>
      </c>
    </row>
    <row r="134" spans="2:14" s="15" customFormat="1" x14ac:dyDescent="0.25">
      <c r="B134" s="15" t="str">
        <f>VLOOKUP(G134,[1]NUTS_Europa!$A$2:$C$81,2,FALSE)</f>
        <v>ES52</v>
      </c>
      <c r="C134" s="15">
        <f>VLOOKUP(G134,[1]NUTS_Europa!$A$2:$C$81,3,FALSE)</f>
        <v>1064</v>
      </c>
      <c r="D134" s="15" t="str">
        <f>VLOOKUP(F134,[1]NUTS_Europa!$A$2:$C$81,2,FALSE)</f>
        <v>ES51</v>
      </c>
      <c r="E134" s="15">
        <f>VLOOKUP(F134,[1]NUTS_Europa!$A$2:$C$81,3,FALSE)</f>
        <v>1063</v>
      </c>
      <c r="F134" s="15">
        <v>15</v>
      </c>
      <c r="G134" s="15">
        <v>16</v>
      </c>
      <c r="H134" s="15">
        <v>2852254.0299202101</v>
      </c>
      <c r="I134" s="15">
        <v>9230888.1755590774</v>
      </c>
      <c r="J134" s="15">
        <v>135416.16140000001</v>
      </c>
      <c r="K134" s="15">
        <v>12.65625</v>
      </c>
      <c r="L134" s="15">
        <v>11.951772716048087</v>
      </c>
      <c r="M134" s="15">
        <v>19.747187642390266</v>
      </c>
      <c r="N134" s="15">
        <v>11402.936470049601</v>
      </c>
    </row>
    <row r="135" spans="2:14" s="15" customFormat="1" x14ac:dyDescent="0.25">
      <c r="B135" s="15" t="str">
        <f>VLOOKUP(F135,[1]NUTS_Europa!$A$2:$C$81,2,FALSE)</f>
        <v>ES51</v>
      </c>
      <c r="C135" s="15">
        <f>VLOOKUP(F135,[1]NUTS_Europa!$A$2:$C$81,3,FALSE)</f>
        <v>1063</v>
      </c>
      <c r="D135" s="15" t="str">
        <f>VLOOKUP(G135,[1]NUTS_Europa!$A$2:$C$81,2,FALSE)</f>
        <v>PT15</v>
      </c>
      <c r="E135" s="15">
        <f>VLOOKUP(G135,[1]NUTS_Europa!$A$2:$C$81,3,FALSE)</f>
        <v>1065</v>
      </c>
      <c r="F135" s="15">
        <v>15</v>
      </c>
      <c r="G135" s="15">
        <v>37</v>
      </c>
      <c r="H135" s="15">
        <v>2915685.8601535484</v>
      </c>
      <c r="I135" s="15">
        <v>10398821.784704395</v>
      </c>
      <c r="J135" s="15">
        <v>123614.25509999999</v>
      </c>
      <c r="K135" s="15">
        <v>62.421875</v>
      </c>
      <c r="L135" s="15">
        <v>12.677372989390101</v>
      </c>
      <c r="M135" s="15">
        <v>12.266589093532525</v>
      </c>
      <c r="N135" s="15">
        <v>7083.2940199287923</v>
      </c>
    </row>
    <row r="136" spans="2:14" s="15" customFormat="1" x14ac:dyDescent="0.25">
      <c r="B136" s="15" t="str">
        <f>VLOOKUP(F136,[1]NUTS_Europa!$A$2:$C$81,2,FALSE)</f>
        <v>PT15</v>
      </c>
      <c r="C136" s="15">
        <f>VLOOKUP(F136,[1]NUTS_Europa!$A$2:$C$81,3,FALSE)</f>
        <v>1065</v>
      </c>
      <c r="D136" s="15" t="str">
        <f>VLOOKUP(G136,[1]NUTS_Europa!$A$2:$C$81,2,FALSE)</f>
        <v>PT17</v>
      </c>
      <c r="E136" s="15">
        <f>VLOOKUP(G136,[1]NUTS_Europa!$A$2:$C$81,3,FALSE)</f>
        <v>294</v>
      </c>
      <c r="F136" s="15">
        <v>37</v>
      </c>
      <c r="G136" s="15">
        <v>39</v>
      </c>
      <c r="H136" s="15">
        <v>917510.44468503434</v>
      </c>
      <c r="I136" s="15">
        <v>688543.07174951176</v>
      </c>
      <c r="J136" s="15">
        <v>507158.32770000002</v>
      </c>
      <c r="K136" s="15">
        <v>3.515625</v>
      </c>
      <c r="L136" s="15">
        <v>11.353448801296949</v>
      </c>
      <c r="M136" s="15">
        <v>5.055782370993918</v>
      </c>
      <c r="N136" s="15">
        <v>2919.4418074543673</v>
      </c>
    </row>
    <row r="137" spans="2:14" s="15" customFormat="1" x14ac:dyDescent="0.25">
      <c r="B137" s="15" t="str">
        <f>VLOOKUP(G137,[1]NUTS_Europa!$A$2:$C$81,2,FALSE)</f>
        <v>PT17</v>
      </c>
      <c r="C137" s="15">
        <f>VLOOKUP(G137,[1]NUTS_Europa!$A$2:$C$81,3,FALSE)</f>
        <v>294</v>
      </c>
      <c r="D137" s="15" t="str">
        <f>VLOOKUP(F137,[1]NUTS_Europa!$A$2:$C$81,2,FALSE)</f>
        <v>FRJ1</v>
      </c>
      <c r="E137" s="15">
        <f>VLOOKUP(F137,[1]NUTS_Europa!$A$2:$C$81,3,FALSE)</f>
        <v>1063</v>
      </c>
      <c r="F137" s="15">
        <v>26</v>
      </c>
      <c r="G137" s="15">
        <v>39</v>
      </c>
      <c r="H137" s="15">
        <v>1511030.8852418172</v>
      </c>
      <c r="I137" s="15">
        <v>10358537.553362632</v>
      </c>
      <c r="J137" s="15">
        <v>137713.6226</v>
      </c>
      <c r="K137" s="15">
        <v>63.59375</v>
      </c>
      <c r="L137" s="15">
        <v>12.090411078589263</v>
      </c>
      <c r="M137" s="15">
        <v>5.055782370993918</v>
      </c>
      <c r="N137" s="15">
        <v>2919.4418074543673</v>
      </c>
    </row>
    <row r="138" spans="2:14" s="15" customFormat="1" x14ac:dyDescent="0.25">
      <c r="B138" s="15" t="str">
        <f>VLOOKUP(F138,[1]NUTS_Europa!$A$2:$C$81,2,FALSE)</f>
        <v>FRJ1</v>
      </c>
      <c r="C138" s="15">
        <f>VLOOKUP(F138,[1]NUTS_Europa!$A$2:$C$81,3,FALSE)</f>
        <v>1063</v>
      </c>
      <c r="D138" s="15" t="str">
        <f>VLOOKUP(G138,[1]NUTS_Europa!$A$2:$C$81,2,FALSE)</f>
        <v>FRJ2</v>
      </c>
      <c r="E138" s="15">
        <f>VLOOKUP(G138,[1]NUTS_Europa!$A$2:$C$81,3,FALSE)</f>
        <v>283</v>
      </c>
      <c r="F138" s="15">
        <v>26</v>
      </c>
      <c r="G138" s="15">
        <v>28</v>
      </c>
      <c r="H138" s="15">
        <v>2372295.0357507281</v>
      </c>
      <c r="I138" s="15">
        <v>11528757.031460157</v>
      </c>
      <c r="J138" s="15">
        <v>142841.86170000001</v>
      </c>
      <c r="K138" s="15">
        <v>120.60445312500001</v>
      </c>
      <c r="L138" s="15">
        <v>10.487515797076938</v>
      </c>
      <c r="M138" s="15">
        <v>4.220294125911872</v>
      </c>
      <c r="N138" s="15">
        <v>2344.8291721377705</v>
      </c>
    </row>
    <row r="139" spans="2:14" s="15" customFormat="1" x14ac:dyDescent="0.25">
      <c r="B139" s="15" t="str">
        <f>VLOOKUP(G139,[1]NUTS_Europa!$A$2:$C$81,2,FALSE)</f>
        <v>FRJ2</v>
      </c>
      <c r="C139" s="15">
        <f>VLOOKUP(G139,[1]NUTS_Europa!$A$2:$C$81,3,FALSE)</f>
        <v>283</v>
      </c>
      <c r="D139" s="15" t="str">
        <f>VLOOKUP(F139,[1]NUTS_Europa!$A$2:$C$81,2,FALSE)</f>
        <v>FRF2</v>
      </c>
      <c r="E139" s="15">
        <f>VLOOKUP(F139,[1]NUTS_Europa!$A$2:$C$81,3,FALSE)</f>
        <v>269</v>
      </c>
      <c r="F139" s="15">
        <v>27</v>
      </c>
      <c r="G139" s="15">
        <v>28</v>
      </c>
      <c r="H139" s="15">
        <v>1941459.5062801742</v>
      </c>
      <c r="I139" s="15">
        <v>1448335.9612749489</v>
      </c>
      <c r="J139" s="15">
        <v>176841.96369999999</v>
      </c>
      <c r="K139" s="15">
        <v>36.171875</v>
      </c>
      <c r="L139" s="15">
        <v>9.2576477188763775</v>
      </c>
      <c r="M139" s="15">
        <v>4.9589079814214978</v>
      </c>
      <c r="N139" s="15">
        <v>2344.8291721377705</v>
      </c>
    </row>
    <row r="140" spans="2:14" s="15" customFormat="1" x14ac:dyDescent="0.25">
      <c r="B140" s="15" t="str">
        <f>VLOOKUP(F140,[1]NUTS_Europa!$A$2:$C$81,2,FALSE)</f>
        <v>FRF2</v>
      </c>
      <c r="C140" s="15">
        <f>VLOOKUP(F140,[1]NUTS_Europa!$A$2:$C$81,3,FALSE)</f>
        <v>269</v>
      </c>
      <c r="D140" s="15" t="str">
        <f>VLOOKUP(G140,[1]NUTS_Europa!$A$2:$C$81,2,FALSE)</f>
        <v>FRG0</v>
      </c>
      <c r="E140" s="15">
        <f>VLOOKUP(G140,[1]NUTS_Europa!$A$2:$C$81,3,FALSE)</f>
        <v>283</v>
      </c>
      <c r="F140" s="15">
        <v>27</v>
      </c>
      <c r="G140" s="15">
        <v>62</v>
      </c>
      <c r="H140" s="15">
        <v>1393440.1011431676</v>
      </c>
      <c r="I140" s="15">
        <v>1448335.9612749489</v>
      </c>
      <c r="J140" s="15">
        <v>141512.31529999999</v>
      </c>
      <c r="K140" s="15">
        <v>36.171875</v>
      </c>
      <c r="L140" s="15">
        <v>9.2576477188763775</v>
      </c>
      <c r="M140" s="15">
        <v>4.9589079814214978</v>
      </c>
      <c r="N140" s="15">
        <v>2344.8291721377705</v>
      </c>
    </row>
    <row r="141" spans="2:14" s="15" customFormat="1" x14ac:dyDescent="0.25">
      <c r="B141" s="15" t="str">
        <f>VLOOKUP(G141,[1]NUTS_Europa!$A$2:$C$81,2,FALSE)</f>
        <v>FRG0</v>
      </c>
      <c r="C141" s="15">
        <f>VLOOKUP(G141,[1]NUTS_Europa!$A$2:$C$81,3,FALSE)</f>
        <v>283</v>
      </c>
      <c r="D141" s="15" t="str">
        <f>VLOOKUP(F141,[1]NUTS_Europa!$A$2:$C$81,2,FALSE)</f>
        <v>FRI2</v>
      </c>
      <c r="E141" s="15">
        <f>VLOOKUP(F141,[1]NUTS_Europa!$A$2:$C$81,3,FALSE)</f>
        <v>269</v>
      </c>
      <c r="F141" s="15">
        <v>29</v>
      </c>
      <c r="G141" s="15">
        <v>62</v>
      </c>
      <c r="H141" s="15">
        <v>1405755.1439552351</v>
      </c>
      <c r="I141" s="15">
        <v>1448335.9612749489</v>
      </c>
      <c r="J141" s="15">
        <v>118487.9544</v>
      </c>
      <c r="K141" s="15">
        <v>36.171875</v>
      </c>
      <c r="L141" s="15">
        <v>9.2576477188763775</v>
      </c>
      <c r="M141" s="15">
        <v>4.9589079814214978</v>
      </c>
      <c r="N141" s="15">
        <v>2344.8291721377705</v>
      </c>
    </row>
    <row r="142" spans="2:14" s="15" customFormat="1" x14ac:dyDescent="0.25">
      <c r="B142" s="15" t="str">
        <f>VLOOKUP(F142,[1]NUTS_Europa!$A$2:$C$81,2,FALSE)</f>
        <v>FRI2</v>
      </c>
      <c r="C142" s="15">
        <f>VLOOKUP(F142,[1]NUTS_Europa!$A$2:$C$81,3,FALSE)</f>
        <v>269</v>
      </c>
      <c r="D142" s="15" t="str">
        <f>VLOOKUP(G142,[1]NUTS_Europa!$A$2:$C$81,2,FALSE)</f>
        <v>NL12</v>
      </c>
      <c r="E142" s="15">
        <f>VLOOKUP(G142,[1]NUTS_Europa!$A$2:$C$81,3,FALSE)</f>
        <v>218</v>
      </c>
      <c r="F142" s="15">
        <v>29</v>
      </c>
      <c r="G142" s="15">
        <v>31</v>
      </c>
      <c r="H142" s="15">
        <v>2610212.0689587574</v>
      </c>
      <c r="I142" s="15">
        <v>1413100.6445340107</v>
      </c>
      <c r="J142" s="15">
        <v>154854.3009</v>
      </c>
      <c r="K142" s="15">
        <v>21.484375</v>
      </c>
      <c r="L142" s="15">
        <v>9.7507341687070657</v>
      </c>
      <c r="M142" s="15">
        <v>10.537356556402012</v>
      </c>
      <c r="N142" s="15">
        <v>5443.4838231684107</v>
      </c>
    </row>
    <row r="143" spans="2:14" s="15" customFormat="1" x14ac:dyDescent="0.25">
      <c r="B143" s="15" t="str">
        <f>VLOOKUP(G143,[1]NUTS_Europa!$A$2:$C$81,2,FALSE)</f>
        <v>NL12</v>
      </c>
      <c r="C143" s="15">
        <f>VLOOKUP(G143,[1]NUTS_Europa!$A$2:$C$81,3,FALSE)</f>
        <v>218</v>
      </c>
      <c r="D143" s="15" t="str">
        <f>VLOOKUP(F143,[1]NUTS_Europa!$A$2:$C$81,2,FALSE)</f>
        <v>DE60</v>
      </c>
      <c r="E143" s="15">
        <f>VLOOKUP(F143,[1]NUTS_Europa!$A$2:$C$81,3,FALSE)</f>
        <v>1069</v>
      </c>
      <c r="F143" s="15">
        <v>5</v>
      </c>
      <c r="G143" s="15">
        <v>31</v>
      </c>
      <c r="H143" s="15">
        <v>1154785.4118403301</v>
      </c>
      <c r="I143" s="15">
        <v>1259584.3161644137</v>
      </c>
      <c r="J143" s="15">
        <v>120437.3524</v>
      </c>
      <c r="K143" s="15">
        <v>21.091406250000002</v>
      </c>
      <c r="L143" s="15">
        <v>8.8744296063968697</v>
      </c>
      <c r="M143" s="15">
        <v>8.8226761772044497</v>
      </c>
      <c r="N143" s="15">
        <v>5443.4838231684107</v>
      </c>
    </row>
    <row r="144" spans="2:14" s="15" customFormat="1" x14ac:dyDescent="0.25"/>
    <row r="145" s="15" customFormat="1" x14ac:dyDescent="0.25"/>
    <row r="146" s="15" customFormat="1" x14ac:dyDescent="0.25"/>
    <row r="147" s="15" customFormat="1" x14ac:dyDescent="0.25"/>
    <row r="148" s="15" customFormat="1" x14ac:dyDescent="0.25"/>
    <row r="149" s="15" customFormat="1" x14ac:dyDescent="0.25"/>
    <row r="150" s="15" customFormat="1" x14ac:dyDescent="0.25"/>
    <row r="151" s="15" customFormat="1" x14ac:dyDescent="0.25"/>
    <row r="152" s="15" customFormat="1" x14ac:dyDescent="0.25"/>
    <row r="153" s="15" customFormat="1" x14ac:dyDescent="0.25"/>
    <row r="154" s="15" customFormat="1" x14ac:dyDescent="0.25"/>
    <row r="155" s="15" customFormat="1" x14ac:dyDescent="0.25"/>
    <row r="156" s="15" customFormat="1" x14ac:dyDescent="0.25"/>
    <row r="157" s="15" customFormat="1" x14ac:dyDescent="0.25"/>
    <row r="158" s="15" customFormat="1" x14ac:dyDescent="0.25"/>
  </sheetData>
  <autoFilter ref="B3:I83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9DF25-0F68-48BF-A253-EE8193BBDAD1}">
  <dimension ref="B1:AC168"/>
  <sheetViews>
    <sheetView topLeftCell="D1" workbookViewId="0">
      <selection activeCell="H19" sqref="H19"/>
    </sheetView>
  </sheetViews>
  <sheetFormatPr baseColWidth="10" defaultColWidth="9.140625" defaultRowHeight="15" x14ac:dyDescent="0.25"/>
  <cols>
    <col min="6" max="7" width="7.28515625" bestFit="1" customWidth="1"/>
    <col min="8" max="8" width="13" bestFit="1" customWidth="1"/>
    <col min="9" max="9" width="14.5703125" bestFit="1" customWidth="1"/>
    <col min="10" max="14" width="12" bestFit="1" customWidth="1"/>
    <col min="16" max="16" width="11" customWidth="1"/>
    <col min="17" max="17" width="12" customWidth="1"/>
  </cols>
  <sheetData>
    <row r="1" spans="2:14" x14ac:dyDescent="0.25">
      <c r="L1" t="s">
        <v>140</v>
      </c>
    </row>
    <row r="3" spans="2:14" x14ac:dyDescent="0.25">
      <c r="B3" t="s">
        <v>133</v>
      </c>
      <c r="C3" t="s">
        <v>134</v>
      </c>
      <c r="D3" t="s">
        <v>131</v>
      </c>
      <c r="E3" t="s">
        <v>135</v>
      </c>
      <c r="F3" t="s">
        <v>39</v>
      </c>
      <c r="G3" t="s">
        <v>40</v>
      </c>
      <c r="H3" t="s">
        <v>136</v>
      </c>
      <c r="I3" t="s">
        <v>132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</row>
    <row r="4" spans="2:14" s="15" customFormat="1" x14ac:dyDescent="0.25">
      <c r="B4" s="15" t="str">
        <f>VLOOKUP(F4,[1]NUTS_Europa!$A$2:$C$81,2,FALSE)</f>
        <v>BE21</v>
      </c>
      <c r="C4" s="15">
        <f>VLOOKUP(F4,[1]NUTS_Europa!$A$2:$C$81,3,FALSE)</f>
        <v>253</v>
      </c>
      <c r="D4" s="15" t="str">
        <f>VLOOKUP(G4,[1]NUTS_Europa!$A$2:$C$81,2,FALSE)</f>
        <v>BE25</v>
      </c>
      <c r="E4" s="15">
        <f>VLOOKUP(G4,[1]NUTS_Europa!$A$2:$C$81,3,FALSE)</f>
        <v>235</v>
      </c>
      <c r="F4" s="15">
        <v>1</v>
      </c>
      <c r="G4" s="15">
        <v>3</v>
      </c>
      <c r="H4" s="16">
        <v>276426.52526139544</v>
      </c>
      <c r="I4" s="16">
        <v>1007334.2400637318</v>
      </c>
      <c r="J4" s="15">
        <v>135416.16140000001</v>
      </c>
      <c r="K4" s="15">
        <v>9.828125</v>
      </c>
      <c r="L4" s="15">
        <v>12.979158209017605</v>
      </c>
      <c r="M4" s="15">
        <v>3.2287911004779284</v>
      </c>
      <c r="N4" s="15">
        <v>1522.6567976625461</v>
      </c>
    </row>
    <row r="5" spans="2:14" s="15" customFormat="1" x14ac:dyDescent="0.25">
      <c r="B5" s="15" t="str">
        <f>VLOOKUP(F5,[1]NUTS_Europa!$A$2:$C$81,2,FALSE)</f>
        <v>BE21</v>
      </c>
      <c r="C5" s="15">
        <f>VLOOKUP(F5,[1]NUTS_Europa!$A$2:$C$81,3,FALSE)</f>
        <v>253</v>
      </c>
      <c r="D5" s="15" t="str">
        <f>VLOOKUP(G5,[1]NUTS_Europa!$A$2:$C$81,2,FALSE)</f>
        <v>ES21</v>
      </c>
      <c r="E5" s="15">
        <f>VLOOKUP(G5,[1]NUTS_Europa!$A$2:$C$81,3,FALSE)</f>
        <v>163</v>
      </c>
      <c r="F5" s="15">
        <v>1</v>
      </c>
      <c r="G5" s="15">
        <v>14</v>
      </c>
      <c r="H5" s="15">
        <v>619654.15817120636</v>
      </c>
      <c r="I5" s="15">
        <v>2173675.35000647</v>
      </c>
      <c r="J5" s="15">
        <v>145277.79319999999</v>
      </c>
      <c r="K5" s="15">
        <v>60.617968749999996</v>
      </c>
      <c r="L5" s="15">
        <v>14.676830278655988</v>
      </c>
      <c r="M5" s="15">
        <v>7.5373615674575909</v>
      </c>
      <c r="N5" s="15">
        <v>3085.0404340770574</v>
      </c>
    </row>
    <row r="6" spans="2:14" s="15" customFormat="1" x14ac:dyDescent="0.25">
      <c r="B6" s="15" t="str">
        <f>VLOOKUP(F6,[1]NUTS_Europa!$A$2:$C$81,2,FALSE)</f>
        <v>BE23</v>
      </c>
      <c r="C6" s="15">
        <f>VLOOKUP(F6,[1]NUTS_Europa!$A$2:$C$81,3,FALSE)</f>
        <v>253</v>
      </c>
      <c r="D6" s="15" t="str">
        <f>VLOOKUP(G6,[1]NUTS_Europa!$A$2:$C$81,2,FALSE)</f>
        <v>BE25</v>
      </c>
      <c r="E6" s="15">
        <f>VLOOKUP(G6,[1]NUTS_Europa!$A$2:$C$81,3,FALSE)</f>
        <v>235</v>
      </c>
      <c r="F6" s="15">
        <v>2</v>
      </c>
      <c r="G6" s="15">
        <v>3</v>
      </c>
      <c r="H6" s="15">
        <v>344400.97002264683</v>
      </c>
      <c r="I6" s="15">
        <v>1007334.2400637318</v>
      </c>
      <c r="J6" s="15">
        <v>135416.16140000001</v>
      </c>
      <c r="K6" s="15">
        <v>9.828125</v>
      </c>
      <c r="L6" s="15">
        <v>12.979158209017605</v>
      </c>
      <c r="M6" s="15">
        <v>3.2287911004779284</v>
      </c>
      <c r="N6" s="15">
        <v>1522.6567976625461</v>
      </c>
    </row>
    <row r="7" spans="2:14" s="15" customFormat="1" x14ac:dyDescent="0.25">
      <c r="B7" s="15" t="str">
        <f>VLOOKUP(F7,[1]NUTS_Europa!$A$2:$C$81,2,FALSE)</f>
        <v>BE23</v>
      </c>
      <c r="C7" s="15">
        <f>VLOOKUP(F7,[1]NUTS_Europa!$A$2:$C$81,3,FALSE)</f>
        <v>253</v>
      </c>
      <c r="D7" s="15" t="str">
        <f>VLOOKUP(G7,[1]NUTS_Europa!$A$2:$C$81,2,FALSE)</f>
        <v>ES13</v>
      </c>
      <c r="E7" s="15">
        <f>VLOOKUP(G7,[1]NUTS_Europa!$A$2:$C$81,3,FALSE)</f>
        <v>163</v>
      </c>
      <c r="F7" s="15">
        <v>2</v>
      </c>
      <c r="G7" s="15">
        <v>13</v>
      </c>
      <c r="H7" s="15">
        <v>938846.01565872866</v>
      </c>
      <c r="I7" s="15">
        <v>2173675.35000647</v>
      </c>
      <c r="J7" s="15">
        <v>117923.68180000001</v>
      </c>
      <c r="K7" s="15">
        <v>60.617968749999996</v>
      </c>
      <c r="L7" s="15">
        <v>14.676830278655988</v>
      </c>
      <c r="M7" s="15">
        <v>7.5373615674575909</v>
      </c>
      <c r="N7" s="15">
        <v>3085.0404340770574</v>
      </c>
    </row>
    <row r="8" spans="2:14" s="15" customFormat="1" x14ac:dyDescent="0.25">
      <c r="B8" s="15" t="str">
        <f>VLOOKUP(F8,[1]NUTS_Europa!$A$2:$C$81,2,FALSE)</f>
        <v>DE50</v>
      </c>
      <c r="C8" s="15">
        <f>VLOOKUP(F8,[1]NUTS_Europa!$A$2:$C$81,3,FALSE)</f>
        <v>245</v>
      </c>
      <c r="D8" s="15" t="str">
        <f>VLOOKUP(G8,[1]NUTS_Europa!$A$2:$C$81,2,FALSE)</f>
        <v>ES12</v>
      </c>
      <c r="E8" s="15">
        <f>VLOOKUP(G8,[1]NUTS_Europa!$A$2:$C$81,3,FALSE)</f>
        <v>285</v>
      </c>
      <c r="F8" s="15">
        <v>4</v>
      </c>
      <c r="G8" s="15">
        <v>12</v>
      </c>
      <c r="H8" s="15">
        <v>33359.780428950173</v>
      </c>
      <c r="I8" s="15">
        <v>7794283.0710222293</v>
      </c>
      <c r="J8" s="15">
        <v>114346.8514</v>
      </c>
      <c r="K8" s="15">
        <v>78.589062499999997</v>
      </c>
      <c r="L8" s="15">
        <v>7.1015770306884809</v>
      </c>
      <c r="M8" s="15">
        <v>3.3050550653124483E-2</v>
      </c>
      <c r="N8" s="15">
        <v>15.609481283570693</v>
      </c>
    </row>
    <row r="9" spans="2:14" s="15" customFormat="1" x14ac:dyDescent="0.25">
      <c r="B9" s="15" t="str">
        <f>VLOOKUP(F9,[1]NUTS_Europa!$A$2:$C$81,2,FALSE)</f>
        <v>DE50</v>
      </c>
      <c r="C9" s="15">
        <f>VLOOKUP(F9,[1]NUTS_Europa!$A$2:$C$81,3,FALSE)</f>
        <v>245</v>
      </c>
      <c r="D9" s="15" t="str">
        <f>VLOOKUP(G9,[1]NUTS_Europa!$A$2:$C$81,2,FALSE)</f>
        <v>FRG0</v>
      </c>
      <c r="E9" s="15">
        <f>VLOOKUP(G9,[1]NUTS_Europa!$A$2:$C$81,3,FALSE)</f>
        <v>282</v>
      </c>
      <c r="F9" s="15">
        <v>4</v>
      </c>
      <c r="G9" s="15">
        <v>22</v>
      </c>
      <c r="H9" s="15">
        <v>1584803.1635982923</v>
      </c>
      <c r="I9" s="15">
        <v>8885011.5034579057</v>
      </c>
      <c r="J9" s="15">
        <v>115262.5922</v>
      </c>
      <c r="K9" s="15">
        <v>69.224218750000006</v>
      </c>
      <c r="L9" s="15">
        <v>8.7263280555921909</v>
      </c>
      <c r="M9" s="15">
        <v>1.7197550157996548</v>
      </c>
      <c r="N9" s="15">
        <v>703.89535024500003</v>
      </c>
    </row>
    <row r="10" spans="2:14" s="15" customFormat="1" x14ac:dyDescent="0.25">
      <c r="B10" s="15" t="str">
        <f>VLOOKUP(F10,[1]NUTS_Europa!$A$2:$C$81,2,FALSE)</f>
        <v>DE60</v>
      </c>
      <c r="C10" s="15">
        <f>VLOOKUP(F10,[1]NUTS_Europa!$A$2:$C$81,3,FALSE)</f>
        <v>1069</v>
      </c>
      <c r="D10" s="15" t="str">
        <f>VLOOKUP(G10,[1]NUTS_Europa!$A$2:$C$81,2,FALSE)</f>
        <v>FRD2</v>
      </c>
      <c r="E10" s="15">
        <f>VLOOKUP(G10,[1]NUTS_Europa!$A$2:$C$81,3,FALSE)</f>
        <v>269</v>
      </c>
      <c r="F10" s="15">
        <v>5</v>
      </c>
      <c r="G10" s="15">
        <v>20</v>
      </c>
      <c r="H10" s="15">
        <v>1838476.5170219396</v>
      </c>
      <c r="I10" s="15">
        <v>1835052.3784487429</v>
      </c>
      <c r="J10" s="15">
        <v>145277.79319999999</v>
      </c>
      <c r="K10" s="15">
        <v>40.707031249999993</v>
      </c>
      <c r="L10" s="15">
        <v>11.351899994808598</v>
      </c>
      <c r="M10" s="15">
        <v>29.070788125175127</v>
      </c>
      <c r="N10" s="15">
        <v>13729.874818157425</v>
      </c>
    </row>
    <row r="11" spans="2:14" s="15" customFormat="1" x14ac:dyDescent="0.25">
      <c r="B11" s="15" t="str">
        <f>VLOOKUP(F11,[1]NUTS_Europa!$A$2:$C$81,2,FALSE)</f>
        <v>DE60</v>
      </c>
      <c r="C11" s="15">
        <f>VLOOKUP(F11,[1]NUTS_Europa!$A$2:$C$81,3,FALSE)</f>
        <v>1069</v>
      </c>
      <c r="D11" s="15" t="str">
        <f>VLOOKUP(G11,[1]NUTS_Europa!$A$2:$C$81,2,FALSE)</f>
        <v>NL32</v>
      </c>
      <c r="E11" s="15">
        <f>VLOOKUP(G11,[1]NUTS_Europa!$A$2:$C$81,3,FALSE)</f>
        <v>218</v>
      </c>
      <c r="F11" s="15">
        <v>5</v>
      </c>
      <c r="G11" s="15">
        <v>32</v>
      </c>
      <c r="H11" s="15">
        <v>304326.85148866259</v>
      </c>
      <c r="I11" s="15">
        <v>1390708.3207913432</v>
      </c>
      <c r="J11" s="15">
        <v>119215.969</v>
      </c>
      <c r="K11" s="15">
        <v>21.091406250000002</v>
      </c>
      <c r="L11" s="15">
        <v>7.7820005659409492</v>
      </c>
      <c r="M11" s="15">
        <v>8.8584679622193008</v>
      </c>
      <c r="N11" s="15">
        <v>5283.3813549476936</v>
      </c>
    </row>
    <row r="12" spans="2:14" s="15" customFormat="1" x14ac:dyDescent="0.25">
      <c r="B12" s="15" t="str">
        <f>VLOOKUP(F12,[1]NUTS_Europa!$A$2:$C$81,2,FALSE)</f>
        <v>DE80</v>
      </c>
      <c r="C12" s="15">
        <f>VLOOKUP(F12,[1]NUTS_Europa!$A$2:$C$81,3,FALSE)</f>
        <v>1069</v>
      </c>
      <c r="D12" s="15" t="str">
        <f>VLOOKUP(G12,[1]NUTS_Europa!$A$2:$C$81,2,FALSE)</f>
        <v>ES11</v>
      </c>
      <c r="E12" s="15">
        <f>VLOOKUP(G12,[1]NUTS_Europa!$A$2:$C$81,3,FALSE)</f>
        <v>288</v>
      </c>
      <c r="F12" s="15">
        <v>6</v>
      </c>
      <c r="G12" s="15">
        <v>11</v>
      </c>
      <c r="H12" s="15">
        <v>507486.76609089732</v>
      </c>
      <c r="I12" s="15">
        <v>2802496.144900314</v>
      </c>
      <c r="J12" s="15">
        <v>142841.86170000001</v>
      </c>
      <c r="K12" s="15">
        <v>90.52734375</v>
      </c>
      <c r="L12" s="15">
        <v>10.634741404670578</v>
      </c>
      <c r="M12" s="15">
        <v>1.7206837956216727</v>
      </c>
      <c r="N12" s="15">
        <v>960.48207385839237</v>
      </c>
    </row>
    <row r="13" spans="2:14" s="15" customFormat="1" x14ac:dyDescent="0.25">
      <c r="B13" s="15" t="str">
        <f>VLOOKUP(F13,[1]NUTS_Europa!$A$2:$C$81,2,FALSE)</f>
        <v>DE80</v>
      </c>
      <c r="C13" s="15">
        <f>VLOOKUP(F13,[1]NUTS_Europa!$A$2:$C$81,3,FALSE)</f>
        <v>1069</v>
      </c>
      <c r="D13" s="15" t="str">
        <f>VLOOKUP(G13,[1]NUTS_Europa!$A$2:$C$81,2,FALSE)</f>
        <v>FRD1</v>
      </c>
      <c r="E13" s="15">
        <f>VLOOKUP(G13,[1]NUTS_Europa!$A$2:$C$81,3,FALSE)</f>
        <v>268</v>
      </c>
      <c r="F13" s="15">
        <v>6</v>
      </c>
      <c r="G13" s="15">
        <v>19</v>
      </c>
      <c r="H13" s="15">
        <v>62148.208621884907</v>
      </c>
      <c r="I13" s="15">
        <v>2018122.7137009497</v>
      </c>
      <c r="J13" s="15">
        <v>114346.8514</v>
      </c>
      <c r="K13" s="15">
        <v>48.832031249999993</v>
      </c>
      <c r="L13" s="15">
        <v>12.179894675534355</v>
      </c>
      <c r="M13" s="15">
        <v>0.18938624175131796</v>
      </c>
      <c r="N13" s="15">
        <v>89.445438504472278</v>
      </c>
    </row>
    <row r="14" spans="2:14" s="15" customFormat="1" x14ac:dyDescent="0.25">
      <c r="B14" s="15" t="str">
        <f>VLOOKUP(F14,[1]NUTS_Europa!$A$2:$C$81,2,FALSE)</f>
        <v>DE93</v>
      </c>
      <c r="C14" s="15">
        <f>VLOOKUP(F14,[1]NUTS_Europa!$A$2:$C$81,3,FALSE)</f>
        <v>1069</v>
      </c>
      <c r="D14" s="15" t="str">
        <f>VLOOKUP(G14,[1]NUTS_Europa!$A$2:$C$81,2,FALSE)</f>
        <v>NL12</v>
      </c>
      <c r="E14" s="15">
        <f>VLOOKUP(G14,[1]NUTS_Europa!$A$2:$C$81,3,FALSE)</f>
        <v>218</v>
      </c>
      <c r="F14" s="15">
        <v>7</v>
      </c>
      <c r="G14" s="15">
        <v>31</v>
      </c>
      <c r="H14" s="15">
        <v>1394835.7833227445</v>
      </c>
      <c r="I14" s="15">
        <v>1390708.3207913432</v>
      </c>
      <c r="J14" s="15">
        <v>163171.4883</v>
      </c>
      <c r="K14" s="15">
        <v>21.091406250000002</v>
      </c>
      <c r="L14" s="15">
        <v>7.7820005659409492</v>
      </c>
      <c r="M14" s="15">
        <v>8.8584679622193008</v>
      </c>
      <c r="N14" s="15">
        <v>5283.3813549476936</v>
      </c>
    </row>
    <row r="15" spans="2:14" s="15" customFormat="1" x14ac:dyDescent="0.25">
      <c r="B15" s="15" t="str">
        <f>VLOOKUP(F15,[1]NUTS_Europa!$A$2:$C$81,2,FALSE)</f>
        <v>DE93</v>
      </c>
      <c r="C15" s="15">
        <f>VLOOKUP(F15,[1]NUTS_Europa!$A$2:$C$81,3,FALSE)</f>
        <v>1069</v>
      </c>
      <c r="D15" s="15" t="str">
        <f>VLOOKUP(G15,[1]NUTS_Europa!$A$2:$C$81,2,FALSE)</f>
        <v>NL32</v>
      </c>
      <c r="E15" s="15">
        <f>VLOOKUP(G15,[1]NUTS_Europa!$A$2:$C$81,3,FALSE)</f>
        <v>218</v>
      </c>
      <c r="F15" s="15">
        <v>7</v>
      </c>
      <c r="G15" s="15">
        <v>32</v>
      </c>
      <c r="H15" s="15">
        <v>578341.50039099227</v>
      </c>
      <c r="I15" s="15">
        <v>1390708.3207913432</v>
      </c>
      <c r="J15" s="15">
        <v>199058.85829999999</v>
      </c>
      <c r="K15" s="15">
        <v>21.091406250000002</v>
      </c>
      <c r="L15" s="15">
        <v>7.7820005659409492</v>
      </c>
      <c r="M15" s="15">
        <v>8.8584679622193008</v>
      </c>
      <c r="N15" s="15">
        <v>5283.3813549476936</v>
      </c>
    </row>
    <row r="16" spans="2:14" s="15" customFormat="1" x14ac:dyDescent="0.25">
      <c r="B16" s="15" t="str">
        <f>VLOOKUP(F16,[1]NUTS_Europa!$A$2:$C$81,2,FALSE)</f>
        <v>DE94</v>
      </c>
      <c r="C16" s="15">
        <f>VLOOKUP(F16,[1]NUTS_Europa!$A$2:$C$81,3,FALSE)</f>
        <v>245</v>
      </c>
      <c r="D16" s="15" t="str">
        <f>VLOOKUP(G16,[1]NUTS_Europa!$A$2:$C$81,2,FALSE)</f>
        <v>ES12</v>
      </c>
      <c r="E16" s="15">
        <f>VLOOKUP(G16,[1]NUTS_Europa!$A$2:$C$81,3,FALSE)</f>
        <v>285</v>
      </c>
      <c r="F16" s="15">
        <v>8</v>
      </c>
      <c r="G16" s="15">
        <v>12</v>
      </c>
      <c r="H16" s="15">
        <v>33642.614864119707</v>
      </c>
      <c r="I16" s="15">
        <v>7794283.0710222293</v>
      </c>
      <c r="J16" s="15">
        <v>117061.7148</v>
      </c>
      <c r="K16" s="15">
        <v>78.589062499999997</v>
      </c>
      <c r="L16" s="15">
        <v>7.1015770306884809</v>
      </c>
      <c r="M16" s="15">
        <v>3.3050550653124483E-2</v>
      </c>
      <c r="N16" s="15">
        <v>15.609481283570693</v>
      </c>
    </row>
    <row r="17" spans="2:14" s="15" customFormat="1" x14ac:dyDescent="0.25">
      <c r="B17" s="15" t="str">
        <f>VLOOKUP(F17,[1]NUTS_Europa!$A$2:$C$81,2,FALSE)</f>
        <v>DE94</v>
      </c>
      <c r="C17" s="15">
        <f>VLOOKUP(F17,[1]NUTS_Europa!$A$2:$C$81,3,FALSE)</f>
        <v>245</v>
      </c>
      <c r="D17" s="15" t="str">
        <f>VLOOKUP(G17,[1]NUTS_Europa!$A$2:$C$81,2,FALSE)</f>
        <v>FRG0</v>
      </c>
      <c r="E17" s="15">
        <f>VLOOKUP(G17,[1]NUTS_Europa!$A$2:$C$81,3,FALSE)</f>
        <v>282</v>
      </c>
      <c r="F17" s="15">
        <v>8</v>
      </c>
      <c r="G17" s="15">
        <v>22</v>
      </c>
      <c r="H17" s="15">
        <v>1597557.3250075215</v>
      </c>
      <c r="I17" s="15">
        <v>8885011.5034579057</v>
      </c>
      <c r="J17" s="15">
        <v>142841.86170000001</v>
      </c>
      <c r="K17" s="15">
        <v>69.224218750000006</v>
      </c>
      <c r="L17" s="15">
        <v>8.7263280555921909</v>
      </c>
      <c r="M17" s="15">
        <v>1.7197550157996548</v>
      </c>
      <c r="N17" s="15">
        <v>703.89535024500003</v>
      </c>
    </row>
    <row r="18" spans="2:14" s="15" customFormat="1" x14ac:dyDescent="0.25">
      <c r="B18" s="15" t="str">
        <f>VLOOKUP(F18,[1]NUTS_Europa!$A$2:$C$81,2,FALSE)</f>
        <v>DEA1</v>
      </c>
      <c r="C18" s="15">
        <f>VLOOKUP(F18,[1]NUTS_Europa!$A$2:$C$81,3,FALSE)</f>
        <v>253</v>
      </c>
      <c r="D18" s="15" t="str">
        <f>VLOOKUP(G18,[1]NUTS_Europa!$A$2:$C$81,2,FALSE)</f>
        <v>ES11</v>
      </c>
      <c r="E18" s="15">
        <f>VLOOKUP(G18,[1]NUTS_Europa!$A$2:$C$81,3,FALSE)</f>
        <v>288</v>
      </c>
      <c r="F18" s="15">
        <v>9</v>
      </c>
      <c r="G18" s="15">
        <v>11</v>
      </c>
      <c r="H18" s="15">
        <v>527683.66935745324</v>
      </c>
      <c r="I18" s="15">
        <v>2410707.6538110022</v>
      </c>
      <c r="J18" s="15">
        <v>142392.87169999999</v>
      </c>
      <c r="K18" s="15">
        <v>69.30859375</v>
      </c>
      <c r="L18" s="15">
        <v>12.834890925338172</v>
      </c>
      <c r="M18" s="15">
        <v>2.0336653638123492</v>
      </c>
      <c r="N18" s="15">
        <v>960.48207385839237</v>
      </c>
    </row>
    <row r="19" spans="2:14" s="15" customFormat="1" x14ac:dyDescent="0.25">
      <c r="B19" s="15" t="str">
        <f>VLOOKUP(F19,[1]NUTS_Europa!$A$2:$C$81,2,FALSE)</f>
        <v>DEA1</v>
      </c>
      <c r="C19" s="15">
        <f>VLOOKUP(F19,[1]NUTS_Europa!$A$2:$C$81,3,FALSE)</f>
        <v>253</v>
      </c>
      <c r="D19" s="15" t="str">
        <f>VLOOKUP(G19,[1]NUTS_Europa!$A$2:$C$81,2,FALSE)</f>
        <v>FRD1</v>
      </c>
      <c r="E19" s="15">
        <f>VLOOKUP(G19,[1]NUTS_Europa!$A$2:$C$81,3,FALSE)</f>
        <v>268</v>
      </c>
      <c r="F19" s="15">
        <v>9</v>
      </c>
      <c r="G19" s="15">
        <v>19</v>
      </c>
      <c r="H19" s="15">
        <v>63912.871351394118</v>
      </c>
      <c r="I19" s="15">
        <v>1661192.5991801608</v>
      </c>
      <c r="J19" s="15">
        <v>117061.7148</v>
      </c>
      <c r="K19" s="15">
        <v>29.680468749999999</v>
      </c>
      <c r="L19" s="15">
        <v>14.380044196201949</v>
      </c>
      <c r="M19" s="15">
        <v>0.21853282800479534</v>
      </c>
      <c r="N19" s="15">
        <v>89.445438504472278</v>
      </c>
    </row>
    <row r="20" spans="2:14" s="15" customFormat="1" x14ac:dyDescent="0.25">
      <c r="B20" s="15" t="str">
        <f>VLOOKUP(F20,[1]NUTS_Europa!$A$2:$C$81,2,FALSE)</f>
        <v>DEF0</v>
      </c>
      <c r="C20" s="15">
        <f>VLOOKUP(F20,[1]NUTS_Europa!$A$2:$C$81,3,FALSE)</f>
        <v>1069</v>
      </c>
      <c r="D20" s="15" t="str">
        <f>VLOOKUP(G20,[1]NUTS_Europa!$A$2:$C$81,2,FALSE)</f>
        <v>ES13</v>
      </c>
      <c r="E20" s="15">
        <f>VLOOKUP(G20,[1]NUTS_Europa!$A$2:$C$81,3,FALSE)</f>
        <v>163</v>
      </c>
      <c r="F20" s="15">
        <v>10</v>
      </c>
      <c r="G20" s="15">
        <v>13</v>
      </c>
      <c r="H20" s="15">
        <v>1069986.1224903101</v>
      </c>
      <c r="I20" s="15">
        <v>2575290.2418752727</v>
      </c>
      <c r="J20" s="15">
        <v>163171.4883</v>
      </c>
      <c r="K20" s="15">
        <v>81.878906249999986</v>
      </c>
      <c r="L20" s="15">
        <v>12.476680757988394</v>
      </c>
      <c r="M20" s="15">
        <v>6.5320738902911772</v>
      </c>
      <c r="N20" s="15">
        <v>3085.0404340770574</v>
      </c>
    </row>
    <row r="21" spans="2:14" s="15" customFormat="1" x14ac:dyDescent="0.25">
      <c r="B21" s="15" t="str">
        <f>VLOOKUP(F21,[1]NUTS_Europa!$A$2:$C$81,2,FALSE)</f>
        <v>DEF0</v>
      </c>
      <c r="C21" s="15">
        <f>VLOOKUP(F21,[1]NUTS_Europa!$A$2:$C$81,3,FALSE)</f>
        <v>1069</v>
      </c>
      <c r="D21" s="15" t="str">
        <f>VLOOKUP(G21,[1]NUTS_Europa!$A$2:$C$81,2,FALSE)</f>
        <v>ES21</v>
      </c>
      <c r="E21" s="15">
        <f>VLOOKUP(G21,[1]NUTS_Europa!$A$2:$C$81,3,FALSE)</f>
        <v>163</v>
      </c>
      <c r="F21" s="15">
        <v>10</v>
      </c>
      <c r="G21" s="15">
        <v>14</v>
      </c>
      <c r="H21" s="15">
        <v>888516.64006085589</v>
      </c>
      <c r="I21" s="15">
        <v>2575290.2418752727</v>
      </c>
      <c r="J21" s="15">
        <v>199058.85829999999</v>
      </c>
      <c r="K21" s="15">
        <v>81.878906249999986</v>
      </c>
      <c r="L21" s="15">
        <v>12.476680757988394</v>
      </c>
      <c r="M21" s="15">
        <v>6.5320738902911772</v>
      </c>
      <c r="N21" s="15">
        <v>3085.0404340770574</v>
      </c>
    </row>
    <row r="22" spans="2:14" s="15" customFormat="1" x14ac:dyDescent="0.25">
      <c r="B22" s="15" t="str">
        <f>VLOOKUP(F22,[1]NUTS_Europa!$A$2:$C$81,2,FALSE)</f>
        <v>ES51</v>
      </c>
      <c r="C22" s="15">
        <f>VLOOKUP(F22,[1]NUTS_Europa!$A$2:$C$81,3,FALSE)</f>
        <v>1063</v>
      </c>
      <c r="D22" s="15" t="str">
        <f>VLOOKUP(G22,[1]NUTS_Europa!$A$2:$C$81,2,FALSE)</f>
        <v>ES52</v>
      </c>
      <c r="E22" s="15">
        <f>VLOOKUP(G22,[1]NUTS_Europa!$A$2:$C$81,3,FALSE)</f>
        <v>1064</v>
      </c>
      <c r="F22" s="15">
        <v>15</v>
      </c>
      <c r="G22" s="15">
        <v>16</v>
      </c>
      <c r="H22" s="15">
        <v>2852254.0299202101</v>
      </c>
      <c r="I22" s="15">
        <v>9104362.9651385732</v>
      </c>
      <c r="J22" s="15">
        <v>135416.16140000001</v>
      </c>
      <c r="K22" s="15">
        <v>12.65625</v>
      </c>
      <c r="L22" s="15">
        <v>9.2951115704059397</v>
      </c>
      <c r="M22" s="15">
        <v>20.428125147300275</v>
      </c>
      <c r="N22" s="15">
        <v>11402.936470049601</v>
      </c>
    </row>
    <row r="23" spans="2:14" s="15" customFormat="1" x14ac:dyDescent="0.25">
      <c r="B23" s="15" t="str">
        <f>VLOOKUP(F23,[1]NUTS_Europa!$A$2:$C$81,2,FALSE)</f>
        <v>ES51</v>
      </c>
      <c r="C23" s="15">
        <f>VLOOKUP(F23,[1]NUTS_Europa!$A$2:$C$81,3,FALSE)</f>
        <v>1063</v>
      </c>
      <c r="D23" s="15" t="str">
        <f>VLOOKUP(G23,[1]NUTS_Europa!$A$2:$C$81,2,FALSE)</f>
        <v>PT18</v>
      </c>
      <c r="E23" s="15">
        <f>VLOOKUP(G23,[1]NUTS_Europa!$A$2:$C$81,3,FALSE)</f>
        <v>1065</v>
      </c>
      <c r="F23" s="15">
        <v>15</v>
      </c>
      <c r="G23" s="15">
        <v>40</v>
      </c>
      <c r="H23" s="15">
        <v>2735261.642259581</v>
      </c>
      <c r="I23" s="15">
        <v>10213509.5144594</v>
      </c>
      <c r="J23" s="15">
        <v>192445.7181</v>
      </c>
      <c r="K23" s="15">
        <v>62.421875</v>
      </c>
      <c r="L23" s="15">
        <v>9.495094213182913</v>
      </c>
      <c r="M23" s="15">
        <v>14.381518291580383</v>
      </c>
      <c r="N23" s="15">
        <v>8027.7332471413838</v>
      </c>
    </row>
    <row r="24" spans="2:14" s="15" customFormat="1" x14ac:dyDescent="0.25">
      <c r="B24" s="15" t="str">
        <f>VLOOKUP(F24,[1]NUTS_Europa!$A$2:$C$81,2,FALSE)</f>
        <v>ES52</v>
      </c>
      <c r="C24" s="15">
        <f>VLOOKUP(F24,[1]NUTS_Europa!$A$2:$C$81,3,FALSE)</f>
        <v>1064</v>
      </c>
      <c r="D24" s="15" t="str">
        <f>VLOOKUP(G24,[1]NUTS_Europa!$A$2:$C$81,2,FALSE)</f>
        <v>PT18</v>
      </c>
      <c r="E24" s="15">
        <f>VLOOKUP(G24,[1]NUTS_Europa!$A$2:$C$81,3,FALSE)</f>
        <v>61</v>
      </c>
      <c r="F24" s="15">
        <v>16</v>
      </c>
      <c r="G24" s="15">
        <v>80</v>
      </c>
      <c r="H24" s="15">
        <v>13024476.249807447</v>
      </c>
      <c r="I24" s="15">
        <v>1321150.1501154993</v>
      </c>
      <c r="J24" s="15">
        <v>145277.79319999999</v>
      </c>
      <c r="K24" s="15">
        <v>30.546093750000001</v>
      </c>
      <c r="L24" s="15">
        <v>8.3692215643891572</v>
      </c>
      <c r="M24" s="15">
        <v>30.911776356841077</v>
      </c>
      <c r="N24" s="15">
        <v>18537.263499652392</v>
      </c>
    </row>
    <row r="25" spans="2:14" s="15" customFormat="1" x14ac:dyDescent="0.25">
      <c r="B25" s="15" t="str">
        <f>VLOOKUP(F25,[1]NUTS_Europa!$A$2:$C$81,2,FALSE)</f>
        <v>ES61</v>
      </c>
      <c r="C25" s="15">
        <f>VLOOKUP(F25,[1]NUTS_Europa!$A$2:$C$81,3,FALSE)</f>
        <v>61</v>
      </c>
      <c r="D25" s="15" t="str">
        <f>VLOOKUP(G25,[1]NUTS_Europa!$A$2:$C$81,2,FALSE)</f>
        <v>FRH0</v>
      </c>
      <c r="E25" s="15">
        <f>VLOOKUP(G25,[1]NUTS_Europa!$A$2:$C$81,3,FALSE)</f>
        <v>283</v>
      </c>
      <c r="F25" s="15">
        <v>17</v>
      </c>
      <c r="G25" s="15">
        <v>23</v>
      </c>
      <c r="H25" s="15">
        <v>1439455.5973739978</v>
      </c>
      <c r="I25" s="15">
        <v>2319591.0643605464</v>
      </c>
      <c r="J25" s="15">
        <v>191087.21979999999</v>
      </c>
      <c r="K25" s="15">
        <v>80.150000000000006</v>
      </c>
      <c r="L25" s="15">
        <v>7.9787825893844166</v>
      </c>
      <c r="M25" s="15">
        <v>3.3960197020283522</v>
      </c>
      <c r="N25" s="15">
        <v>1954.0243119540944</v>
      </c>
    </row>
    <row r="26" spans="2:14" s="15" customFormat="1" x14ac:dyDescent="0.25">
      <c r="B26" s="15" t="str">
        <f>VLOOKUP(F26,[1]NUTS_Europa!$A$2:$C$81,2,FALSE)</f>
        <v>ES61</v>
      </c>
      <c r="C26" s="15">
        <f>VLOOKUP(F26,[1]NUTS_Europa!$A$2:$C$81,3,FALSE)</f>
        <v>61</v>
      </c>
      <c r="D26" s="15" t="str">
        <f>VLOOKUP(G26,[1]NUTS_Europa!$A$2:$C$81,2,FALSE)</f>
        <v>PT11</v>
      </c>
      <c r="E26" s="15">
        <f>VLOOKUP(G26,[1]NUTS_Europa!$A$2:$C$81,3,FALSE)</f>
        <v>111</v>
      </c>
      <c r="F26" s="15">
        <v>17</v>
      </c>
      <c r="G26" s="15">
        <v>36</v>
      </c>
      <c r="H26" s="15">
        <v>1867160.9172228076</v>
      </c>
      <c r="I26" s="15">
        <v>1229572.3277346327</v>
      </c>
      <c r="J26" s="15">
        <v>507158.32770000002</v>
      </c>
      <c r="K26" s="15">
        <v>25.014843749999997</v>
      </c>
      <c r="L26" s="15">
        <v>10.138263781741561</v>
      </c>
      <c r="M26" s="15">
        <v>5.3394360080817078</v>
      </c>
      <c r="N26" s="15">
        <v>3201.9684368426078</v>
      </c>
    </row>
    <row r="27" spans="2:14" s="15" customFormat="1" x14ac:dyDescent="0.25">
      <c r="B27" s="15" t="str">
        <f>VLOOKUP(F27,[1]NUTS_Europa!$A$2:$C$81,2,FALSE)</f>
        <v>ES62</v>
      </c>
      <c r="C27" s="15">
        <f>VLOOKUP(F27,[1]NUTS_Europa!$A$2:$C$81,3,FALSE)</f>
        <v>1064</v>
      </c>
      <c r="D27" s="15" t="str">
        <f>VLOOKUP(G27,[1]NUTS_Europa!$A$2:$C$81,2,FALSE)</f>
        <v>FRH0</v>
      </c>
      <c r="E27" s="15">
        <f>VLOOKUP(G27,[1]NUTS_Europa!$A$2:$C$81,3,FALSE)</f>
        <v>283</v>
      </c>
      <c r="F27" s="15">
        <v>18</v>
      </c>
      <c r="G27" s="15">
        <v>23</v>
      </c>
      <c r="H27" s="15">
        <v>1385976.025800687</v>
      </c>
      <c r="I27" s="15">
        <v>3033727.6451492566</v>
      </c>
      <c r="J27" s="15">
        <v>154854.3009</v>
      </c>
      <c r="K27" s="15">
        <v>110.98640624999999</v>
      </c>
      <c r="L27" s="15">
        <v>9.6265693180931553</v>
      </c>
      <c r="M27" s="15">
        <v>3.6381845947278921</v>
      </c>
      <c r="N27" s="15">
        <v>1954.0243119540944</v>
      </c>
    </row>
    <row r="28" spans="2:14" s="15" customFormat="1" x14ac:dyDescent="0.25">
      <c r="B28" s="15" t="str">
        <f>VLOOKUP(F28,[1]NUTS_Europa!$A$2:$C$81,2,FALSE)</f>
        <v>ES62</v>
      </c>
      <c r="C28" s="15">
        <f>VLOOKUP(F28,[1]NUTS_Europa!$A$2:$C$81,3,FALSE)</f>
        <v>1064</v>
      </c>
      <c r="D28" s="15" t="str">
        <f>VLOOKUP(G28,[1]NUTS_Europa!$A$2:$C$81,2,FALSE)</f>
        <v>FRI3</v>
      </c>
      <c r="E28" s="15">
        <f>VLOOKUP(G28,[1]NUTS_Europa!$A$2:$C$81,3,FALSE)</f>
        <v>283</v>
      </c>
      <c r="F28" s="15">
        <v>18</v>
      </c>
      <c r="G28" s="15">
        <v>25</v>
      </c>
      <c r="H28" s="15">
        <v>912616.56726627552</v>
      </c>
      <c r="I28" s="15">
        <v>3033727.6451492566</v>
      </c>
      <c r="J28" s="15">
        <v>131067.4498</v>
      </c>
      <c r="K28" s="15">
        <v>110.98640624999999</v>
      </c>
      <c r="L28" s="15">
        <v>9.6265693180931553</v>
      </c>
      <c r="M28" s="15">
        <v>3.6381845947278921</v>
      </c>
      <c r="N28" s="15">
        <v>1954.0243119540944</v>
      </c>
    </row>
    <row r="29" spans="2:14" s="15" customFormat="1" x14ac:dyDescent="0.25">
      <c r="B29" s="15" t="str">
        <f>VLOOKUP(F29,[1]NUTS_Europa!$A$2:$C$81,2,FALSE)</f>
        <v>FRD2</v>
      </c>
      <c r="C29" s="15">
        <f>VLOOKUP(F29,[1]NUTS_Europa!$A$2:$C$81,3,FALSE)</f>
        <v>269</v>
      </c>
      <c r="D29" s="15" t="str">
        <f>VLOOKUP(G29,[1]NUTS_Europa!$A$2:$C$81,2,FALSE)</f>
        <v>FRI1</v>
      </c>
      <c r="E29" s="15">
        <f>VLOOKUP(G29,[1]NUTS_Europa!$A$2:$C$81,3,FALSE)</f>
        <v>283</v>
      </c>
      <c r="F29" s="15">
        <v>20</v>
      </c>
      <c r="G29" s="15">
        <v>24</v>
      </c>
      <c r="H29" s="15">
        <v>770710.60251211899</v>
      </c>
      <c r="I29" s="15">
        <v>1637974.3443099556</v>
      </c>
      <c r="J29" s="15">
        <v>114346.8514</v>
      </c>
      <c r="K29" s="15">
        <v>36.171875</v>
      </c>
      <c r="L29" s="15">
        <v>10.953880598169327</v>
      </c>
      <c r="M29" s="15">
        <v>4.2749206776631237</v>
      </c>
      <c r="N29" s="15">
        <v>1954.0243119540944</v>
      </c>
    </row>
    <row r="30" spans="2:14" s="15" customFormat="1" x14ac:dyDescent="0.25">
      <c r="B30" s="15" t="str">
        <f>VLOOKUP(F30,[1]NUTS_Europa!$A$2:$C$81,2,FALSE)</f>
        <v>FRE1</v>
      </c>
      <c r="C30" s="15">
        <f>VLOOKUP(F30,[1]NUTS_Europa!$A$2:$C$81,3,FALSE)</f>
        <v>220</v>
      </c>
      <c r="D30" s="15" t="str">
        <f>VLOOKUP(G30,[1]NUTS_Europa!$A$2:$C$81,2,FALSE)</f>
        <v>FRI1</v>
      </c>
      <c r="E30" s="15">
        <f>VLOOKUP(G30,[1]NUTS_Europa!$A$2:$C$81,3,FALSE)</f>
        <v>283</v>
      </c>
      <c r="F30" s="15">
        <v>21</v>
      </c>
      <c r="G30" s="15">
        <v>24</v>
      </c>
      <c r="H30" s="15">
        <v>878110.28238546487</v>
      </c>
      <c r="I30" s="15">
        <v>1655756.6387480302</v>
      </c>
      <c r="J30" s="15">
        <v>123840.01519999999</v>
      </c>
      <c r="K30" s="15">
        <v>47.030468749999997</v>
      </c>
      <c r="L30" s="15">
        <v>10.606089275080027</v>
      </c>
      <c r="M30" s="15">
        <v>3.8534981260122141</v>
      </c>
      <c r="N30" s="15">
        <v>1954.0243119540944</v>
      </c>
    </row>
    <row r="31" spans="2:14" s="15" customFormat="1" x14ac:dyDescent="0.25">
      <c r="B31" s="15" t="str">
        <f>VLOOKUP(F31,[1]NUTS_Europa!$A$2:$C$81,2,FALSE)</f>
        <v>FRE1</v>
      </c>
      <c r="C31" s="15">
        <f>VLOOKUP(F31,[1]NUTS_Europa!$A$2:$C$81,3,FALSE)</f>
        <v>220</v>
      </c>
      <c r="D31" s="15" t="str">
        <f>VLOOKUP(G31,[1]NUTS_Europa!$A$2:$C$81,2,FALSE)</f>
        <v>FRI3</v>
      </c>
      <c r="E31" s="15">
        <f>VLOOKUP(G31,[1]NUTS_Europa!$A$2:$C$81,3,FALSE)</f>
        <v>283</v>
      </c>
      <c r="F31" s="15">
        <v>21</v>
      </c>
      <c r="G31" s="15">
        <v>25</v>
      </c>
      <c r="H31" s="15">
        <v>568951.39483317989</v>
      </c>
      <c r="I31" s="15">
        <v>1655756.6387480302</v>
      </c>
      <c r="J31" s="15">
        <v>117061.7148</v>
      </c>
      <c r="K31" s="15">
        <v>47.030468749999997</v>
      </c>
      <c r="L31" s="15">
        <v>10.606089275080027</v>
      </c>
      <c r="M31" s="15">
        <v>3.8534981260122141</v>
      </c>
      <c r="N31" s="15">
        <v>1954.0243119540944</v>
      </c>
    </row>
    <row r="32" spans="2:14" s="15" customFormat="1" x14ac:dyDescent="0.25">
      <c r="B32" s="15" t="str">
        <f>VLOOKUP(F32,[1]NUTS_Europa!$A$2:$C$81,2,FALSE)</f>
        <v>FRJ1</v>
      </c>
      <c r="C32" s="15">
        <f>VLOOKUP(F32,[1]NUTS_Europa!$A$2:$C$81,3,FALSE)</f>
        <v>1063</v>
      </c>
      <c r="D32" s="15" t="str">
        <f>VLOOKUP(G32,[1]NUTS_Europa!$A$2:$C$81,2,FALSE)</f>
        <v>FRJ2</v>
      </c>
      <c r="E32" s="15">
        <f>VLOOKUP(G32,[1]NUTS_Europa!$A$2:$C$81,3,FALSE)</f>
        <v>283</v>
      </c>
      <c r="F32" s="15">
        <v>26</v>
      </c>
      <c r="G32" s="15">
        <v>28</v>
      </c>
      <c r="H32" s="15">
        <v>1976912.5316531032</v>
      </c>
      <c r="I32" s="15">
        <v>11340467.546205692</v>
      </c>
      <c r="J32" s="15">
        <v>142841.86170000001</v>
      </c>
      <c r="K32" s="15">
        <v>120.60445312500001</v>
      </c>
      <c r="L32" s="15">
        <v>8.9046725954012</v>
      </c>
      <c r="M32" s="15">
        <v>3.6381845947278921</v>
      </c>
      <c r="N32" s="15">
        <v>1954.0243119540944</v>
      </c>
    </row>
    <row r="33" spans="2:14" s="15" customFormat="1" x14ac:dyDescent="0.25">
      <c r="B33" s="15" t="str">
        <f>VLOOKUP(F33,[1]NUTS_Europa!$A$2:$C$81,2,FALSE)</f>
        <v>FRJ1</v>
      </c>
      <c r="C33" s="15">
        <f>VLOOKUP(F33,[1]NUTS_Europa!$A$2:$C$81,3,FALSE)</f>
        <v>1063</v>
      </c>
      <c r="D33" s="15" t="str">
        <f>VLOOKUP(G33,[1]NUTS_Europa!$A$2:$C$81,2,FALSE)</f>
        <v>PT17</v>
      </c>
      <c r="E33" s="15">
        <f>VLOOKUP(G33,[1]NUTS_Europa!$A$2:$C$81,3,FALSE)</f>
        <v>294</v>
      </c>
      <c r="F33" s="15">
        <v>26</v>
      </c>
      <c r="G33" s="15">
        <v>39</v>
      </c>
      <c r="H33" s="15">
        <v>1511030.8834766399</v>
      </c>
      <c r="I33" s="15">
        <v>10192321.726052985</v>
      </c>
      <c r="J33" s="15">
        <v>137713.6226</v>
      </c>
      <c r="K33" s="15">
        <v>63.59375</v>
      </c>
      <c r="L33" s="15">
        <v>9.2486484403926568</v>
      </c>
      <c r="M33" s="15">
        <v>5.2301196880218441</v>
      </c>
      <c r="N33" s="15">
        <v>2919.4418040438927</v>
      </c>
    </row>
    <row r="34" spans="2:14" s="15" customFormat="1" x14ac:dyDescent="0.25">
      <c r="B34" s="15" t="str">
        <f>VLOOKUP(F34,[1]NUTS_Europa!$A$2:$C$81,2,FALSE)</f>
        <v>FRF2</v>
      </c>
      <c r="C34" s="15">
        <f>VLOOKUP(F34,[1]NUTS_Europa!$A$2:$C$81,3,FALSE)</f>
        <v>269</v>
      </c>
      <c r="D34" s="15" t="str">
        <f>VLOOKUP(G34,[1]NUTS_Europa!$A$2:$C$81,2,FALSE)</f>
        <v>FRJ2</v>
      </c>
      <c r="E34" s="15">
        <f>VLOOKUP(G34,[1]NUTS_Europa!$A$2:$C$81,3,FALSE)</f>
        <v>283</v>
      </c>
      <c r="F34" s="15">
        <v>27</v>
      </c>
      <c r="G34" s="15">
        <v>28</v>
      </c>
      <c r="H34" s="15">
        <v>1617882.9234230276</v>
      </c>
      <c r="I34" s="15">
        <v>1637974.3443099556</v>
      </c>
      <c r="J34" s="15">
        <v>176841.96369999999</v>
      </c>
      <c r="K34" s="15">
        <v>36.171875</v>
      </c>
      <c r="L34" s="15">
        <v>10.953880598169327</v>
      </c>
      <c r="M34" s="15">
        <v>4.2749206776631237</v>
      </c>
      <c r="N34" s="15">
        <v>1954.0243119540944</v>
      </c>
    </row>
    <row r="35" spans="2:14" s="15" customFormat="1" x14ac:dyDescent="0.25">
      <c r="B35" s="15" t="str">
        <f>VLOOKUP(F35,[1]NUTS_Europa!$A$2:$C$81,2,FALSE)</f>
        <v>FRF2</v>
      </c>
      <c r="C35" s="15">
        <f>VLOOKUP(F35,[1]NUTS_Europa!$A$2:$C$81,3,FALSE)</f>
        <v>269</v>
      </c>
      <c r="D35" s="15" t="str">
        <f>VLOOKUP(G35,[1]NUTS_Europa!$A$2:$C$81,2,FALSE)</f>
        <v>FRG0</v>
      </c>
      <c r="E35" s="15">
        <f>VLOOKUP(G35,[1]NUTS_Europa!$A$2:$C$81,3,FALSE)</f>
        <v>283</v>
      </c>
      <c r="F35" s="15">
        <v>27</v>
      </c>
      <c r="G35" s="15">
        <v>62</v>
      </c>
      <c r="H35" s="15">
        <v>1161200.0853789884</v>
      </c>
      <c r="I35" s="15">
        <v>1637974.3443099556</v>
      </c>
      <c r="J35" s="15">
        <v>141512.31529999999</v>
      </c>
      <c r="K35" s="15">
        <v>36.171875</v>
      </c>
      <c r="L35" s="15">
        <v>10.953880598169327</v>
      </c>
      <c r="M35" s="15">
        <v>4.2749206776631237</v>
      </c>
      <c r="N35" s="15">
        <v>1954.0243119540944</v>
      </c>
    </row>
    <row r="36" spans="2:14" s="15" customFormat="1" x14ac:dyDescent="0.25">
      <c r="B36" s="15" t="str">
        <f>VLOOKUP(F36,[1]NUTS_Europa!$A$2:$C$81,2,FALSE)</f>
        <v>FRI2</v>
      </c>
      <c r="C36" s="15">
        <f>VLOOKUP(F36,[1]NUTS_Europa!$A$2:$C$81,3,FALSE)</f>
        <v>269</v>
      </c>
      <c r="D36" s="15" t="str">
        <f>VLOOKUP(G36,[1]NUTS_Europa!$A$2:$C$81,2,FALSE)</f>
        <v>NL12</v>
      </c>
      <c r="E36" s="15">
        <f>VLOOKUP(G36,[1]NUTS_Europa!$A$2:$C$81,3,FALSE)</f>
        <v>218</v>
      </c>
      <c r="F36" s="15">
        <v>29</v>
      </c>
      <c r="G36" s="15">
        <v>31</v>
      </c>
      <c r="H36" s="15">
        <v>2533441.1243954357</v>
      </c>
      <c r="I36" s="15">
        <v>1547500.572834878</v>
      </c>
      <c r="J36" s="15">
        <v>154854.3009</v>
      </c>
      <c r="K36" s="15">
        <v>21.484375</v>
      </c>
      <c r="L36" s="15">
        <v>9.1017314243825886</v>
      </c>
      <c r="M36" s="15">
        <v>10.580104447508571</v>
      </c>
      <c r="N36" s="15">
        <v>5283.3813549476936</v>
      </c>
    </row>
    <row r="37" spans="2:14" s="15" customFormat="1" x14ac:dyDescent="0.25">
      <c r="B37" s="15" t="str">
        <f>VLOOKUP(F37,[1]NUTS_Europa!$A$2:$C$81,2,FALSE)</f>
        <v>FRI2</v>
      </c>
      <c r="C37" s="15">
        <f>VLOOKUP(F37,[1]NUTS_Europa!$A$2:$C$81,3,FALSE)</f>
        <v>269</v>
      </c>
      <c r="D37" s="15" t="str">
        <f>VLOOKUP(G37,[1]NUTS_Europa!$A$2:$C$81,2,FALSE)</f>
        <v>FRG0</v>
      </c>
      <c r="E37" s="15">
        <f>VLOOKUP(G37,[1]NUTS_Europa!$A$2:$C$81,3,FALSE)</f>
        <v>283</v>
      </c>
      <c r="F37" s="15">
        <v>29</v>
      </c>
      <c r="G37" s="15">
        <v>62</v>
      </c>
      <c r="H37" s="15">
        <v>1171462.6210653712</v>
      </c>
      <c r="I37" s="15">
        <v>1637974.3443099556</v>
      </c>
      <c r="J37" s="15">
        <v>118487.9544</v>
      </c>
      <c r="K37" s="15">
        <v>36.171875</v>
      </c>
      <c r="L37" s="15">
        <v>10.953880598169327</v>
      </c>
      <c r="M37" s="15">
        <v>4.2749206776631237</v>
      </c>
      <c r="N37" s="15">
        <v>1954.0243119540944</v>
      </c>
    </row>
    <row r="38" spans="2:14" s="15" customFormat="1" x14ac:dyDescent="0.25">
      <c r="B38" s="15" t="str">
        <f>VLOOKUP(F38,[1]NUTS_Europa!$A$2:$C$81,2,FALSE)</f>
        <v>NL11</v>
      </c>
      <c r="C38" s="15">
        <f>VLOOKUP(F38,[1]NUTS_Europa!$A$2:$C$81,3,FALSE)</f>
        <v>245</v>
      </c>
      <c r="D38" s="15" t="str">
        <f>VLOOKUP(G38,[1]NUTS_Europa!$A$2:$C$81,2,FALSE)</f>
        <v>FRI1</v>
      </c>
      <c r="E38" s="15">
        <f>VLOOKUP(G38,[1]NUTS_Europa!$A$2:$C$81,3,FALSE)</f>
        <v>275</v>
      </c>
      <c r="F38" s="15">
        <v>30</v>
      </c>
      <c r="G38" s="15">
        <v>64</v>
      </c>
      <c r="H38" s="15">
        <v>466744.63337424881</v>
      </c>
      <c r="I38" s="15">
        <v>7962385.3392089624</v>
      </c>
      <c r="J38" s="15">
        <v>114346.8514</v>
      </c>
      <c r="K38" s="15">
        <v>92.96875</v>
      </c>
      <c r="L38" s="15">
        <v>6.9308798659547826</v>
      </c>
      <c r="M38" s="15">
        <v>0.43706565510049405</v>
      </c>
      <c r="N38" s="15">
        <v>178.89087663685152</v>
      </c>
    </row>
    <row r="39" spans="2:14" s="15" customFormat="1" x14ac:dyDescent="0.25">
      <c r="B39" s="15" t="str">
        <f>VLOOKUP(F39,[1]NUTS_Europa!$A$2:$C$81,2,FALSE)</f>
        <v>NL11</v>
      </c>
      <c r="C39" s="15">
        <f>VLOOKUP(F39,[1]NUTS_Europa!$A$2:$C$81,3,FALSE)</f>
        <v>245</v>
      </c>
      <c r="D39" s="15" t="str">
        <f>VLOOKUP(G39,[1]NUTS_Europa!$A$2:$C$81,2,FALSE)</f>
        <v>FRI2</v>
      </c>
      <c r="E39" s="15">
        <f>VLOOKUP(G39,[1]NUTS_Europa!$A$2:$C$81,3,FALSE)</f>
        <v>275</v>
      </c>
      <c r="F39" s="15">
        <v>30</v>
      </c>
      <c r="G39" s="15">
        <v>69</v>
      </c>
      <c r="H39" s="15">
        <v>435739.98219905619</v>
      </c>
      <c r="I39" s="15">
        <v>7962385.3392089624</v>
      </c>
      <c r="J39" s="15">
        <v>145277.79319999999</v>
      </c>
      <c r="K39" s="15">
        <v>92.96875</v>
      </c>
      <c r="L39" s="15">
        <v>6.9308798659547826</v>
      </c>
      <c r="M39" s="15">
        <v>0.43706565510049405</v>
      </c>
      <c r="N39" s="15">
        <v>178.89087663685152</v>
      </c>
    </row>
    <row r="40" spans="2:14" s="15" customFormat="1" x14ac:dyDescent="0.25">
      <c r="B40" s="15" t="str">
        <f>VLOOKUP(F40,[1]NUTS_Europa!$A$2:$C$81,2,FALSE)</f>
        <v>NL33</v>
      </c>
      <c r="C40" s="15">
        <f>VLOOKUP(F40,[1]NUTS_Europa!$A$2:$C$81,3,FALSE)</f>
        <v>250</v>
      </c>
      <c r="D40" s="15" t="str">
        <f>VLOOKUP(G40,[1]NUTS_Europa!$A$2:$C$81,2,FALSE)</f>
        <v>PT18</v>
      </c>
      <c r="E40" s="15">
        <f>VLOOKUP(G40,[1]NUTS_Europa!$A$2:$C$81,3,FALSE)</f>
        <v>1065</v>
      </c>
      <c r="F40" s="15">
        <v>33</v>
      </c>
      <c r="G40" s="15">
        <v>40</v>
      </c>
      <c r="H40" s="15">
        <v>2308669.4217125294</v>
      </c>
      <c r="I40" s="15">
        <v>2903941.2524782643</v>
      </c>
      <c r="J40" s="15">
        <v>137713.6226</v>
      </c>
      <c r="K40" s="15">
        <v>91.074999999999989</v>
      </c>
      <c r="L40" s="15">
        <v>9.9164142610673558</v>
      </c>
      <c r="M40" s="15">
        <v>16.997426083189179</v>
      </c>
      <c r="N40" s="15">
        <v>8027.7332471413838</v>
      </c>
    </row>
    <row r="41" spans="2:14" s="15" customFormat="1" x14ac:dyDescent="0.25">
      <c r="B41" s="15" t="str">
        <f>VLOOKUP(F41,[1]NUTS_Europa!$A$2:$C$81,2,FALSE)</f>
        <v>NL33</v>
      </c>
      <c r="C41" s="15">
        <f>VLOOKUP(F41,[1]NUTS_Europa!$A$2:$C$81,3,FALSE)</f>
        <v>250</v>
      </c>
      <c r="D41" s="15" t="str">
        <f>VLOOKUP(G41,[1]NUTS_Europa!$A$2:$C$81,2,FALSE)</f>
        <v>NL11</v>
      </c>
      <c r="E41" s="15">
        <f>VLOOKUP(G41,[1]NUTS_Europa!$A$2:$C$81,3,FALSE)</f>
        <v>218</v>
      </c>
      <c r="F41" s="15">
        <v>33</v>
      </c>
      <c r="G41" s="15">
        <v>70</v>
      </c>
      <c r="H41" s="15">
        <v>1787474.3920981146</v>
      </c>
      <c r="I41" s="15">
        <v>1170342.7664226997</v>
      </c>
      <c r="J41" s="15">
        <v>135416.16140000001</v>
      </c>
      <c r="K41" s="15">
        <v>5.3125</v>
      </c>
      <c r="L41" s="15">
        <v>7.473843469498906</v>
      </c>
      <c r="M41" s="15">
        <v>10.580104447508571</v>
      </c>
      <c r="N41" s="15">
        <v>5283.3813549476936</v>
      </c>
    </row>
    <row r="42" spans="2:14" s="15" customFormat="1" x14ac:dyDescent="0.25">
      <c r="B42" s="15" t="str">
        <f>VLOOKUP(F42,[1]NUTS_Europa!$A$2:$C$81,2,FALSE)</f>
        <v>NL34</v>
      </c>
      <c r="C42" s="15">
        <f>VLOOKUP(F42,[1]NUTS_Europa!$A$2:$C$81,3,FALSE)</f>
        <v>250</v>
      </c>
      <c r="D42" s="15" t="str">
        <f>VLOOKUP(G42,[1]NUTS_Europa!$A$2:$C$81,2,FALSE)</f>
        <v>FRE1</v>
      </c>
      <c r="E42" s="15">
        <f>VLOOKUP(G42,[1]NUTS_Europa!$A$2:$C$81,3,FALSE)</f>
        <v>235</v>
      </c>
      <c r="F42" s="15">
        <v>34</v>
      </c>
      <c r="G42" s="15">
        <v>61</v>
      </c>
      <c r="H42" s="15">
        <v>538277.48987398704</v>
      </c>
      <c r="I42" s="15">
        <v>1127216.0596229553</v>
      </c>
      <c r="J42" s="15">
        <v>142841.86170000001</v>
      </c>
      <c r="K42" s="15">
        <v>11.015625</v>
      </c>
      <c r="L42" s="15">
        <v>10.470851591907969</v>
      </c>
      <c r="M42" s="15">
        <v>3.2287911004779284</v>
      </c>
      <c r="N42" s="15">
        <v>1522.6567976625461</v>
      </c>
    </row>
    <row r="43" spans="2:14" s="15" customFormat="1" x14ac:dyDescent="0.25">
      <c r="B43" s="15" t="str">
        <f>VLOOKUP(F43,[1]NUTS_Europa!$A$2:$C$81,2,FALSE)</f>
        <v>NL34</v>
      </c>
      <c r="C43" s="15">
        <f>VLOOKUP(F43,[1]NUTS_Europa!$A$2:$C$81,3,FALSE)</f>
        <v>250</v>
      </c>
      <c r="D43" s="15" t="str">
        <f>VLOOKUP(G43,[1]NUTS_Europa!$A$2:$C$81,2,FALSE)</f>
        <v>FRF2</v>
      </c>
      <c r="E43" s="15">
        <f>VLOOKUP(G43,[1]NUTS_Europa!$A$2:$C$81,3,FALSE)</f>
        <v>235</v>
      </c>
      <c r="F43" s="15">
        <v>34</v>
      </c>
      <c r="G43" s="15">
        <v>67</v>
      </c>
      <c r="H43" s="15">
        <v>1034890.7863061883</v>
      </c>
      <c r="I43" s="15">
        <v>1127216.0596229553</v>
      </c>
      <c r="J43" s="15">
        <v>120125.8052</v>
      </c>
      <c r="K43" s="15">
        <v>11.015625</v>
      </c>
      <c r="L43" s="15">
        <v>10.470851591907969</v>
      </c>
      <c r="M43" s="15">
        <v>3.2287911004779284</v>
      </c>
      <c r="N43" s="15">
        <v>1522.6567976625461</v>
      </c>
    </row>
    <row r="44" spans="2:14" s="15" customFormat="1" x14ac:dyDescent="0.25">
      <c r="B44" s="15" t="str">
        <f>VLOOKUP(F44,[1]NUTS_Europa!$A$2:$C$81,2,FALSE)</f>
        <v>NL41</v>
      </c>
      <c r="C44" s="15">
        <f>VLOOKUP(F44,[1]NUTS_Europa!$A$2:$C$81,3,FALSE)</f>
        <v>253</v>
      </c>
      <c r="D44" s="15" t="str">
        <f>VLOOKUP(G44,[1]NUTS_Europa!$A$2:$C$81,2,FALSE)</f>
        <v>PT11</v>
      </c>
      <c r="E44" s="15">
        <f>VLOOKUP(G44,[1]NUTS_Europa!$A$2:$C$81,3,FALSE)</f>
        <v>111</v>
      </c>
      <c r="F44" s="15">
        <v>35</v>
      </c>
      <c r="G44" s="15">
        <v>36</v>
      </c>
      <c r="H44" s="15">
        <v>1077562.1141184254</v>
      </c>
      <c r="I44" s="15">
        <v>2454448.1102219759</v>
      </c>
      <c r="J44" s="15">
        <v>163029.68049999999</v>
      </c>
      <c r="K44" s="15">
        <v>75.3828125</v>
      </c>
      <c r="L44" s="15">
        <v>13.993780452752425</v>
      </c>
      <c r="M44" s="15">
        <v>6.7796500145688627</v>
      </c>
      <c r="N44" s="15">
        <v>3201.9684368426078</v>
      </c>
    </row>
    <row r="45" spans="2:14" s="15" customFormat="1" x14ac:dyDescent="0.25">
      <c r="B45" s="15" t="str">
        <f>VLOOKUP(F45,[1]NUTS_Europa!$A$2:$C$81,2,FALSE)</f>
        <v>NL41</v>
      </c>
      <c r="C45" s="15">
        <f>VLOOKUP(F45,[1]NUTS_Europa!$A$2:$C$81,3,FALSE)</f>
        <v>253</v>
      </c>
      <c r="D45" s="15" t="str">
        <f>VLOOKUP(G45,[1]NUTS_Europa!$A$2:$C$81,2,FALSE)</f>
        <v>PT16</v>
      </c>
      <c r="E45" s="15">
        <f>VLOOKUP(G45,[1]NUTS_Europa!$A$2:$C$81,3,FALSE)</f>
        <v>111</v>
      </c>
      <c r="F45" s="15">
        <v>35</v>
      </c>
      <c r="G45" s="15">
        <v>38</v>
      </c>
      <c r="H45" s="15">
        <v>972457.50017906679</v>
      </c>
      <c r="I45" s="15">
        <v>2454448.1102219759</v>
      </c>
      <c r="J45" s="15">
        <v>122072.6309</v>
      </c>
      <c r="K45" s="15">
        <v>75.3828125</v>
      </c>
      <c r="L45" s="15">
        <v>13.993780452752425</v>
      </c>
      <c r="M45" s="15">
        <v>6.7796500145688627</v>
      </c>
      <c r="N45" s="15">
        <v>3201.9684368426078</v>
      </c>
    </row>
    <row r="46" spans="2:14" s="15" customFormat="1" x14ac:dyDescent="0.25">
      <c r="B46" s="15" t="str">
        <f>VLOOKUP(F46,[1]NUTS_Europa!$A$2:$C$81,2,FALSE)</f>
        <v>PT15</v>
      </c>
      <c r="C46" s="15">
        <f>VLOOKUP(F46,[1]NUTS_Europa!$A$2:$C$81,3,FALSE)</f>
        <v>1065</v>
      </c>
      <c r="D46" s="15" t="str">
        <f>VLOOKUP(G46,[1]NUTS_Europa!$A$2:$C$81,2,FALSE)</f>
        <v>PT16</v>
      </c>
      <c r="E46" s="15">
        <f>VLOOKUP(G46,[1]NUTS_Europa!$A$2:$C$81,3,FALSE)</f>
        <v>111</v>
      </c>
      <c r="F46" s="15">
        <v>37</v>
      </c>
      <c r="G46" s="15">
        <v>38</v>
      </c>
      <c r="H46" s="15">
        <v>1419200.7286806959</v>
      </c>
      <c r="I46" s="15">
        <v>1162549.5394468622</v>
      </c>
      <c r="J46" s="15">
        <v>198656.2873</v>
      </c>
      <c r="K46" s="15">
        <v>16.171875</v>
      </c>
      <c r="L46" s="15">
        <v>11.986033153227272</v>
      </c>
      <c r="M46" s="15">
        <v>5.7362603148171099</v>
      </c>
      <c r="N46" s="15">
        <v>3201.9684368426078</v>
      </c>
    </row>
    <row r="47" spans="2:14" s="15" customFormat="1" x14ac:dyDescent="0.25">
      <c r="B47" s="15" t="str">
        <f>VLOOKUP(F47,[1]NUTS_Europa!$A$2:$C$81,2,FALSE)</f>
        <v>PT15</v>
      </c>
      <c r="C47" s="15">
        <f>VLOOKUP(F47,[1]NUTS_Europa!$A$2:$C$81,3,FALSE)</f>
        <v>1065</v>
      </c>
      <c r="D47" s="15" t="str">
        <f>VLOOKUP(G47,[1]NUTS_Europa!$A$2:$C$81,2,FALSE)</f>
        <v>PT17</v>
      </c>
      <c r="E47" s="15">
        <f>VLOOKUP(G47,[1]NUTS_Europa!$A$2:$C$81,3,FALSE)</f>
        <v>294</v>
      </c>
      <c r="F47" s="15">
        <v>37</v>
      </c>
      <c r="G47" s="15">
        <v>39</v>
      </c>
      <c r="H47" s="15">
        <v>917510.44361320406</v>
      </c>
      <c r="I47" s="15">
        <v>866476.79822988191</v>
      </c>
      <c r="J47" s="15">
        <v>507158.32770000002</v>
      </c>
      <c r="K47" s="15">
        <v>3.515625</v>
      </c>
      <c r="L47" s="15">
        <v>10.170527805861585</v>
      </c>
      <c r="M47" s="15">
        <v>5.2301196880218441</v>
      </c>
      <c r="N47" s="15">
        <v>2919.4418040438927</v>
      </c>
    </row>
    <row r="48" spans="2:14" s="15" customFormat="1" x14ac:dyDescent="0.25">
      <c r="B48" s="15" t="str">
        <f>VLOOKUP(F48,[1]NUTS_Europa!$A$2:$C$81,2,FALSE)</f>
        <v>BE21</v>
      </c>
      <c r="C48" s="15">
        <f>VLOOKUP(F48,[1]NUTS_Europa!$A$2:$C$81,3,FALSE)</f>
        <v>250</v>
      </c>
      <c r="D48" s="15" t="str">
        <f>VLOOKUP(G48,[1]NUTS_Europa!$A$2:$C$81,2,FALSE)</f>
        <v>ES12</v>
      </c>
      <c r="E48" s="15">
        <f>VLOOKUP(G48,[1]NUTS_Europa!$A$2:$C$81,3,FALSE)</f>
        <v>163</v>
      </c>
      <c r="F48" s="15">
        <v>41</v>
      </c>
      <c r="G48" s="15">
        <v>52</v>
      </c>
      <c r="H48" s="15">
        <v>1790118.0818280804</v>
      </c>
      <c r="I48" s="15">
        <v>2301241.3654637858</v>
      </c>
      <c r="J48" s="15">
        <v>117923.68180000001</v>
      </c>
      <c r="K48" s="15">
        <v>61.335703124999995</v>
      </c>
      <c r="L48" s="15">
        <v>12.168523661546349</v>
      </c>
      <c r="M48" s="15">
        <v>7.5373615674575909</v>
      </c>
      <c r="N48" s="15">
        <v>3085.0404340770574</v>
      </c>
    </row>
    <row r="49" spans="2:14" s="15" customFormat="1" x14ac:dyDescent="0.25">
      <c r="B49" s="15" t="str">
        <f>VLOOKUP(F49,[1]NUTS_Europa!$A$2:$C$81,2,FALSE)</f>
        <v>BE21</v>
      </c>
      <c r="C49" s="15">
        <f>VLOOKUP(F49,[1]NUTS_Europa!$A$2:$C$81,3,FALSE)</f>
        <v>250</v>
      </c>
      <c r="D49" s="15" t="str">
        <f>VLOOKUP(G49,[1]NUTS_Europa!$A$2:$C$81,2,FALSE)</f>
        <v>FRJ2</v>
      </c>
      <c r="E49" s="15">
        <f>VLOOKUP(G49,[1]NUTS_Europa!$A$2:$C$81,3,FALSE)</f>
        <v>163</v>
      </c>
      <c r="F49" s="15">
        <v>41</v>
      </c>
      <c r="G49" s="15">
        <v>68</v>
      </c>
      <c r="H49" s="15">
        <v>2814934.5785837043</v>
      </c>
      <c r="I49" s="15">
        <v>2301241.3654637858</v>
      </c>
      <c r="J49" s="15">
        <v>123840.01519999999</v>
      </c>
      <c r="K49" s="15">
        <v>61.335703124999995</v>
      </c>
      <c r="L49" s="15">
        <v>12.168523661546349</v>
      </c>
      <c r="M49" s="15">
        <v>7.5373615674575909</v>
      </c>
      <c r="N49" s="15">
        <v>3085.0404340770574</v>
      </c>
    </row>
    <row r="50" spans="2:14" s="15" customFormat="1" x14ac:dyDescent="0.25">
      <c r="B50" s="15" t="str">
        <f>VLOOKUP(F50,[1]NUTS_Europa!$A$2:$C$81,2,FALSE)</f>
        <v>BE23</v>
      </c>
      <c r="C50" s="15">
        <f>VLOOKUP(F50,[1]NUTS_Europa!$A$2:$C$81,3,FALSE)</f>
        <v>220</v>
      </c>
      <c r="D50" s="15" t="str">
        <f>VLOOKUP(G50,[1]NUTS_Europa!$A$2:$C$81,2,FALSE)</f>
        <v>ES12</v>
      </c>
      <c r="E50" s="15">
        <f>VLOOKUP(G50,[1]NUTS_Europa!$A$2:$C$81,3,FALSE)</f>
        <v>163</v>
      </c>
      <c r="F50" s="15">
        <v>42</v>
      </c>
      <c r="G50" s="15">
        <v>52</v>
      </c>
      <c r="H50" s="15">
        <v>1532503.5733374432</v>
      </c>
      <c r="I50" s="15">
        <v>1984416.202493232</v>
      </c>
      <c r="J50" s="15">
        <v>137713.6226</v>
      </c>
      <c r="K50" s="15">
        <v>57.03125</v>
      </c>
      <c r="L50" s="15">
        <v>13.448620293340735</v>
      </c>
      <c r="M50" s="15">
        <v>6.8720138521188634</v>
      </c>
      <c r="N50" s="15">
        <v>3085.0404340770574</v>
      </c>
    </row>
    <row r="51" spans="2:14" s="15" customFormat="1" x14ac:dyDescent="0.25">
      <c r="B51" s="15" t="str">
        <f>VLOOKUP(F51,[1]NUTS_Europa!$A$2:$C$81,2,FALSE)</f>
        <v>BE23</v>
      </c>
      <c r="C51" s="15">
        <f>VLOOKUP(F51,[1]NUTS_Europa!$A$2:$C$81,3,FALSE)</f>
        <v>220</v>
      </c>
      <c r="D51" s="15" t="str">
        <f>VLOOKUP(G51,[1]NUTS_Europa!$A$2:$C$81,2,FALSE)</f>
        <v>FRD1</v>
      </c>
      <c r="E51" s="15">
        <f>VLOOKUP(G51,[1]NUTS_Europa!$A$2:$C$81,3,FALSE)</f>
        <v>269</v>
      </c>
      <c r="F51" s="15">
        <v>42</v>
      </c>
      <c r="G51" s="15">
        <v>59</v>
      </c>
      <c r="H51" s="15">
        <v>3952785.7078652387</v>
      </c>
      <c r="I51" s="15">
        <v>1206966.1609767943</v>
      </c>
      <c r="J51" s="15">
        <v>115262.5922</v>
      </c>
      <c r="K51" s="15">
        <v>14.139843750000001</v>
      </c>
      <c r="L51" s="15">
        <v>12.323839530160939</v>
      </c>
      <c r="M51" s="15">
        <v>30.583680167051938</v>
      </c>
      <c r="N51" s="15">
        <v>13729.874818157425</v>
      </c>
    </row>
    <row r="52" spans="2:14" s="15" customFormat="1" x14ac:dyDescent="0.25">
      <c r="B52" s="15" t="str">
        <f>VLOOKUP(F52,[1]NUTS_Europa!$A$2:$C$81,2,FALSE)</f>
        <v>BE25</v>
      </c>
      <c r="C52" s="15">
        <f>VLOOKUP(F52,[1]NUTS_Europa!$A$2:$C$81,3,FALSE)</f>
        <v>220</v>
      </c>
      <c r="D52" s="15" t="str">
        <f>VLOOKUP(G52,[1]NUTS_Europa!$A$2:$C$81,2,FALSE)</f>
        <v>FRD1</v>
      </c>
      <c r="E52" s="15">
        <f>VLOOKUP(G52,[1]NUTS_Europa!$A$2:$C$81,3,FALSE)</f>
        <v>269</v>
      </c>
      <c r="F52" s="15">
        <v>43</v>
      </c>
      <c r="G52" s="15">
        <v>59</v>
      </c>
      <c r="H52" s="15">
        <v>3433598.7295415062</v>
      </c>
      <c r="I52" s="15">
        <v>1206966.1609767943</v>
      </c>
      <c r="J52" s="15">
        <v>199058.85829999999</v>
      </c>
      <c r="K52" s="15">
        <v>14.139843750000001</v>
      </c>
      <c r="L52" s="15">
        <v>12.323839530160939</v>
      </c>
      <c r="M52" s="15">
        <v>30.583680167051938</v>
      </c>
      <c r="N52" s="15">
        <v>13729.874818157425</v>
      </c>
    </row>
    <row r="53" spans="2:14" s="15" customFormat="1" x14ac:dyDescent="0.25">
      <c r="B53" s="15" t="str">
        <f>VLOOKUP(F53,[1]NUTS_Europa!$A$2:$C$81,2,FALSE)</f>
        <v>BE25</v>
      </c>
      <c r="C53" s="15">
        <f>VLOOKUP(F53,[1]NUTS_Europa!$A$2:$C$81,3,FALSE)</f>
        <v>220</v>
      </c>
      <c r="D53" s="15" t="str">
        <f>VLOOKUP(G53,[1]NUTS_Europa!$A$2:$C$81,2,FALSE)</f>
        <v>PT18</v>
      </c>
      <c r="E53" s="15">
        <f>VLOOKUP(G53,[1]NUTS_Europa!$A$2:$C$81,3,FALSE)</f>
        <v>61</v>
      </c>
      <c r="F53" s="15">
        <v>43</v>
      </c>
      <c r="G53" s="15">
        <v>80</v>
      </c>
      <c r="H53" s="15">
        <v>12356232.93160438</v>
      </c>
      <c r="I53" s="15">
        <v>2898150.5893252124</v>
      </c>
      <c r="J53" s="15">
        <v>117768.50930000001</v>
      </c>
      <c r="K53" s="15">
        <v>105.75546875000001</v>
      </c>
      <c r="L53" s="15">
        <v>9.348741521376029</v>
      </c>
      <c r="M53" s="15">
        <v>32.95439355461108</v>
      </c>
      <c r="N53" s="15">
        <v>18537.263499652392</v>
      </c>
    </row>
    <row r="54" spans="2:14" s="15" customFormat="1" x14ac:dyDescent="0.25">
      <c r="B54" s="15" t="str">
        <f>VLOOKUP(F54,[1]NUTS_Europa!$A$2:$C$81,2,FALSE)</f>
        <v>DE50</v>
      </c>
      <c r="C54" s="15">
        <f>VLOOKUP(F54,[1]NUTS_Europa!$A$2:$C$81,3,FALSE)</f>
        <v>1069</v>
      </c>
      <c r="D54" s="15" t="str">
        <f>VLOOKUP(G54,[1]NUTS_Europa!$A$2:$C$81,2,FALSE)</f>
        <v>FRJ2</v>
      </c>
      <c r="E54" s="15">
        <f>VLOOKUP(G54,[1]NUTS_Europa!$A$2:$C$81,3,FALSE)</f>
        <v>163</v>
      </c>
      <c r="F54" s="15">
        <v>44</v>
      </c>
      <c r="G54" s="15">
        <v>68</v>
      </c>
      <c r="H54" s="15">
        <v>2714958.3728162339</v>
      </c>
      <c r="I54" s="15">
        <v>2575290.2418752727</v>
      </c>
      <c r="J54" s="15">
        <v>122072.6309</v>
      </c>
      <c r="K54" s="15">
        <v>81.878906249999986</v>
      </c>
      <c r="L54" s="15">
        <v>12.476680757988394</v>
      </c>
      <c r="M54" s="15">
        <v>6.5320738902911772</v>
      </c>
      <c r="N54" s="15">
        <v>3085.0404340770574</v>
      </c>
    </row>
    <row r="55" spans="2:14" s="15" customFormat="1" x14ac:dyDescent="0.25">
      <c r="B55" s="15" t="str">
        <f>VLOOKUP(F55,[1]NUTS_Europa!$A$2:$C$81,2,FALSE)</f>
        <v>DE50</v>
      </c>
      <c r="C55" s="15">
        <f>VLOOKUP(F55,[1]NUTS_Europa!$A$2:$C$81,3,FALSE)</f>
        <v>1069</v>
      </c>
      <c r="D55" s="15" t="str">
        <f>VLOOKUP(G55,[1]NUTS_Europa!$A$2:$C$81,2,FALSE)</f>
        <v>NL11</v>
      </c>
      <c r="E55" s="15">
        <f>VLOOKUP(G55,[1]NUTS_Europa!$A$2:$C$81,3,FALSE)</f>
        <v>218</v>
      </c>
      <c r="F55" s="15">
        <v>44</v>
      </c>
      <c r="G55" s="15">
        <v>70</v>
      </c>
      <c r="H55" s="15">
        <v>2119760.6139630852</v>
      </c>
      <c r="I55" s="15">
        <v>1390708.3207913432</v>
      </c>
      <c r="J55" s="15">
        <v>120437.3524</v>
      </c>
      <c r="K55" s="15">
        <v>21.091406250000002</v>
      </c>
      <c r="L55" s="15">
        <v>7.7820005659409492</v>
      </c>
      <c r="M55" s="15">
        <v>8.8584679622193008</v>
      </c>
      <c r="N55" s="15">
        <v>5283.3813549476936</v>
      </c>
    </row>
    <row r="56" spans="2:14" s="15" customFormat="1" x14ac:dyDescent="0.25">
      <c r="B56" s="15" t="str">
        <f>VLOOKUP(F56,[1]NUTS_Europa!$A$2:$C$81,2,FALSE)</f>
        <v>DE60</v>
      </c>
      <c r="C56" s="15">
        <f>VLOOKUP(F56,[1]NUTS_Europa!$A$2:$C$81,3,FALSE)</f>
        <v>245</v>
      </c>
      <c r="D56" s="15" t="str">
        <f>VLOOKUP(G56,[1]NUTS_Europa!$A$2:$C$81,2,FALSE)</f>
        <v>FRH0</v>
      </c>
      <c r="E56" s="15">
        <f>VLOOKUP(G56,[1]NUTS_Europa!$A$2:$C$81,3,FALSE)</f>
        <v>282</v>
      </c>
      <c r="F56" s="15">
        <v>45</v>
      </c>
      <c r="G56" s="15">
        <v>63</v>
      </c>
      <c r="H56" s="15">
        <v>1644877.1122649522</v>
      </c>
      <c r="I56" s="15">
        <v>8885011.5034579057</v>
      </c>
      <c r="J56" s="15">
        <v>145277.79319999999</v>
      </c>
      <c r="K56" s="15">
        <v>69.224218750000006</v>
      </c>
      <c r="L56" s="15">
        <v>8.7263280555921909</v>
      </c>
      <c r="M56" s="15">
        <v>1.7197550157996548</v>
      </c>
      <c r="N56" s="15">
        <v>703.89535024500003</v>
      </c>
    </row>
    <row r="57" spans="2:14" s="15" customFormat="1" x14ac:dyDescent="0.25">
      <c r="B57" s="15" t="str">
        <f>VLOOKUP(F57,[1]NUTS_Europa!$A$2:$C$81,2,FALSE)</f>
        <v>DE60</v>
      </c>
      <c r="C57" s="15">
        <f>VLOOKUP(F57,[1]NUTS_Europa!$A$2:$C$81,3,FALSE)</f>
        <v>245</v>
      </c>
      <c r="D57" s="15" t="str">
        <f>VLOOKUP(G57,[1]NUTS_Europa!$A$2:$C$81,2,FALSE)</f>
        <v>FRI3</v>
      </c>
      <c r="E57" s="15">
        <f>VLOOKUP(G57,[1]NUTS_Europa!$A$2:$C$81,3,FALSE)</f>
        <v>282</v>
      </c>
      <c r="F57" s="15">
        <v>45</v>
      </c>
      <c r="G57" s="15">
        <v>65</v>
      </c>
      <c r="H57" s="15">
        <v>1775191.3701418594</v>
      </c>
      <c r="I57" s="15">
        <v>8885011.5034579057</v>
      </c>
      <c r="J57" s="15">
        <v>163171.4883</v>
      </c>
      <c r="K57" s="15">
        <v>69.224218750000006</v>
      </c>
      <c r="L57" s="15">
        <v>8.7263280555921909</v>
      </c>
      <c r="M57" s="15">
        <v>1.7197550157996548</v>
      </c>
      <c r="N57" s="15">
        <v>703.89535024500003</v>
      </c>
    </row>
    <row r="58" spans="2:14" s="15" customFormat="1" x14ac:dyDescent="0.25">
      <c r="B58" s="15" t="str">
        <f>VLOOKUP(F58,[1]NUTS_Europa!$A$2:$C$81,2,FALSE)</f>
        <v>DE80</v>
      </c>
      <c r="C58" s="15">
        <f>VLOOKUP(F58,[1]NUTS_Europa!$A$2:$C$81,3,FALSE)</f>
        <v>245</v>
      </c>
      <c r="D58" s="15" t="str">
        <f>VLOOKUP(G58,[1]NUTS_Europa!$A$2:$C$81,2,FALSE)</f>
        <v>ES11</v>
      </c>
      <c r="E58" s="15">
        <f>VLOOKUP(G58,[1]NUTS_Europa!$A$2:$C$81,3,FALSE)</f>
        <v>285</v>
      </c>
      <c r="F58" s="15">
        <v>46</v>
      </c>
      <c r="G58" s="15">
        <v>51</v>
      </c>
      <c r="H58" s="15">
        <v>37151.401480135915</v>
      </c>
      <c r="I58" s="15">
        <v>7794283.0710222293</v>
      </c>
      <c r="J58" s="15">
        <v>127001.217</v>
      </c>
      <c r="K58" s="15">
        <v>78.589062499999997</v>
      </c>
      <c r="L58" s="15">
        <v>7.1015770306884809</v>
      </c>
      <c r="M58" s="15">
        <v>3.3050550653124483E-2</v>
      </c>
      <c r="N58" s="15">
        <v>15.609481283570693</v>
      </c>
    </row>
    <row r="59" spans="2:14" s="15" customFormat="1" x14ac:dyDescent="0.25">
      <c r="B59" s="15" t="str">
        <f>VLOOKUP(F59,[1]NUTS_Europa!$A$2:$C$81,2,FALSE)</f>
        <v>DE80</v>
      </c>
      <c r="C59" s="15">
        <f>VLOOKUP(F59,[1]NUTS_Europa!$A$2:$C$81,3,FALSE)</f>
        <v>245</v>
      </c>
      <c r="D59" s="15" t="str">
        <f>VLOOKUP(G59,[1]NUTS_Europa!$A$2:$C$81,2,FALSE)</f>
        <v>ES13</v>
      </c>
      <c r="E59" s="15">
        <f>VLOOKUP(G59,[1]NUTS_Europa!$A$2:$C$81,3,FALSE)</f>
        <v>285</v>
      </c>
      <c r="F59" s="15">
        <v>46</v>
      </c>
      <c r="G59" s="15">
        <v>53</v>
      </c>
      <c r="H59" s="15">
        <v>43894.338376568929</v>
      </c>
      <c r="I59" s="15">
        <v>7794283.0710222293</v>
      </c>
      <c r="J59" s="15">
        <v>117768.50930000001</v>
      </c>
      <c r="K59" s="15">
        <v>78.589062499999997</v>
      </c>
      <c r="L59" s="15">
        <v>7.1015770306884809</v>
      </c>
      <c r="M59" s="15">
        <v>3.3050550653124483E-2</v>
      </c>
      <c r="N59" s="15">
        <v>15.609481283570693</v>
      </c>
    </row>
    <row r="60" spans="2:14" s="15" customFormat="1" x14ac:dyDescent="0.25">
      <c r="B60" s="15" t="str">
        <f>VLOOKUP(F60,[1]NUTS_Europa!$A$2:$C$81,2,FALSE)</f>
        <v>DE93</v>
      </c>
      <c r="C60" s="15">
        <f>VLOOKUP(F60,[1]NUTS_Europa!$A$2:$C$81,3,FALSE)</f>
        <v>245</v>
      </c>
      <c r="D60" s="15" t="str">
        <f>VLOOKUP(G60,[1]NUTS_Europa!$A$2:$C$81,2,FALSE)</f>
        <v>FRI1</v>
      </c>
      <c r="E60" s="15">
        <f>VLOOKUP(G60,[1]NUTS_Europa!$A$2:$C$81,3,FALSE)</f>
        <v>275</v>
      </c>
      <c r="F60" s="15">
        <v>47</v>
      </c>
      <c r="G60" s="15">
        <v>64</v>
      </c>
      <c r="H60" s="15">
        <v>468623.70314244227</v>
      </c>
      <c r="I60" s="15">
        <v>7962385.3392089624</v>
      </c>
      <c r="J60" s="15">
        <v>154854.3009</v>
      </c>
      <c r="K60" s="15">
        <v>92.96875</v>
      </c>
      <c r="L60" s="15">
        <v>6.9308798659547826</v>
      </c>
      <c r="M60" s="15">
        <v>0.43706565510049405</v>
      </c>
      <c r="N60" s="15">
        <v>178.89087663685152</v>
      </c>
    </row>
    <row r="61" spans="2:14" s="15" customFormat="1" x14ac:dyDescent="0.25">
      <c r="B61" s="15" t="str">
        <f>VLOOKUP(F61,[1]NUTS_Europa!$A$2:$C$81,2,FALSE)</f>
        <v>DE93</v>
      </c>
      <c r="C61" s="15">
        <f>VLOOKUP(F61,[1]NUTS_Europa!$A$2:$C$81,3,FALSE)</f>
        <v>245</v>
      </c>
      <c r="D61" s="15" t="str">
        <f>VLOOKUP(G61,[1]NUTS_Europa!$A$2:$C$81,2,FALSE)</f>
        <v>FRI2</v>
      </c>
      <c r="E61" s="15">
        <f>VLOOKUP(G61,[1]NUTS_Europa!$A$2:$C$81,3,FALSE)</f>
        <v>275</v>
      </c>
      <c r="F61" s="15">
        <v>47</v>
      </c>
      <c r="G61" s="15">
        <v>69</v>
      </c>
      <c r="H61" s="15">
        <v>437619.05196724966</v>
      </c>
      <c r="I61" s="15">
        <v>7962385.3392089624</v>
      </c>
      <c r="J61" s="15">
        <v>114346.8514</v>
      </c>
      <c r="K61" s="15">
        <v>92.96875</v>
      </c>
      <c r="L61" s="15">
        <v>6.9308798659547826</v>
      </c>
      <c r="M61" s="15">
        <v>0.43706565510049405</v>
      </c>
      <c r="N61" s="15">
        <v>178.89087663685152</v>
      </c>
    </row>
    <row r="62" spans="2:14" s="15" customFormat="1" x14ac:dyDescent="0.25">
      <c r="B62" s="15" t="str">
        <f>VLOOKUP(F62,[1]NUTS_Europa!$A$2:$C$81,2,FALSE)</f>
        <v>DE94</v>
      </c>
      <c r="C62" s="15">
        <f>VLOOKUP(F62,[1]NUTS_Europa!$A$2:$C$81,3,FALSE)</f>
        <v>1069</v>
      </c>
      <c r="D62" s="15" t="str">
        <f>VLOOKUP(G62,[1]NUTS_Europa!$A$2:$C$81,2,FALSE)</f>
        <v>FRE1</v>
      </c>
      <c r="E62" s="15">
        <f>VLOOKUP(G62,[1]NUTS_Europa!$A$2:$C$81,3,FALSE)</f>
        <v>235</v>
      </c>
      <c r="F62" s="15">
        <v>48</v>
      </c>
      <c r="G62" s="15">
        <v>61</v>
      </c>
      <c r="H62" s="15">
        <v>561639.0676608223</v>
      </c>
      <c r="I62" s="15">
        <v>1424739.5343574118</v>
      </c>
      <c r="J62" s="15">
        <v>507158.32770000002</v>
      </c>
      <c r="K62" s="15">
        <v>31.848437499999999</v>
      </c>
      <c r="L62" s="15">
        <v>10.779008688350011</v>
      </c>
      <c r="M62" s="15">
        <v>2.7326199325620144</v>
      </c>
      <c r="N62" s="15">
        <v>1522.6567976625461</v>
      </c>
    </row>
    <row r="63" spans="2:14" s="15" customFormat="1" x14ac:dyDescent="0.25">
      <c r="B63" s="15" t="str">
        <f>VLOOKUP(F63,[1]NUTS_Europa!$A$2:$C$81,2,FALSE)</f>
        <v>DE94</v>
      </c>
      <c r="C63" s="15">
        <f>VLOOKUP(F63,[1]NUTS_Europa!$A$2:$C$81,3,FALSE)</f>
        <v>1069</v>
      </c>
      <c r="D63" s="15" t="str">
        <f>VLOOKUP(G63,[1]NUTS_Europa!$A$2:$C$81,2,FALSE)</f>
        <v>FRF2</v>
      </c>
      <c r="E63" s="15">
        <f>VLOOKUP(G63,[1]NUTS_Europa!$A$2:$C$81,3,FALSE)</f>
        <v>235</v>
      </c>
      <c r="F63" s="15">
        <v>48</v>
      </c>
      <c r="G63" s="15">
        <v>67</v>
      </c>
      <c r="H63" s="15">
        <v>1058252.3640930236</v>
      </c>
      <c r="I63" s="15">
        <v>1424739.5343574118</v>
      </c>
      <c r="J63" s="15">
        <v>126450.71709999999</v>
      </c>
      <c r="K63" s="15">
        <v>31.848437499999999</v>
      </c>
      <c r="L63" s="15">
        <v>10.779008688350011</v>
      </c>
      <c r="M63" s="15">
        <v>2.7326199325620144</v>
      </c>
      <c r="N63" s="15">
        <v>1522.6567976625461</v>
      </c>
    </row>
    <row r="64" spans="2:14" s="15" customFormat="1" x14ac:dyDescent="0.25">
      <c r="B64" s="15" t="str">
        <f>VLOOKUP(F64,[1]NUTS_Europa!$A$2:$C$81,2,FALSE)</f>
        <v>DEA1</v>
      </c>
      <c r="C64" s="15">
        <f>VLOOKUP(F64,[1]NUTS_Europa!$A$2:$C$81,3,FALSE)</f>
        <v>245</v>
      </c>
      <c r="D64" s="15" t="str">
        <f>VLOOKUP(G64,[1]NUTS_Europa!$A$2:$C$81,2,FALSE)</f>
        <v>ES11</v>
      </c>
      <c r="E64" s="15">
        <f>VLOOKUP(G64,[1]NUTS_Europa!$A$2:$C$81,3,FALSE)</f>
        <v>285</v>
      </c>
      <c r="F64" s="15">
        <v>49</v>
      </c>
      <c r="G64" s="15">
        <v>51</v>
      </c>
      <c r="H64" s="15">
        <v>35942.181793541546</v>
      </c>
      <c r="I64" s="15">
        <v>7794283.0710222293</v>
      </c>
      <c r="J64" s="15">
        <v>176841.96369999999</v>
      </c>
      <c r="K64" s="15">
        <v>78.589062499999997</v>
      </c>
      <c r="L64" s="15">
        <v>7.1015770306884809</v>
      </c>
      <c r="M64" s="15">
        <v>3.3050550653124483E-2</v>
      </c>
      <c r="N64" s="15">
        <v>15.609481283570693</v>
      </c>
    </row>
    <row r="65" spans="2:14" s="15" customFormat="1" x14ac:dyDescent="0.25">
      <c r="B65" s="15" t="str">
        <f>VLOOKUP(F65,[1]NUTS_Europa!$A$2:$C$81,2,FALSE)</f>
        <v>DEA1</v>
      </c>
      <c r="C65" s="15">
        <f>VLOOKUP(F65,[1]NUTS_Europa!$A$2:$C$81,3,FALSE)</f>
        <v>245</v>
      </c>
      <c r="D65" s="15" t="str">
        <f>VLOOKUP(G65,[1]NUTS_Europa!$A$2:$C$81,2,FALSE)</f>
        <v>ES13</v>
      </c>
      <c r="E65" s="15">
        <f>VLOOKUP(G65,[1]NUTS_Europa!$A$2:$C$81,3,FALSE)</f>
        <v>285</v>
      </c>
      <c r="F65" s="15">
        <v>49</v>
      </c>
      <c r="G65" s="15">
        <v>53</v>
      </c>
      <c r="H65" s="15">
        <v>42685.118689974559</v>
      </c>
      <c r="I65" s="15">
        <v>7794283.0710222293</v>
      </c>
      <c r="J65" s="15">
        <v>199058.85829999999</v>
      </c>
      <c r="K65" s="15">
        <v>78.589062499999997</v>
      </c>
      <c r="L65" s="15">
        <v>7.1015770306884809</v>
      </c>
      <c r="M65" s="15">
        <v>3.3050550653124483E-2</v>
      </c>
      <c r="N65" s="15">
        <v>15.609481283570693</v>
      </c>
    </row>
    <row r="66" spans="2:14" s="15" customFormat="1" x14ac:dyDescent="0.25">
      <c r="B66" s="15" t="str">
        <f>VLOOKUP(F66,[1]NUTS_Europa!$A$2:$C$81,2,FALSE)</f>
        <v>DEF0</v>
      </c>
      <c r="C66" s="15">
        <f>VLOOKUP(F66,[1]NUTS_Europa!$A$2:$C$81,3,FALSE)</f>
        <v>245</v>
      </c>
      <c r="D66" s="15" t="str">
        <f>VLOOKUP(G66,[1]NUTS_Europa!$A$2:$C$81,2,FALSE)</f>
        <v>FRH0</v>
      </c>
      <c r="E66" s="15">
        <f>VLOOKUP(G66,[1]NUTS_Europa!$A$2:$C$81,3,FALSE)</f>
        <v>282</v>
      </c>
      <c r="F66" s="15">
        <v>50</v>
      </c>
      <c r="G66" s="15">
        <v>63</v>
      </c>
      <c r="H66" s="15">
        <v>1608832.743064956</v>
      </c>
      <c r="I66" s="15">
        <v>8885011.5034579057</v>
      </c>
      <c r="J66" s="15">
        <v>145035.59770000001</v>
      </c>
      <c r="K66" s="15">
        <v>69.224218750000006</v>
      </c>
      <c r="L66" s="15">
        <v>8.7263280555921909</v>
      </c>
      <c r="M66" s="15">
        <v>1.7197550157996548</v>
      </c>
      <c r="N66" s="15">
        <v>703.89535024500003</v>
      </c>
    </row>
    <row r="67" spans="2:14" s="15" customFormat="1" x14ac:dyDescent="0.25">
      <c r="B67" s="15" t="str">
        <f>VLOOKUP(F67,[1]NUTS_Europa!$A$2:$C$81,2,FALSE)</f>
        <v>DEF0</v>
      </c>
      <c r="C67" s="15">
        <f>VLOOKUP(F67,[1]NUTS_Europa!$A$2:$C$81,3,FALSE)</f>
        <v>245</v>
      </c>
      <c r="D67" s="15" t="str">
        <f>VLOOKUP(G67,[1]NUTS_Europa!$A$2:$C$81,2,FALSE)</f>
        <v>FRI3</v>
      </c>
      <c r="E67" s="15">
        <f>VLOOKUP(G67,[1]NUTS_Europa!$A$2:$C$81,3,FALSE)</f>
        <v>282</v>
      </c>
      <c r="F67" s="15">
        <v>50</v>
      </c>
      <c r="G67" s="15">
        <v>65</v>
      </c>
      <c r="H67" s="15">
        <v>1739147.0009418635</v>
      </c>
      <c r="I67" s="15">
        <v>8885011.5034579057</v>
      </c>
      <c r="J67" s="15">
        <v>191087.21979999999</v>
      </c>
      <c r="K67" s="15">
        <v>69.224218750000006</v>
      </c>
      <c r="L67" s="15">
        <v>8.7263280555921909</v>
      </c>
      <c r="M67" s="15">
        <v>1.7197550157996548</v>
      </c>
      <c r="N67" s="15">
        <v>703.89535024500003</v>
      </c>
    </row>
    <row r="68" spans="2:14" s="15" customFormat="1" x14ac:dyDescent="0.25">
      <c r="B68" s="15" t="str">
        <f>VLOOKUP(F68,[1]NUTS_Europa!$A$2:$C$81,2,FALSE)</f>
        <v>ES21</v>
      </c>
      <c r="C68" s="15">
        <f>VLOOKUP(F68,[1]NUTS_Europa!$A$2:$C$81,3,FALSE)</f>
        <v>1063</v>
      </c>
      <c r="D68" s="15" t="str">
        <f>VLOOKUP(G68,[1]NUTS_Europa!$A$2:$C$81,2,FALSE)</f>
        <v>ES61</v>
      </c>
      <c r="E68" s="15">
        <f>VLOOKUP(G68,[1]NUTS_Europa!$A$2:$C$81,3,FALSE)</f>
        <v>297</v>
      </c>
      <c r="F68" s="15">
        <v>54</v>
      </c>
      <c r="G68" s="15">
        <v>57</v>
      </c>
      <c r="H68" s="15">
        <v>1055817.9199836885</v>
      </c>
      <c r="I68" s="15">
        <v>9762941.5218676515</v>
      </c>
      <c r="J68" s="15">
        <v>199597.76430000001</v>
      </c>
      <c r="K68" s="15">
        <v>45.78125</v>
      </c>
      <c r="L68" s="15">
        <v>10.507244333786074</v>
      </c>
      <c r="M68" s="15">
        <v>1.6157381995048834</v>
      </c>
      <c r="N68" s="15">
        <v>901.90166294440382</v>
      </c>
    </row>
    <row r="69" spans="2:14" s="15" customFormat="1" x14ac:dyDescent="0.25">
      <c r="B69" s="15" t="str">
        <f>VLOOKUP(F69,[1]NUTS_Europa!$A$2:$C$81,2,FALSE)</f>
        <v>ES21</v>
      </c>
      <c r="C69" s="15">
        <f>VLOOKUP(F69,[1]NUTS_Europa!$A$2:$C$81,3,FALSE)</f>
        <v>1063</v>
      </c>
      <c r="D69" s="15" t="str">
        <f>VLOOKUP(G69,[1]NUTS_Europa!$A$2:$C$81,2,FALSE)</f>
        <v>FRD2</v>
      </c>
      <c r="E69" s="15">
        <f>VLOOKUP(G69,[1]NUTS_Europa!$A$2:$C$81,3,FALSE)</f>
        <v>271</v>
      </c>
      <c r="F69" s="15">
        <v>54</v>
      </c>
      <c r="G69" s="15">
        <v>60</v>
      </c>
      <c r="H69" s="15">
        <v>257672.44647032925</v>
      </c>
      <c r="I69" s="15">
        <v>11624781.920529976</v>
      </c>
      <c r="J69" s="15">
        <v>159445.52859999999</v>
      </c>
      <c r="K69" s="15">
        <v>130.390625</v>
      </c>
      <c r="L69" s="15">
        <v>10.728362887903295</v>
      </c>
      <c r="M69" s="15">
        <v>0.63433974712946883</v>
      </c>
      <c r="N69" s="15">
        <v>299.59302385500001</v>
      </c>
    </row>
    <row r="70" spans="2:14" s="15" customFormat="1" x14ac:dyDescent="0.25">
      <c r="B70" s="15" t="str">
        <f>VLOOKUP(F70,[1]NUTS_Europa!$A$2:$C$81,2,FALSE)</f>
        <v>ES51</v>
      </c>
      <c r="C70" s="15">
        <f>VLOOKUP(F70,[1]NUTS_Europa!$A$2:$C$81,3,FALSE)</f>
        <v>1064</v>
      </c>
      <c r="D70" s="15" t="str">
        <f>VLOOKUP(G70,[1]NUTS_Europa!$A$2:$C$81,2,FALSE)</f>
        <v>ES62</v>
      </c>
      <c r="E70" s="15">
        <f>VLOOKUP(G70,[1]NUTS_Europa!$A$2:$C$81,3,FALSE)</f>
        <v>462</v>
      </c>
      <c r="F70" s="15">
        <v>55</v>
      </c>
      <c r="G70" s="15">
        <v>58</v>
      </c>
      <c r="H70" s="15">
        <v>1046641.3763820025</v>
      </c>
      <c r="I70" s="15">
        <v>1263539.309643144</v>
      </c>
      <c r="J70" s="15">
        <v>114203.5226</v>
      </c>
      <c r="K70" s="15">
        <v>26.015625</v>
      </c>
      <c r="L70" s="15">
        <v>9.8167793294533645</v>
      </c>
      <c r="M70" s="15">
        <v>1.7469427672897411</v>
      </c>
      <c r="N70" s="15">
        <v>975.13977658640761</v>
      </c>
    </row>
    <row r="71" spans="2:14" s="15" customFormat="1" x14ac:dyDescent="0.25">
      <c r="B71" s="15" t="str">
        <f>VLOOKUP(F71,[1]NUTS_Europa!$A$2:$C$81,2,FALSE)</f>
        <v>ES51</v>
      </c>
      <c r="C71" s="15">
        <f>VLOOKUP(F71,[1]NUTS_Europa!$A$2:$C$81,3,FALSE)</f>
        <v>1064</v>
      </c>
      <c r="D71" s="15" t="str">
        <f>VLOOKUP(G71,[1]NUTS_Europa!$A$2:$C$81,2,FALSE)</f>
        <v>FRD2</v>
      </c>
      <c r="E71" s="15">
        <f>VLOOKUP(G71,[1]NUTS_Europa!$A$2:$C$81,3,FALSE)</f>
        <v>271</v>
      </c>
      <c r="F71" s="15">
        <v>55</v>
      </c>
      <c r="G71" s="15">
        <v>60</v>
      </c>
      <c r="H71" s="15">
        <v>157744.00091263207</v>
      </c>
      <c r="I71" s="15">
        <v>3303631.5583572253</v>
      </c>
      <c r="J71" s="15">
        <v>507158.32770000002</v>
      </c>
      <c r="K71" s="15">
        <v>120.390625</v>
      </c>
      <c r="L71" s="15">
        <v>11.45025961059525</v>
      </c>
      <c r="M71" s="15">
        <v>0.63433974712946883</v>
      </c>
      <c r="N71" s="15">
        <v>299.59302385500001</v>
      </c>
    </row>
    <row r="72" spans="2:14" s="15" customFormat="1" x14ac:dyDescent="0.25">
      <c r="B72" s="15" t="str">
        <f>VLOOKUP(F72,[1]NUTS_Europa!$A$2:$C$81,2,FALSE)</f>
        <v>ES52</v>
      </c>
      <c r="C72" s="15">
        <f>VLOOKUP(F72,[1]NUTS_Europa!$A$2:$C$81,3,FALSE)</f>
        <v>1063</v>
      </c>
      <c r="D72" s="15" t="str">
        <f>VLOOKUP(G72,[1]NUTS_Europa!$A$2:$C$81,2,FALSE)</f>
        <v>ES61</v>
      </c>
      <c r="E72" s="15">
        <f>VLOOKUP(G72,[1]NUTS_Europa!$A$2:$C$81,3,FALSE)</f>
        <v>297</v>
      </c>
      <c r="F72" s="15">
        <v>56</v>
      </c>
      <c r="G72" s="15">
        <v>57</v>
      </c>
      <c r="H72" s="15">
        <v>766873.88042286399</v>
      </c>
      <c r="I72" s="15">
        <v>9762941.5218676515</v>
      </c>
      <c r="J72" s="15">
        <v>176841.96369999999</v>
      </c>
      <c r="K72" s="15">
        <v>45.78125</v>
      </c>
      <c r="L72" s="15">
        <v>10.507244333786074</v>
      </c>
      <c r="M72" s="15">
        <v>1.6157381995048834</v>
      </c>
      <c r="N72" s="15">
        <v>901.90166294440382</v>
      </c>
    </row>
    <row r="73" spans="2:14" s="15" customFormat="1" x14ac:dyDescent="0.25">
      <c r="B73" s="15" t="str">
        <f>VLOOKUP(F73,[1]NUTS_Europa!$A$2:$C$81,2,FALSE)</f>
        <v>ES52</v>
      </c>
      <c r="C73" s="15">
        <f>VLOOKUP(F73,[1]NUTS_Europa!$A$2:$C$81,3,FALSE)</f>
        <v>1063</v>
      </c>
      <c r="D73" s="15" t="str">
        <f>VLOOKUP(G73,[1]NUTS_Europa!$A$2:$C$81,2,FALSE)</f>
        <v>ES62</v>
      </c>
      <c r="E73" s="15">
        <f>VLOOKUP(G73,[1]NUTS_Europa!$A$2:$C$81,3,FALSE)</f>
        <v>462</v>
      </c>
      <c r="F73" s="15">
        <v>56</v>
      </c>
      <c r="G73" s="15">
        <v>58</v>
      </c>
      <c r="H73" s="15">
        <v>1058334.6872627917</v>
      </c>
      <c r="I73" s="15">
        <v>9575535.3183856364</v>
      </c>
      <c r="J73" s="15">
        <v>163171.4883</v>
      </c>
      <c r="K73" s="15">
        <v>35.9375</v>
      </c>
      <c r="L73" s="15">
        <v>9.0948826067614092</v>
      </c>
      <c r="M73" s="15">
        <v>1.7469427672897411</v>
      </c>
      <c r="N73" s="15">
        <v>975.13977658640761</v>
      </c>
    </row>
    <row r="74" spans="2:14" s="15" customFormat="1" x14ac:dyDescent="0.25">
      <c r="B74" s="15" t="str">
        <f>VLOOKUP(F74,[1]NUTS_Europa!$A$2:$C$81,2,FALSE)</f>
        <v>FRJ1</v>
      </c>
      <c r="C74" s="15">
        <f>VLOOKUP(F74,[1]NUTS_Europa!$A$2:$C$81,3,FALSE)</f>
        <v>1064</v>
      </c>
      <c r="D74" s="15" t="str">
        <f>VLOOKUP(G74,[1]NUTS_Europa!$A$2:$C$81,2,FALSE)</f>
        <v>PT16</v>
      </c>
      <c r="E74" s="15">
        <f>VLOOKUP(G74,[1]NUTS_Europa!$A$2:$C$81,3,FALSE)</f>
        <v>294</v>
      </c>
      <c r="F74" s="15">
        <v>66</v>
      </c>
      <c r="G74" s="15">
        <v>78</v>
      </c>
      <c r="H74" s="15">
        <v>2669689.5452814656</v>
      </c>
      <c r="I74" s="15">
        <v>1765524.9125119904</v>
      </c>
      <c r="J74" s="15">
        <v>119215.969</v>
      </c>
      <c r="K74" s="15">
        <v>48.385156250000001</v>
      </c>
      <c r="L74" s="15">
        <v>9.970545163084612</v>
      </c>
      <c r="M74" s="15">
        <v>5.2301196880218441</v>
      </c>
      <c r="N74" s="15">
        <v>2919.4418040438927</v>
      </c>
    </row>
    <row r="75" spans="2:14" s="15" customFormat="1" x14ac:dyDescent="0.25">
      <c r="B75" s="15" t="str">
        <f>VLOOKUP(F75,[1]NUTS_Europa!$A$2:$C$81,2,FALSE)</f>
        <v>FRJ1</v>
      </c>
      <c r="C75" s="15">
        <f>VLOOKUP(F75,[1]NUTS_Europa!$A$2:$C$81,3,FALSE)</f>
        <v>1064</v>
      </c>
      <c r="D75" s="15" t="str">
        <f>VLOOKUP(G75,[1]NUTS_Europa!$A$2:$C$81,2,FALSE)</f>
        <v>PT17</v>
      </c>
      <c r="E75" s="15">
        <f>VLOOKUP(G75,[1]NUTS_Europa!$A$2:$C$81,3,FALSE)</f>
        <v>297</v>
      </c>
      <c r="F75" s="15">
        <v>66</v>
      </c>
      <c r="G75" s="15">
        <v>79</v>
      </c>
      <c r="H75" s="15">
        <v>837768.38350014319</v>
      </c>
      <c r="I75" s="15">
        <v>1450505.4077280278</v>
      </c>
      <c r="J75" s="15">
        <v>192445.7181</v>
      </c>
      <c r="K75" s="15">
        <v>36.171875</v>
      </c>
      <c r="L75" s="15">
        <v>11.22914105647803</v>
      </c>
      <c r="M75" s="15">
        <v>1.6157381995048834</v>
      </c>
      <c r="N75" s="15">
        <v>901.90166294440382</v>
      </c>
    </row>
    <row r="76" spans="2:14" s="15" customFormat="1" x14ac:dyDescent="0.25">
      <c r="B76" s="15" t="str">
        <f>VLOOKUP(F76,[1]NUTS_Europa!$A$2:$C$81,2,FALSE)</f>
        <v>NL12</v>
      </c>
      <c r="C76" s="15">
        <f>VLOOKUP(F76,[1]NUTS_Europa!$A$2:$C$81,3,FALSE)</f>
        <v>250</v>
      </c>
      <c r="D76" s="15" t="str">
        <f>VLOOKUP(G76,[1]NUTS_Europa!$A$2:$C$81,2,FALSE)</f>
        <v>NL41</v>
      </c>
      <c r="E76" s="15">
        <f>VLOOKUP(G76,[1]NUTS_Europa!$A$2:$C$81,3,FALSE)</f>
        <v>218</v>
      </c>
      <c r="F76" s="15">
        <v>71</v>
      </c>
      <c r="G76" s="15">
        <v>75</v>
      </c>
      <c r="H76" s="15">
        <v>2739241.7295512701</v>
      </c>
      <c r="I76" s="15">
        <v>1170342.7664226997</v>
      </c>
      <c r="J76" s="15">
        <v>126450.71709999999</v>
      </c>
      <c r="K76" s="15">
        <v>5.3125</v>
      </c>
      <c r="L76" s="15">
        <v>7.473843469498906</v>
      </c>
      <c r="M76" s="15">
        <v>10.580104447508571</v>
      </c>
      <c r="N76" s="15">
        <v>5283.3813549476936</v>
      </c>
    </row>
    <row r="77" spans="2:14" s="15" customFormat="1" x14ac:dyDescent="0.25">
      <c r="B77" s="15" t="str">
        <f>VLOOKUP(F77,[1]NUTS_Europa!$A$2:$C$81,2,FALSE)</f>
        <v>NL12</v>
      </c>
      <c r="C77" s="15">
        <f>VLOOKUP(F77,[1]NUTS_Europa!$A$2:$C$81,3,FALSE)</f>
        <v>250</v>
      </c>
      <c r="D77" s="15" t="str">
        <f>VLOOKUP(G77,[1]NUTS_Europa!$A$2:$C$81,2,FALSE)</f>
        <v>PT11</v>
      </c>
      <c r="E77" s="15">
        <f>VLOOKUP(G77,[1]NUTS_Europa!$A$2:$C$81,3,FALSE)</f>
        <v>288</v>
      </c>
      <c r="F77" s="15">
        <v>71</v>
      </c>
      <c r="G77" s="15">
        <v>76</v>
      </c>
      <c r="H77" s="15">
        <v>675550.90481721202</v>
      </c>
      <c r="I77" s="15">
        <v>2531722.2136402316</v>
      </c>
      <c r="J77" s="15">
        <v>142841.86170000001</v>
      </c>
      <c r="K77" s="15">
        <v>71.079687500000006</v>
      </c>
      <c r="L77" s="15">
        <v>10.326584308228533</v>
      </c>
      <c r="M77" s="15">
        <v>2.0336653638123492</v>
      </c>
      <c r="N77" s="15">
        <v>960.48207385839237</v>
      </c>
    </row>
    <row r="78" spans="2:14" s="15" customFormat="1" x14ac:dyDescent="0.25">
      <c r="B78" s="15" t="str">
        <f>VLOOKUP(F78,[1]NUTS_Europa!$A$2:$C$81,2,FALSE)</f>
        <v>NL32</v>
      </c>
      <c r="C78" s="15">
        <f>VLOOKUP(F78,[1]NUTS_Europa!$A$2:$C$81,3,FALSE)</f>
        <v>253</v>
      </c>
      <c r="D78" s="15" t="str">
        <f>VLOOKUP(G78,[1]NUTS_Europa!$A$2:$C$81,2,FALSE)</f>
        <v>NL34</v>
      </c>
      <c r="E78" s="15">
        <f>VLOOKUP(G78,[1]NUTS_Europa!$A$2:$C$81,3,FALSE)</f>
        <v>218</v>
      </c>
      <c r="F78" s="15">
        <v>72</v>
      </c>
      <c r="G78" s="15">
        <v>74</v>
      </c>
      <c r="H78" s="15">
        <v>2674005.6632633968</v>
      </c>
      <c r="I78" s="15">
        <v>1287833.3703890438</v>
      </c>
      <c r="J78" s="15">
        <v>120125.8052</v>
      </c>
      <c r="K78" s="15">
        <v>13.983593750000001</v>
      </c>
      <c r="L78" s="15">
        <v>9.9821500866085433</v>
      </c>
      <c r="M78" s="15">
        <v>10.580104447508571</v>
      </c>
      <c r="N78" s="15">
        <v>5283.3813549476936</v>
      </c>
    </row>
    <row r="79" spans="2:14" s="15" customFormat="1" x14ac:dyDescent="0.25">
      <c r="B79" s="15" t="str">
        <f>VLOOKUP(F79,[1]NUTS_Europa!$A$2:$C$81,2,FALSE)</f>
        <v>NL32</v>
      </c>
      <c r="C79" s="15">
        <f>VLOOKUP(F79,[1]NUTS_Europa!$A$2:$C$81,3,FALSE)</f>
        <v>253</v>
      </c>
      <c r="D79" s="15" t="str">
        <f>VLOOKUP(G79,[1]NUTS_Europa!$A$2:$C$81,2,FALSE)</f>
        <v>NL41</v>
      </c>
      <c r="E79" s="15">
        <f>VLOOKUP(G79,[1]NUTS_Europa!$A$2:$C$81,3,FALSE)</f>
        <v>218</v>
      </c>
      <c r="F79" s="15">
        <v>72</v>
      </c>
      <c r="G79" s="15">
        <v>75</v>
      </c>
      <c r="H79" s="15">
        <v>2292466.2787158489</v>
      </c>
      <c r="I79" s="15">
        <v>1287833.3703890438</v>
      </c>
      <c r="J79" s="15">
        <v>159445.52859999999</v>
      </c>
      <c r="K79" s="15">
        <v>13.983593750000001</v>
      </c>
      <c r="L79" s="15">
        <v>9.9821500866085433</v>
      </c>
      <c r="M79" s="15">
        <v>10.580104447508571</v>
      </c>
      <c r="N79" s="15">
        <v>5283.3813549476936</v>
      </c>
    </row>
    <row r="80" spans="2:14" s="15" customFormat="1" x14ac:dyDescent="0.25">
      <c r="B80" s="15" t="str">
        <f>VLOOKUP(F80,[1]NUTS_Europa!$A$2:$C$81,2,FALSE)</f>
        <v>NL33</v>
      </c>
      <c r="C80" s="15">
        <f>VLOOKUP(F80,[1]NUTS_Europa!$A$2:$C$81,3,FALSE)</f>
        <v>220</v>
      </c>
      <c r="D80" s="15" t="str">
        <f>VLOOKUP(G80,[1]NUTS_Europa!$A$2:$C$81,2,FALSE)</f>
        <v>NL34</v>
      </c>
      <c r="E80" s="15">
        <f>VLOOKUP(G80,[1]NUTS_Europa!$A$2:$C$81,3,FALSE)</f>
        <v>218</v>
      </c>
      <c r="F80" s="15">
        <v>73</v>
      </c>
      <c r="G80" s="15">
        <v>74</v>
      </c>
      <c r="H80" s="15">
        <v>2814726.8008172144</v>
      </c>
      <c r="I80" s="15">
        <v>1084205.7424851563</v>
      </c>
      <c r="J80" s="15">
        <v>145277.79319999999</v>
      </c>
      <c r="K80" s="15">
        <v>9.765625</v>
      </c>
      <c r="L80" s="15">
        <v>8.7539401012932903</v>
      </c>
      <c r="M80" s="15">
        <v>9.4406426514983242</v>
      </c>
      <c r="N80" s="15">
        <v>5283.3813549476936</v>
      </c>
    </row>
    <row r="81" spans="2:29" s="15" customFormat="1" x14ac:dyDescent="0.25">
      <c r="B81" s="15" t="str">
        <f>VLOOKUP(F81,[1]NUTS_Europa!$A$2:$C$81,2,FALSE)</f>
        <v>NL33</v>
      </c>
      <c r="C81" s="15">
        <f>VLOOKUP(F81,[1]NUTS_Europa!$A$2:$C$81,3,FALSE)</f>
        <v>220</v>
      </c>
      <c r="D81" s="15" t="str">
        <f>VLOOKUP(G81,[1]NUTS_Europa!$A$2:$C$81,2,FALSE)</f>
        <v>PT11</v>
      </c>
      <c r="E81" s="15">
        <f>VLOOKUP(G81,[1]NUTS_Europa!$A$2:$C$81,3,FALSE)</f>
        <v>288</v>
      </c>
      <c r="F81" s="15">
        <v>73</v>
      </c>
      <c r="G81" s="15">
        <v>76</v>
      </c>
      <c r="H81" s="15">
        <v>617961.58907200187</v>
      </c>
      <c r="I81" s="15">
        <v>2214796.2100916971</v>
      </c>
      <c r="J81" s="15">
        <v>163171.4883</v>
      </c>
      <c r="K81" s="15">
        <v>65.680468750000003</v>
      </c>
      <c r="L81" s="15">
        <v>11.606680940022919</v>
      </c>
      <c r="M81" s="15">
        <v>1.8265191149636961</v>
      </c>
      <c r="N81" s="15">
        <v>960.48207385839237</v>
      </c>
    </row>
    <row r="82" spans="2:29" s="15" customFormat="1" x14ac:dyDescent="0.25">
      <c r="B82" s="15" t="str">
        <f>VLOOKUP(F82,[1]NUTS_Europa!$A$2:$C$81,2,FALSE)</f>
        <v>PT15</v>
      </c>
      <c r="C82" s="15">
        <f>VLOOKUP(F82,[1]NUTS_Europa!$A$2:$C$81,3,FALSE)</f>
        <v>61</v>
      </c>
      <c r="D82" s="15" t="str">
        <f>VLOOKUP(G82,[1]NUTS_Europa!$A$2:$C$81,2,FALSE)</f>
        <v>PT16</v>
      </c>
      <c r="E82" s="15">
        <f>VLOOKUP(G82,[1]NUTS_Europa!$A$2:$C$81,3,FALSE)</f>
        <v>294</v>
      </c>
      <c r="F82" s="15">
        <v>77</v>
      </c>
      <c r="G82" s="15">
        <v>78</v>
      </c>
      <c r="H82" s="15">
        <v>2439171.2568362541</v>
      </c>
      <c r="I82" s="15">
        <v>1189321.3871655192</v>
      </c>
      <c r="J82" s="15">
        <v>127001.217</v>
      </c>
      <c r="K82" s="15">
        <v>24.039062499999996</v>
      </c>
      <c r="L82" s="15">
        <v>8.3227584343758725</v>
      </c>
      <c r="M82" s="15">
        <v>4.8683092914501511</v>
      </c>
      <c r="N82" s="15">
        <v>2919.4418040438927</v>
      </c>
    </row>
    <row r="83" spans="2:29" s="15" customFormat="1" x14ac:dyDescent="0.25">
      <c r="B83" s="15" t="str">
        <f>VLOOKUP(F83,[1]NUTS_Europa!$A$2:$C$81,2,FALSE)</f>
        <v>PT15</v>
      </c>
      <c r="C83" s="15">
        <f>VLOOKUP(F83,[1]NUTS_Europa!$A$2:$C$81,3,FALSE)</f>
        <v>61</v>
      </c>
      <c r="D83" s="15" t="str">
        <f>VLOOKUP(G83,[1]NUTS_Europa!$A$2:$C$81,2,FALSE)</f>
        <v>PT17</v>
      </c>
      <c r="E83" s="15">
        <f>VLOOKUP(G83,[1]NUTS_Europa!$A$2:$C$81,3,FALSE)</f>
        <v>297</v>
      </c>
      <c r="F83" s="15">
        <v>77</v>
      </c>
      <c r="G83" s="15">
        <v>79</v>
      </c>
      <c r="H83" s="15">
        <v>766553.72554434254</v>
      </c>
      <c r="I83" s="15">
        <v>747321.19433992356</v>
      </c>
      <c r="J83" s="15">
        <v>113696.3812</v>
      </c>
      <c r="K83" s="15">
        <v>5.859375</v>
      </c>
      <c r="L83" s="15">
        <v>9.5813543277692901</v>
      </c>
      <c r="M83" s="15">
        <v>1.5039642987932533</v>
      </c>
      <c r="N83" s="15">
        <v>901.90166294440382</v>
      </c>
    </row>
    <row r="84" spans="2:29" s="15" customFormat="1" x14ac:dyDescent="0.25">
      <c r="N84" s="15">
        <f>SUM(N4:N83)</f>
        <v>251609.00023008691</v>
      </c>
    </row>
    <row r="85" spans="2:29" s="15" customFormat="1" x14ac:dyDescent="0.25"/>
    <row r="86" spans="2:29" s="15" customFormat="1" x14ac:dyDescent="0.25">
      <c r="B86" s="15" t="s">
        <v>146</v>
      </c>
    </row>
    <row r="87" spans="2:29" s="15" customFormat="1" x14ac:dyDescent="0.25">
      <c r="B87" s="15" t="str">
        <f>B3</f>
        <v>nodo inicial</v>
      </c>
      <c r="C87" s="15" t="str">
        <f t="shared" ref="C87:H87" si="0">C3</f>
        <v>puerto O</v>
      </c>
      <c r="D87" s="15" t="str">
        <f t="shared" si="0"/>
        <v>nodo final</v>
      </c>
      <c r="E87" s="15" t="str">
        <f t="shared" si="0"/>
        <v>puerto D</v>
      </c>
      <c r="F87" s="15" t="str">
        <f t="shared" si="0"/>
        <v>Var1</v>
      </c>
      <c r="G87" s="15" t="str">
        <f t="shared" si="0"/>
        <v>Var2</v>
      </c>
      <c r="H87" s="15" t="str">
        <f t="shared" si="0"/>
        <v>Coste variable</v>
      </c>
      <c r="I87" s="15" t="s">
        <v>162</v>
      </c>
      <c r="J87" s="15" t="str">
        <f t="shared" ref="J87:O87" si="1">I3</f>
        <v>Coste fijo</v>
      </c>
      <c r="K87" s="15" t="str">
        <f t="shared" si="1"/>
        <v>flow</v>
      </c>
      <c r="L87" s="15" t="str">
        <f t="shared" si="1"/>
        <v>TiempoNav</v>
      </c>
      <c r="M87" s="15" t="str">
        <f t="shared" si="1"/>
        <v>TiempoPort</v>
      </c>
      <c r="N87" s="15" t="str">
        <f t="shared" si="1"/>
        <v>TiempoCD</v>
      </c>
      <c r="O87" s="15" t="str">
        <f t="shared" si="1"/>
        <v>offer</v>
      </c>
      <c r="P87" s="15" t="str">
        <f>'30 buques 12,8 kn 7500 charter'!P94</f>
        <v>Tiempo C/D</v>
      </c>
      <c r="Q87" s="15" t="str">
        <f>'30 buques 12,8 kn 7500 charter'!Q94</f>
        <v>Tiempo total</v>
      </c>
      <c r="R87" s="15" t="str">
        <f>'30 buques 12,8 kn 7500 charter'!R94</f>
        <v>TEUs/buque</v>
      </c>
      <c r="S87" s="15" t="str">
        <f>'30 buques 12,8 kn 7500 charter'!S94</f>
        <v>Coste variable</v>
      </c>
      <c r="T87" s="15" t="str">
        <f>'30 buques 12,8 kn 7500 charter'!T94</f>
        <v>Coste fijo</v>
      </c>
      <c r="U87" s="15" t="str">
        <f>'30 buques 12,8 kn 7500 charter'!U94</f>
        <v>Coste Total</v>
      </c>
      <c r="V87" s="15" t="str">
        <f>'30 buques 12,8 kn 7500 charter'!V94</f>
        <v>Nodo inicial</v>
      </c>
      <c r="W87" s="15" t="str">
        <f>'30 buques 12,8 kn 7500 charter'!W94</f>
        <v>Puerto O</v>
      </c>
      <c r="X87" s="15" t="str">
        <f>'30 buques 12,8 kn 7500 charter'!X94</f>
        <v>Nodo final</v>
      </c>
      <c r="Y87" s="15" t="str">
        <f>'30 buques 12,8 kn 7500 charter'!Y94</f>
        <v>Puerto D</v>
      </c>
    </row>
    <row r="88" spans="2:29" s="15" customFormat="1" x14ac:dyDescent="0.25">
      <c r="B88" s="15" t="str">
        <f>VLOOKUP(F88,[1]NUTS_Europa!$A$2:$C$81,2,FALSE)</f>
        <v>DE80</v>
      </c>
      <c r="C88" s="15">
        <f>VLOOKUP(F88,[1]NUTS_Europa!$A$2:$C$81,3,FALSE)</f>
        <v>1069</v>
      </c>
      <c r="D88" s="15" t="str">
        <f>VLOOKUP(G88,[1]NUTS_Europa!$A$2:$C$81,2,FALSE)</f>
        <v>ES11</v>
      </c>
      <c r="E88" s="15">
        <f>VLOOKUP(G88,[1]NUTS_Europa!$A$2:$C$81,3,FALSE)</f>
        <v>288</v>
      </c>
      <c r="F88" s="15">
        <v>6</v>
      </c>
      <c r="G88" s="15">
        <v>11</v>
      </c>
      <c r="H88" s="15">
        <v>507486.76609089732</v>
      </c>
      <c r="I88" s="15">
        <f>J88/29</f>
        <v>96637.798100010827</v>
      </c>
      <c r="J88" s="15">
        <v>2802496.144900314</v>
      </c>
      <c r="K88" s="15">
        <v>142841.86170000001</v>
      </c>
      <c r="L88" s="15">
        <v>90.52734375</v>
      </c>
      <c r="M88" s="15">
        <v>10.634741404670578</v>
      </c>
      <c r="N88" s="15">
        <v>1.7206837956216727</v>
      </c>
      <c r="O88" s="17">
        <v>960.48207385839237</v>
      </c>
      <c r="P88" s="15">
        <f>N88*(R88/O88)</f>
        <v>1.2970310450726439</v>
      </c>
      <c r="Q88" s="15">
        <f>P88+M88+L88</f>
        <v>102.45911619974322</v>
      </c>
      <c r="R88" s="15">
        <v>724</v>
      </c>
      <c r="S88" s="15">
        <f>H88*(R88/O88)</f>
        <v>382537.50762242742</v>
      </c>
      <c r="T88" s="15">
        <f>2*I88</f>
        <v>193275.59620002165</v>
      </c>
      <c r="U88" s="15">
        <f>T88+S88</f>
        <v>575813.10382244911</v>
      </c>
      <c r="V88" s="15" t="str">
        <f>VLOOKUP(B88,NUTS_Europa!$B$2:$F$41,5,FALSE)</f>
        <v>Mecklenburg-Vorpommern</v>
      </c>
      <c r="W88" s="15" t="str">
        <f>VLOOKUP(C88,Puertos!$N$3:$O$27,2,FALSE)</f>
        <v>Hamburgo</v>
      </c>
      <c r="X88" s="15" t="str">
        <f>VLOOKUP(D88,NUTS_Europa!$B$2:$F$41,5,FALSE)</f>
        <v>Galicia</v>
      </c>
      <c r="Y88" s="15" t="str">
        <f>VLOOKUP(E88,Puertos!$N$3:$O$27,2,FALSE)</f>
        <v>Vigo</v>
      </c>
      <c r="Z88" s="15">
        <f>Q88/24</f>
        <v>4.2691298416559675</v>
      </c>
      <c r="AA88" s="15">
        <f>SUM(Q88:Q91)</f>
        <v>291.61591165710456</v>
      </c>
      <c r="AB88" s="15">
        <f>AA88/24</f>
        <v>12.150662985712691</v>
      </c>
      <c r="AC88" s="15">
        <f>AB88/7</f>
        <v>1.7358089979589557</v>
      </c>
    </row>
    <row r="89" spans="2:29" s="15" customFormat="1" x14ac:dyDescent="0.25">
      <c r="B89" s="15" t="str">
        <f>VLOOKUP(G89,[1]NUTS_Europa!$A$2:$C$81,2,FALSE)</f>
        <v>ES11</v>
      </c>
      <c r="C89" s="15">
        <f>VLOOKUP(G89,[1]NUTS_Europa!$A$2:$C$81,3,FALSE)</f>
        <v>288</v>
      </c>
      <c r="D89" s="15" t="str">
        <f>VLOOKUP(F89,[1]NUTS_Europa!$A$2:$C$81,2,FALSE)</f>
        <v>DEA1</v>
      </c>
      <c r="E89" s="15">
        <f>VLOOKUP(F89,[1]NUTS_Europa!$A$2:$C$81,3,FALSE)</f>
        <v>253</v>
      </c>
      <c r="F89" s="15">
        <v>9</v>
      </c>
      <c r="G89" s="15">
        <v>11</v>
      </c>
      <c r="H89" s="15">
        <v>527683.66935745324</v>
      </c>
      <c r="I89" s="15">
        <f t="shared" ref="I89:I116" si="2">J89/29</f>
        <v>83127.85013141387</v>
      </c>
      <c r="J89" s="15">
        <v>2410707.6538110022</v>
      </c>
      <c r="K89" s="15">
        <v>142392.87169999999</v>
      </c>
      <c r="L89" s="15">
        <v>69.30859375</v>
      </c>
      <c r="M89" s="15">
        <v>12.834890925338172</v>
      </c>
      <c r="N89" s="15">
        <v>2.0336653638123492</v>
      </c>
      <c r="O89" s="17">
        <v>960.48207385839237</v>
      </c>
      <c r="P89" s="15">
        <f t="shared" ref="P89:P91" si="3">N89*(R89/O89)</f>
        <v>1.5329528405308048</v>
      </c>
      <c r="Q89" s="15">
        <f t="shared" ref="Q89:Q91" si="4">P89+M89+L89</f>
        <v>83.676437515868969</v>
      </c>
      <c r="R89" s="15">
        <v>724</v>
      </c>
      <c r="S89" s="15">
        <f t="shared" ref="S89:S91" si="5">H89*(R89/O89)</f>
        <v>397761.69385449897</v>
      </c>
      <c r="T89" s="15">
        <f t="shared" ref="T89:T91" si="6">2*I89</f>
        <v>166255.70026282774</v>
      </c>
      <c r="U89" s="15">
        <f t="shared" ref="U89:U91" si="7">T89+S89</f>
        <v>564017.39411732671</v>
      </c>
      <c r="V89" s="15" t="str">
        <f>VLOOKUP(B89,NUTS_Europa!$B$2:$F$41,5,FALSE)</f>
        <v>Galicia</v>
      </c>
      <c r="W89" s="15" t="str">
        <f>VLOOKUP(C89,Puertos!$N$3:$O$27,2,FALSE)</f>
        <v>Vigo</v>
      </c>
      <c r="X89" s="15" t="str">
        <f>VLOOKUP(D89,NUTS_Europa!$B$2:$F$41,5,FALSE)</f>
        <v>Düsseldorf</v>
      </c>
      <c r="Y89" s="15" t="str">
        <f>VLOOKUP(E89,Puertos!$N$3:$O$27,2,FALSE)</f>
        <v>Amberes</v>
      </c>
      <c r="Z89" s="15">
        <f t="shared" ref="Z89:Z91" si="8">Q89/24</f>
        <v>3.4865182298278738</v>
      </c>
    </row>
    <row r="90" spans="2:29" s="15" customFormat="1" x14ac:dyDescent="0.25">
      <c r="B90" s="15" t="str">
        <f>VLOOKUP(F90,[1]NUTS_Europa!$A$2:$C$81,2,FALSE)</f>
        <v>DEA1</v>
      </c>
      <c r="C90" s="15">
        <f>VLOOKUP(F90,[1]NUTS_Europa!$A$2:$C$81,3,FALSE)</f>
        <v>253</v>
      </c>
      <c r="D90" s="15" t="str">
        <f>VLOOKUP(G90,[1]NUTS_Europa!$A$2:$C$81,2,FALSE)</f>
        <v>FRD1</v>
      </c>
      <c r="E90" s="15">
        <f>VLOOKUP(G90,[1]NUTS_Europa!$A$2:$C$81,3,FALSE)</f>
        <v>268</v>
      </c>
      <c r="F90" s="15">
        <v>9</v>
      </c>
      <c r="G90" s="15">
        <v>19</v>
      </c>
      <c r="H90" s="15">
        <v>63912.871351394118</v>
      </c>
      <c r="I90" s="15">
        <f t="shared" si="2"/>
        <v>57282.503420005545</v>
      </c>
      <c r="J90" s="15">
        <v>1661192.5991801608</v>
      </c>
      <c r="K90" s="15">
        <v>117061.7148</v>
      </c>
      <c r="L90" s="15">
        <v>29.680468749999999</v>
      </c>
      <c r="M90" s="15">
        <v>14.380044196201949</v>
      </c>
      <c r="N90" s="15">
        <v>0.21853282800479534</v>
      </c>
      <c r="O90" s="17">
        <v>89.445438504472278</v>
      </c>
      <c r="P90" s="15">
        <f t="shared" si="3"/>
        <v>0.21853282800479534</v>
      </c>
      <c r="Q90" s="15">
        <f t="shared" si="4"/>
        <v>44.279045774206743</v>
      </c>
      <c r="R90" s="17">
        <f>O90</f>
        <v>89.445438504472278</v>
      </c>
      <c r="S90" s="15">
        <f t="shared" si="5"/>
        <v>63912.871351394118</v>
      </c>
      <c r="T90" s="15">
        <f t="shared" si="6"/>
        <v>114565.00684001109</v>
      </c>
      <c r="U90" s="15">
        <f t="shared" si="7"/>
        <v>178477.87819140521</v>
      </c>
      <c r="V90" s="15" t="str">
        <f>VLOOKUP(B90,NUTS_Europa!$B$2:$F$41,5,FALSE)</f>
        <v>Düsseldorf</v>
      </c>
      <c r="W90" s="15" t="str">
        <f>VLOOKUP(C90,Puertos!$N$3:$O$27,2,FALSE)</f>
        <v>Amberes</v>
      </c>
      <c r="X90" s="15" t="str">
        <f>VLOOKUP(D90,NUTS_Europa!$B$2:$F$41,5,FALSE)</f>
        <v xml:space="preserve">Basse-Normandie </v>
      </c>
      <c r="Y90" s="15" t="str">
        <f>VLOOKUP(E90,Puertos!$N$3:$O$27,2,FALSE)</f>
        <v>Gennevilliers</v>
      </c>
      <c r="Z90" s="15">
        <f t="shared" si="8"/>
        <v>1.8449602405919476</v>
      </c>
    </row>
    <row r="91" spans="2:29" s="15" customFormat="1" x14ac:dyDescent="0.25">
      <c r="B91" s="15" t="str">
        <f>VLOOKUP(G91,[1]NUTS_Europa!$A$2:$C$81,2,FALSE)</f>
        <v>FRD1</v>
      </c>
      <c r="C91" s="15">
        <f>VLOOKUP(G91,[1]NUTS_Europa!$A$2:$C$81,3,FALSE)</f>
        <v>268</v>
      </c>
      <c r="D91" s="15" t="str">
        <f>VLOOKUP(F91,[1]NUTS_Europa!$A$2:$C$81,2,FALSE)</f>
        <v>DE80</v>
      </c>
      <c r="E91" s="15">
        <f>VLOOKUP(F91,[1]NUTS_Europa!$A$2:$C$81,3,FALSE)</f>
        <v>1069</v>
      </c>
      <c r="F91" s="15">
        <v>6</v>
      </c>
      <c r="G91" s="15">
        <v>19</v>
      </c>
      <c r="H91" s="15">
        <v>62148.208621884907</v>
      </c>
      <c r="I91" s="15">
        <f t="shared" si="2"/>
        <v>69590.438403481021</v>
      </c>
      <c r="J91" s="15">
        <v>2018122.7137009497</v>
      </c>
      <c r="K91" s="15">
        <v>114346.8514</v>
      </c>
      <c r="L91" s="15">
        <v>48.832031249999993</v>
      </c>
      <c r="M91" s="15">
        <v>12.179894675534355</v>
      </c>
      <c r="N91" s="15">
        <v>0.18938624175131796</v>
      </c>
      <c r="O91" s="17">
        <v>89.445438504472278</v>
      </c>
      <c r="P91" s="15">
        <f t="shared" si="3"/>
        <v>0.18938624175131796</v>
      </c>
      <c r="Q91" s="15">
        <f t="shared" si="4"/>
        <v>61.201312167285664</v>
      </c>
      <c r="R91" s="17">
        <f>O91</f>
        <v>89.445438504472278</v>
      </c>
      <c r="S91" s="15">
        <f t="shared" si="5"/>
        <v>62148.208621884907</v>
      </c>
      <c r="T91" s="15">
        <f t="shared" si="6"/>
        <v>139180.87680696204</v>
      </c>
      <c r="U91" s="15">
        <f t="shared" si="7"/>
        <v>201329.08542884694</v>
      </c>
      <c r="V91" s="15" t="str">
        <f>VLOOKUP(B91,NUTS_Europa!$B$2:$F$41,5,FALSE)</f>
        <v xml:space="preserve">Basse-Normandie </v>
      </c>
      <c r="W91" s="15" t="str">
        <f>VLOOKUP(C91,Puertos!$N$3:$O$27,2,FALSE)</f>
        <v>Gennevilliers</v>
      </c>
      <c r="X91" s="15" t="str">
        <f>VLOOKUP(D91,NUTS_Europa!$B$2:$F$41,5,FALSE)</f>
        <v>Mecklenburg-Vorpommern</v>
      </c>
      <c r="Y91" s="15" t="str">
        <f>VLOOKUP(E91,Puertos!$N$3:$O$27,2,FALSE)</f>
        <v>Hamburgo</v>
      </c>
      <c r="Z91" s="15">
        <f t="shared" si="8"/>
        <v>2.5500546736369025</v>
      </c>
    </row>
    <row r="92" spans="2:29" s="15" customFormat="1" x14ac:dyDescent="0.25"/>
    <row r="93" spans="2:29" s="15" customFormat="1" x14ac:dyDescent="0.25">
      <c r="B93" s="15" t="s">
        <v>147</v>
      </c>
    </row>
    <row r="94" spans="2:29" s="15" customFormat="1" x14ac:dyDescent="0.25">
      <c r="B94" s="15" t="str">
        <f>B87</f>
        <v>nodo inicial</v>
      </c>
      <c r="C94" s="15" t="str">
        <f t="shared" ref="C94:H94" si="9">C87</f>
        <v>puerto O</v>
      </c>
      <c r="D94" s="15" t="str">
        <f t="shared" si="9"/>
        <v>nodo final</v>
      </c>
      <c r="E94" s="15" t="str">
        <f t="shared" si="9"/>
        <v>puerto D</v>
      </c>
      <c r="F94" s="15" t="str">
        <f t="shared" si="9"/>
        <v>Var1</v>
      </c>
      <c r="G94" s="15" t="str">
        <f t="shared" si="9"/>
        <v>Var2</v>
      </c>
      <c r="H94" s="15" t="str">
        <f t="shared" si="9"/>
        <v>Coste variable</v>
      </c>
      <c r="J94" s="15" t="str">
        <f t="shared" ref="J94:O94" si="10">J87</f>
        <v>Coste fijo</v>
      </c>
      <c r="K94" s="15" t="str">
        <f t="shared" si="10"/>
        <v>flow</v>
      </c>
      <c r="L94" s="15" t="str">
        <f t="shared" si="10"/>
        <v>TiempoNav</v>
      </c>
      <c r="M94" s="15" t="str">
        <f t="shared" si="10"/>
        <v>TiempoPort</v>
      </c>
      <c r="N94" s="15" t="str">
        <f t="shared" si="10"/>
        <v>TiempoCD</v>
      </c>
      <c r="O94" s="15" t="str">
        <f t="shared" si="10"/>
        <v>offer</v>
      </c>
    </row>
    <row r="95" spans="2:29" s="15" customFormat="1" x14ac:dyDescent="0.25">
      <c r="B95" s="15" t="str">
        <f>VLOOKUP(F95,[1]NUTS_Europa!$A$2:$C$81,2,FALSE)</f>
        <v>FRJ1</v>
      </c>
      <c r="C95" s="15">
        <f>VLOOKUP(F95,[1]NUTS_Europa!$A$2:$C$81,3,FALSE)</f>
        <v>1064</v>
      </c>
      <c r="D95" s="15" t="str">
        <f>VLOOKUP(G95,[1]NUTS_Europa!$A$2:$C$81,2,FALSE)</f>
        <v>PT16</v>
      </c>
      <c r="E95" s="15">
        <f>VLOOKUP(G95,[1]NUTS_Europa!$A$2:$C$81,3,FALSE)</f>
        <v>294</v>
      </c>
      <c r="F95" s="15">
        <v>66</v>
      </c>
      <c r="G95" s="15">
        <v>78</v>
      </c>
      <c r="H95" s="15">
        <v>2669689.5452814656</v>
      </c>
      <c r="J95" s="15">
        <v>1765524.9125119904</v>
      </c>
      <c r="K95" s="15">
        <v>119215.969</v>
      </c>
      <c r="L95" s="15">
        <v>48.385156250000001</v>
      </c>
      <c r="M95" s="15">
        <v>9.970545163084612</v>
      </c>
      <c r="N95" s="15">
        <v>5.2301196880218441</v>
      </c>
      <c r="O95" s="15">
        <v>2919.4418040438927</v>
      </c>
    </row>
    <row r="96" spans="2:29" s="15" customFormat="1" x14ac:dyDescent="0.25">
      <c r="B96" s="15" t="str">
        <f>VLOOKUP(G96,[1]NUTS_Europa!$A$2:$C$81,2,FALSE)</f>
        <v>PT16</v>
      </c>
      <c r="C96" s="15">
        <f>VLOOKUP(G96,[1]NUTS_Europa!$A$2:$C$81,3,FALSE)</f>
        <v>294</v>
      </c>
      <c r="D96" s="15" t="str">
        <f>VLOOKUP(F96,[1]NUTS_Europa!$A$2:$C$81,2,FALSE)</f>
        <v>PT15</v>
      </c>
      <c r="E96" s="15">
        <f>VLOOKUP(F96,[1]NUTS_Europa!$A$2:$C$81,3,FALSE)</f>
        <v>61</v>
      </c>
      <c r="F96" s="15">
        <v>77</v>
      </c>
      <c r="G96" s="15">
        <v>78</v>
      </c>
      <c r="H96" s="15">
        <v>2439171.2568362541</v>
      </c>
      <c r="J96" s="15">
        <v>1189321.3871655192</v>
      </c>
      <c r="K96" s="15">
        <v>127001.217</v>
      </c>
      <c r="L96" s="15">
        <v>24.039062499999996</v>
      </c>
      <c r="M96" s="15">
        <v>8.3227584343758725</v>
      </c>
      <c r="N96" s="15">
        <v>4.8683092914501511</v>
      </c>
      <c r="O96" s="15">
        <v>2919.4418040438927</v>
      </c>
    </row>
    <row r="97" spans="2:29" s="15" customFormat="1" x14ac:dyDescent="0.25">
      <c r="B97" s="15" t="str">
        <f>VLOOKUP(F97,[1]NUTS_Europa!$A$2:$C$81,2,FALSE)</f>
        <v>PT15</v>
      </c>
      <c r="C97" s="15">
        <f>VLOOKUP(F97,[1]NUTS_Europa!$A$2:$C$81,3,FALSE)</f>
        <v>61</v>
      </c>
      <c r="D97" s="15" t="str">
        <f>VLOOKUP(G97,[1]NUTS_Europa!$A$2:$C$81,2,FALSE)</f>
        <v>PT17</v>
      </c>
      <c r="E97" s="15">
        <f>VLOOKUP(G97,[1]NUTS_Europa!$A$2:$C$81,3,FALSE)</f>
        <v>297</v>
      </c>
      <c r="F97" s="15">
        <v>77</v>
      </c>
      <c r="G97" s="15">
        <v>79</v>
      </c>
      <c r="H97" s="15">
        <v>766553.72554434254</v>
      </c>
      <c r="J97" s="15">
        <v>747321.19433992356</v>
      </c>
      <c r="K97" s="15">
        <v>113696.3812</v>
      </c>
      <c r="L97" s="15">
        <v>5.859375</v>
      </c>
      <c r="M97" s="15">
        <v>9.5813543277692901</v>
      </c>
      <c r="N97" s="15">
        <v>1.5039642987932533</v>
      </c>
      <c r="O97" s="15">
        <v>901.90166294440382</v>
      </c>
    </row>
    <row r="98" spans="2:29" s="15" customFormat="1" x14ac:dyDescent="0.25">
      <c r="B98" s="15" t="str">
        <f>VLOOKUP(G98,[1]NUTS_Europa!$A$2:$C$81,2,FALSE)</f>
        <v>PT17</v>
      </c>
      <c r="C98" s="15">
        <f>VLOOKUP(G98,[1]NUTS_Europa!$A$2:$C$81,3,FALSE)</f>
        <v>297</v>
      </c>
      <c r="D98" s="15" t="str">
        <f>VLOOKUP(F98,[1]NUTS_Europa!$A$2:$C$81,2,FALSE)</f>
        <v>FRJ1</v>
      </c>
      <c r="E98" s="15">
        <f>VLOOKUP(F98,[1]NUTS_Europa!$A$2:$C$81,3,FALSE)</f>
        <v>1064</v>
      </c>
      <c r="F98" s="15">
        <v>66</v>
      </c>
      <c r="G98" s="15">
        <v>79</v>
      </c>
      <c r="H98" s="15">
        <v>837768.38350014319</v>
      </c>
      <c r="J98" s="15">
        <v>1450505.4077280278</v>
      </c>
      <c r="K98" s="15">
        <v>192445.7181</v>
      </c>
      <c r="L98" s="15">
        <v>36.171875</v>
      </c>
      <c r="M98" s="15">
        <v>11.22914105647803</v>
      </c>
      <c r="N98" s="15">
        <v>1.6157381995048834</v>
      </c>
      <c r="O98" s="15">
        <v>901.90166294440382</v>
      </c>
    </row>
    <row r="99" spans="2:29" s="15" customFormat="1" x14ac:dyDescent="0.25"/>
    <row r="100" spans="2:29" s="15" customFormat="1" x14ac:dyDescent="0.25">
      <c r="B100" s="15" t="s">
        <v>148</v>
      </c>
    </row>
    <row r="101" spans="2:29" s="15" customFormat="1" x14ac:dyDescent="0.25">
      <c r="B101" s="15" t="str">
        <f>B94</f>
        <v>nodo inicial</v>
      </c>
      <c r="C101" s="15" t="str">
        <f t="shared" ref="C101:H101" si="11">C94</f>
        <v>puerto O</v>
      </c>
      <c r="D101" s="15" t="str">
        <f t="shared" si="11"/>
        <v>nodo final</v>
      </c>
      <c r="E101" s="15" t="str">
        <f t="shared" si="11"/>
        <v>puerto D</v>
      </c>
      <c r="F101" s="15" t="str">
        <f t="shared" si="11"/>
        <v>Var1</v>
      </c>
      <c r="G101" s="15" t="str">
        <f t="shared" si="11"/>
        <v>Var2</v>
      </c>
      <c r="H101" s="15" t="str">
        <f t="shared" si="11"/>
        <v>Coste variable</v>
      </c>
      <c r="J101" s="15" t="str">
        <f t="shared" ref="J101:O101" si="12">J94</f>
        <v>Coste fijo</v>
      </c>
      <c r="K101" s="15" t="str">
        <f t="shared" si="12"/>
        <v>flow</v>
      </c>
      <c r="L101" s="15" t="str">
        <f t="shared" si="12"/>
        <v>TiempoNav</v>
      </c>
      <c r="M101" s="15" t="str">
        <f t="shared" si="12"/>
        <v>TiempoPort</v>
      </c>
      <c r="N101" s="15" t="str">
        <f t="shared" si="12"/>
        <v>TiempoCD</v>
      </c>
      <c r="O101" s="15" t="str">
        <f t="shared" si="12"/>
        <v>offer</v>
      </c>
    </row>
    <row r="102" spans="2:29" s="15" customFormat="1" x14ac:dyDescent="0.25">
      <c r="B102" s="15" t="str">
        <f>VLOOKUP(F102,[1]NUTS_Europa!$A$2:$C$81,2,FALSE)</f>
        <v>ES21</v>
      </c>
      <c r="C102" s="15">
        <f>VLOOKUP(F102,[1]NUTS_Europa!$A$2:$C$81,3,FALSE)</f>
        <v>1063</v>
      </c>
      <c r="D102" s="15" t="str">
        <f>VLOOKUP(G102,[1]NUTS_Europa!$A$2:$C$81,2,FALSE)</f>
        <v>ES61</v>
      </c>
      <c r="E102" s="15">
        <f>VLOOKUP(G102,[1]NUTS_Europa!$A$2:$C$81,3,FALSE)</f>
        <v>297</v>
      </c>
      <c r="F102" s="15">
        <v>54</v>
      </c>
      <c r="G102" s="15">
        <v>57</v>
      </c>
      <c r="H102" s="15">
        <v>1055817.9199836885</v>
      </c>
      <c r="J102" s="15">
        <v>9762941.5218676515</v>
      </c>
      <c r="K102" s="15">
        <v>199597.76430000001</v>
      </c>
      <c r="L102" s="15">
        <v>45.78125</v>
      </c>
      <c r="M102" s="15">
        <v>10.507244333786074</v>
      </c>
      <c r="N102" s="15">
        <v>1.6157381995048834</v>
      </c>
      <c r="O102" s="15">
        <v>901.90166294440382</v>
      </c>
    </row>
    <row r="103" spans="2:29" s="15" customFormat="1" x14ac:dyDescent="0.25">
      <c r="B103" s="15" t="str">
        <f>VLOOKUP(G103,[1]NUTS_Europa!$A$2:$C$81,2,FALSE)</f>
        <v>ES61</v>
      </c>
      <c r="C103" s="15">
        <f>VLOOKUP(G103,[1]NUTS_Europa!$A$2:$C$81,3,FALSE)</f>
        <v>297</v>
      </c>
      <c r="D103" s="15" t="str">
        <f>VLOOKUP(F103,[1]NUTS_Europa!$A$2:$C$81,2,FALSE)</f>
        <v>ES52</v>
      </c>
      <c r="E103" s="15">
        <f>VLOOKUP(F103,[1]NUTS_Europa!$A$2:$C$81,3,FALSE)</f>
        <v>1063</v>
      </c>
      <c r="F103" s="15">
        <v>56</v>
      </c>
      <c r="G103" s="15">
        <v>57</v>
      </c>
      <c r="H103" s="15">
        <v>766873.88042286399</v>
      </c>
      <c r="J103" s="15">
        <v>9762941.5218676515</v>
      </c>
      <c r="K103" s="15">
        <v>176841.96369999999</v>
      </c>
      <c r="L103" s="15">
        <v>45.78125</v>
      </c>
      <c r="M103" s="15">
        <v>10.507244333786074</v>
      </c>
      <c r="N103" s="15">
        <v>1.6157381995048834</v>
      </c>
      <c r="O103" s="15">
        <v>901.90166294440382</v>
      </c>
    </row>
    <row r="104" spans="2:29" s="15" customFormat="1" x14ac:dyDescent="0.25">
      <c r="B104" s="15" t="str">
        <f>VLOOKUP(F104,[1]NUTS_Europa!$A$2:$C$81,2,FALSE)</f>
        <v>ES52</v>
      </c>
      <c r="C104" s="15">
        <f>VLOOKUP(F104,[1]NUTS_Europa!$A$2:$C$81,3,FALSE)</f>
        <v>1063</v>
      </c>
      <c r="D104" s="15" t="str">
        <f>VLOOKUP(G104,[1]NUTS_Europa!$A$2:$C$81,2,FALSE)</f>
        <v>ES62</v>
      </c>
      <c r="E104" s="15">
        <f>VLOOKUP(G104,[1]NUTS_Europa!$A$2:$C$81,3,FALSE)</f>
        <v>462</v>
      </c>
      <c r="F104" s="15">
        <v>56</v>
      </c>
      <c r="G104" s="15">
        <v>58</v>
      </c>
      <c r="H104" s="15">
        <v>1058334.6872627917</v>
      </c>
      <c r="J104" s="15">
        <v>9575535.3183856364</v>
      </c>
      <c r="K104" s="15">
        <v>163171.4883</v>
      </c>
      <c r="L104" s="15">
        <v>35.9375</v>
      </c>
      <c r="M104" s="15">
        <v>9.0948826067614092</v>
      </c>
      <c r="N104" s="15">
        <v>1.7469427672897411</v>
      </c>
      <c r="O104" s="15">
        <v>975.13977658640761</v>
      </c>
    </row>
    <row r="105" spans="2:29" s="15" customFormat="1" x14ac:dyDescent="0.25">
      <c r="B105" s="15" t="str">
        <f>VLOOKUP(G105,[1]NUTS_Europa!$A$2:$C$81,2,FALSE)</f>
        <v>ES62</v>
      </c>
      <c r="C105" s="15">
        <f>VLOOKUP(G105,[1]NUTS_Europa!$A$2:$C$81,3,FALSE)</f>
        <v>462</v>
      </c>
      <c r="D105" s="15" t="str">
        <f>VLOOKUP(F105,[1]NUTS_Europa!$A$2:$C$81,2,FALSE)</f>
        <v>ES51</v>
      </c>
      <c r="E105" s="15">
        <f>VLOOKUP(F105,[1]NUTS_Europa!$A$2:$C$81,3,FALSE)</f>
        <v>1064</v>
      </c>
      <c r="F105" s="15">
        <v>55</v>
      </c>
      <c r="G105" s="15">
        <v>58</v>
      </c>
      <c r="H105" s="15">
        <v>1046641.3763820025</v>
      </c>
      <c r="J105" s="15">
        <v>1263539.309643144</v>
      </c>
      <c r="K105" s="15">
        <v>114203.5226</v>
      </c>
      <c r="L105" s="15">
        <v>26.015625</v>
      </c>
      <c r="M105" s="15">
        <v>9.8167793294533645</v>
      </c>
      <c r="N105" s="15">
        <v>1.7469427672897411</v>
      </c>
      <c r="O105" s="15">
        <v>975.13977658640761</v>
      </c>
    </row>
    <row r="106" spans="2:29" s="15" customFormat="1" x14ac:dyDescent="0.25">
      <c r="B106" s="15" t="str">
        <f>VLOOKUP(F106,[1]NUTS_Europa!$A$2:$C$81,2,FALSE)</f>
        <v>ES51</v>
      </c>
      <c r="C106" s="15">
        <f>VLOOKUP(F106,[1]NUTS_Europa!$A$2:$C$81,3,FALSE)</f>
        <v>1064</v>
      </c>
      <c r="D106" s="15" t="str">
        <f>VLOOKUP(G106,[1]NUTS_Europa!$A$2:$C$81,2,FALSE)</f>
        <v>FRD2</v>
      </c>
      <c r="E106" s="15">
        <f>VLOOKUP(G106,[1]NUTS_Europa!$A$2:$C$81,3,FALSE)</f>
        <v>271</v>
      </c>
      <c r="F106" s="15">
        <v>55</v>
      </c>
      <c r="G106" s="15">
        <v>60</v>
      </c>
      <c r="H106" s="15">
        <v>157744.00091263207</v>
      </c>
      <c r="J106" s="15">
        <v>3303631.5583572253</v>
      </c>
      <c r="K106" s="15">
        <v>507158.32770000002</v>
      </c>
      <c r="L106" s="15">
        <v>120.390625</v>
      </c>
      <c r="M106" s="15">
        <v>11.45025961059525</v>
      </c>
      <c r="N106" s="15">
        <v>0.63433974712946883</v>
      </c>
      <c r="O106" s="15">
        <v>299.59302385500001</v>
      </c>
    </row>
    <row r="107" spans="2:29" s="15" customFormat="1" x14ac:dyDescent="0.25">
      <c r="B107" s="15" t="str">
        <f>VLOOKUP(G107,[1]NUTS_Europa!$A$2:$C$81,2,FALSE)</f>
        <v>FRD2</v>
      </c>
      <c r="C107" s="15">
        <f>VLOOKUP(G107,[1]NUTS_Europa!$A$2:$C$81,3,FALSE)</f>
        <v>271</v>
      </c>
      <c r="D107" s="15" t="str">
        <f>VLOOKUP(F107,[1]NUTS_Europa!$A$2:$C$81,2,FALSE)</f>
        <v>ES21</v>
      </c>
      <c r="E107" s="15">
        <f>VLOOKUP(F107,[1]NUTS_Europa!$A$2:$C$81,3,FALSE)</f>
        <v>1063</v>
      </c>
      <c r="F107" s="15">
        <v>54</v>
      </c>
      <c r="G107" s="15">
        <v>60</v>
      </c>
      <c r="H107" s="15">
        <v>257672.44647032925</v>
      </c>
      <c r="J107" s="15">
        <v>11624781.920529976</v>
      </c>
      <c r="K107" s="15">
        <v>159445.52859999999</v>
      </c>
      <c r="L107" s="15">
        <v>130.390625</v>
      </c>
      <c r="M107" s="15">
        <v>10.728362887903295</v>
      </c>
      <c r="N107" s="15">
        <v>0.63433974712946883</v>
      </c>
      <c r="O107" s="15">
        <v>299.59302385500001</v>
      </c>
    </row>
    <row r="108" spans="2:29" s="15" customFormat="1" x14ac:dyDescent="0.25"/>
    <row r="109" spans="2:29" s="15" customFormat="1" x14ac:dyDescent="0.25">
      <c r="B109" s="15" t="s">
        <v>149</v>
      </c>
    </row>
    <row r="110" spans="2:29" s="15" customFormat="1" x14ac:dyDescent="0.25">
      <c r="B110" s="15" t="str">
        <f>B101</f>
        <v>nodo inicial</v>
      </c>
      <c r="C110" s="15" t="str">
        <f t="shared" ref="C110:H110" si="13">C101</f>
        <v>puerto O</v>
      </c>
      <c r="D110" s="15" t="str">
        <f t="shared" si="13"/>
        <v>nodo final</v>
      </c>
      <c r="E110" s="15" t="str">
        <f t="shared" si="13"/>
        <v>puerto D</v>
      </c>
      <c r="F110" s="15" t="str">
        <f t="shared" si="13"/>
        <v>Var1</v>
      </c>
      <c r="G110" s="15" t="str">
        <f t="shared" si="13"/>
        <v>Var2</v>
      </c>
      <c r="H110" s="15" t="str">
        <f t="shared" si="13"/>
        <v>Coste variable</v>
      </c>
      <c r="I110" s="15" t="str">
        <f>I87</f>
        <v>Coste fijo/buque</v>
      </c>
      <c r="J110" s="15" t="str">
        <f t="shared" ref="J110:O110" si="14">J101</f>
        <v>Coste fijo</v>
      </c>
      <c r="K110" s="15" t="str">
        <f t="shared" si="14"/>
        <v>flow</v>
      </c>
      <c r="L110" s="15" t="str">
        <f t="shared" si="14"/>
        <v>TiempoNav</v>
      </c>
      <c r="M110" s="15" t="str">
        <f t="shared" si="14"/>
        <v>TiempoPort</v>
      </c>
      <c r="N110" s="15" t="str">
        <f t="shared" si="14"/>
        <v>TiempoCD</v>
      </c>
      <c r="O110" s="15" t="str">
        <f t="shared" si="14"/>
        <v>offer</v>
      </c>
      <c r="P110" s="15" t="str">
        <f>P87</f>
        <v>Tiempo C/D</v>
      </c>
      <c r="Q110" s="15" t="str">
        <f t="shared" ref="Q110:Y110" si="15">Q87</f>
        <v>Tiempo total</v>
      </c>
      <c r="R110" s="15" t="str">
        <f t="shared" si="15"/>
        <v>TEUs/buque</v>
      </c>
      <c r="S110" s="15" t="str">
        <f t="shared" si="15"/>
        <v>Coste variable</v>
      </c>
      <c r="T110" s="15" t="str">
        <f t="shared" si="15"/>
        <v>Coste fijo</v>
      </c>
      <c r="U110" s="15" t="str">
        <f t="shared" si="15"/>
        <v>Coste Total</v>
      </c>
      <c r="V110" s="15" t="str">
        <f t="shared" si="15"/>
        <v>Nodo inicial</v>
      </c>
      <c r="W110" s="15" t="str">
        <f t="shared" si="15"/>
        <v>Puerto O</v>
      </c>
      <c r="X110" s="15" t="str">
        <f t="shared" si="15"/>
        <v>Nodo final</v>
      </c>
      <c r="Y110" s="15" t="str">
        <f t="shared" si="15"/>
        <v>Puerto D</v>
      </c>
    </row>
    <row r="111" spans="2:29" s="15" customFormat="1" x14ac:dyDescent="0.25">
      <c r="B111" s="15" t="str">
        <f>VLOOKUP(F111,[1]NUTS_Europa!$A$2:$C$81,2,FALSE)</f>
        <v>NL12</v>
      </c>
      <c r="C111" s="15">
        <f>VLOOKUP(F111,[1]NUTS_Europa!$A$2:$C$81,3,FALSE)</f>
        <v>250</v>
      </c>
      <c r="D111" s="15" t="str">
        <f>VLOOKUP(G111,[1]NUTS_Europa!$A$2:$C$81,2,FALSE)</f>
        <v>NL41</v>
      </c>
      <c r="E111" s="15">
        <f>VLOOKUP(G111,[1]NUTS_Europa!$A$2:$C$81,3,FALSE)</f>
        <v>218</v>
      </c>
      <c r="F111" s="15">
        <v>71</v>
      </c>
      <c r="G111" s="15">
        <v>75</v>
      </c>
      <c r="H111" s="15">
        <v>2739241.7295512701</v>
      </c>
      <c r="I111" s="15">
        <f t="shared" si="2"/>
        <v>40356.647118024128</v>
      </c>
      <c r="J111" s="15">
        <v>1170342.7664226997</v>
      </c>
      <c r="K111" s="15">
        <v>126450.71709999999</v>
      </c>
      <c r="L111" s="15">
        <v>5.3125</v>
      </c>
      <c r="M111" s="15">
        <v>7.473843469498906</v>
      </c>
      <c r="N111" s="15">
        <v>10.580104447508571</v>
      </c>
      <c r="O111" s="17">
        <v>5283.3813549476936</v>
      </c>
      <c r="P111" s="15">
        <f>N111*(R111/O111)</f>
        <v>1.4498282643979314</v>
      </c>
      <c r="Q111" s="15">
        <f>P111+M111+L111</f>
        <v>14.236171733896837</v>
      </c>
      <c r="R111" s="15">
        <v>724</v>
      </c>
      <c r="S111" s="15">
        <f>H111*(R111/O111)</f>
        <v>375367.75768380129</v>
      </c>
      <c r="T111" s="15">
        <f>I111</f>
        <v>40356.647118024128</v>
      </c>
      <c r="U111" s="15">
        <f>T111+S111</f>
        <v>415724.40480182541</v>
      </c>
      <c r="V111" s="15" t="str">
        <f>VLOOKUP(B111,NUTS_Europa!$B$2:$F$41,5,FALSE)</f>
        <v>Friesland (NL)</v>
      </c>
      <c r="W111" s="15" t="str">
        <f>VLOOKUP(C111,Puertos!$N$3:$O$27,2,FALSE)</f>
        <v>Rotterdam</v>
      </c>
      <c r="X111" s="15" t="str">
        <f>VLOOKUP(D111,NUTS_Europa!$B$2:$F$41,5,FALSE)</f>
        <v>Noord-Brabant</v>
      </c>
      <c r="Y111" s="15" t="str">
        <f>VLOOKUP(E111,Puertos!$N$3:$O$27,2,FALSE)</f>
        <v>Amsterdam</v>
      </c>
      <c r="Z111" s="15">
        <f>Q111/24</f>
        <v>0.59317382224570159</v>
      </c>
      <c r="AA111" s="15">
        <f>Q111+Q114+Q115+Q116</f>
        <v>195.65260350590205</v>
      </c>
      <c r="AB111" s="15">
        <f>AA111/24</f>
        <v>8.1521918127459188</v>
      </c>
      <c r="AC111" s="15">
        <f>AB111/7</f>
        <v>1.1645988303922741</v>
      </c>
    </row>
    <row r="112" spans="2:29" s="15" customFormat="1" x14ac:dyDescent="0.25">
      <c r="B112" s="15" t="str">
        <f>VLOOKUP(G112,[1]NUTS_Europa!$A$2:$C$81,2,FALSE)</f>
        <v>NL41</v>
      </c>
      <c r="C112" s="15">
        <f>VLOOKUP(G112,[1]NUTS_Europa!$A$2:$C$81,3,FALSE)</f>
        <v>218</v>
      </c>
      <c r="D112" s="15" t="str">
        <f>VLOOKUP(F112,[1]NUTS_Europa!$A$2:$C$81,2,FALSE)</f>
        <v>NL32</v>
      </c>
      <c r="E112" s="15">
        <f>VLOOKUP(F112,[1]NUTS_Europa!$A$2:$C$81,3,FALSE)</f>
        <v>253</v>
      </c>
      <c r="F112" s="15">
        <v>72</v>
      </c>
      <c r="G112" s="15">
        <v>75</v>
      </c>
      <c r="H112" s="15">
        <v>2292466.2787158489</v>
      </c>
      <c r="I112" s="15">
        <f t="shared" si="2"/>
        <v>44408.047254794612</v>
      </c>
      <c r="J112" s="15">
        <v>1287833.3703890438</v>
      </c>
      <c r="K112" s="15">
        <v>159445.52859999999</v>
      </c>
      <c r="L112" s="15">
        <v>13.983593750000001</v>
      </c>
      <c r="M112" s="15">
        <v>9.9821500866085433</v>
      </c>
      <c r="N112" s="15">
        <v>10.580104447508571</v>
      </c>
      <c r="O112" s="17">
        <v>5283.3813549476936</v>
      </c>
      <c r="P112" s="15">
        <f t="shared" ref="P112:P116" si="16">N112*(R112/O112)</f>
        <v>1.4498282643979314</v>
      </c>
      <c r="Q112" s="15">
        <f t="shared" ref="Q112:Q116" si="17">P112+M112+L112</f>
        <v>25.415572101006475</v>
      </c>
      <c r="R112" s="15">
        <v>724</v>
      </c>
      <c r="S112" s="15">
        <f t="shared" ref="S112:S116" si="18">H112*(R112/O112)</f>
        <v>314144.5741439776</v>
      </c>
      <c r="T112" s="15">
        <f t="shared" ref="T112:T116" si="19">I112</f>
        <v>44408.047254794612</v>
      </c>
      <c r="U112" s="15">
        <f t="shared" ref="U112:U116" si="20">T112+S112</f>
        <v>358552.62139877223</v>
      </c>
      <c r="V112" s="15" t="str">
        <f>VLOOKUP(B112,NUTS_Europa!$B$2:$F$41,5,FALSE)</f>
        <v>Noord-Brabant</v>
      </c>
      <c r="W112" s="15" t="str">
        <f>VLOOKUP(C112,Puertos!$N$3:$O$27,2,FALSE)</f>
        <v>Amsterdam</v>
      </c>
      <c r="X112" s="15" t="str">
        <f>VLOOKUP(D112,NUTS_Europa!$B$2:$F$41,5,FALSE)</f>
        <v>Noord-Holland</v>
      </c>
      <c r="Y112" s="15" t="str">
        <f>VLOOKUP(E112,Puertos!$N$3:$O$27,2,FALSE)</f>
        <v>Amberes</v>
      </c>
      <c r="Z112" s="15">
        <f t="shared" ref="Z112:Z116" si="21">Q112/24</f>
        <v>1.0589821708752698</v>
      </c>
    </row>
    <row r="113" spans="2:26" s="15" customFormat="1" x14ac:dyDescent="0.25">
      <c r="B113" s="15" t="str">
        <f>VLOOKUP(F113,[1]NUTS_Europa!$A$2:$C$81,2,FALSE)</f>
        <v>NL32</v>
      </c>
      <c r="C113" s="15">
        <f>VLOOKUP(F113,[1]NUTS_Europa!$A$2:$C$81,3,FALSE)</f>
        <v>253</v>
      </c>
      <c r="D113" s="15" t="str">
        <f>VLOOKUP(G113,[1]NUTS_Europa!$A$2:$C$81,2,FALSE)</f>
        <v>NL34</v>
      </c>
      <c r="E113" s="15">
        <f>VLOOKUP(G113,[1]NUTS_Europa!$A$2:$C$81,3,FALSE)</f>
        <v>218</v>
      </c>
      <c r="F113" s="15">
        <v>72</v>
      </c>
      <c r="G113" s="15">
        <v>74</v>
      </c>
      <c r="H113" s="15">
        <v>2674005.6632633968</v>
      </c>
      <c r="I113" s="15">
        <f t="shared" si="2"/>
        <v>44408.047254794612</v>
      </c>
      <c r="J113" s="15">
        <v>1287833.3703890438</v>
      </c>
      <c r="K113" s="15">
        <v>120125.8052</v>
      </c>
      <c r="L113" s="15">
        <v>13.983593750000001</v>
      </c>
      <c r="M113" s="15">
        <v>9.9821500866085433</v>
      </c>
      <c r="N113" s="15">
        <v>10.580104447508571</v>
      </c>
      <c r="O113" s="17">
        <v>5283.3813549476936</v>
      </c>
      <c r="P113" s="15">
        <f t="shared" si="16"/>
        <v>1.4498282643979314</v>
      </c>
      <c r="Q113" s="15">
        <f t="shared" si="17"/>
        <v>25.415572101006475</v>
      </c>
      <c r="R113" s="15">
        <v>724</v>
      </c>
      <c r="S113" s="15">
        <f t="shared" si="18"/>
        <v>366428.23414397764</v>
      </c>
      <c r="T113" s="15">
        <f t="shared" si="19"/>
        <v>44408.047254794612</v>
      </c>
      <c r="U113" s="15">
        <f t="shared" si="20"/>
        <v>410836.28139877226</v>
      </c>
      <c r="V113" s="15" t="str">
        <f>VLOOKUP(B113,NUTS_Europa!$B$2:$F$41,5,FALSE)</f>
        <v>Noord-Holland</v>
      </c>
      <c r="W113" s="15" t="str">
        <f>VLOOKUP(C113,Puertos!$N$3:$O$27,2,FALSE)</f>
        <v>Amberes</v>
      </c>
      <c r="X113" s="15" t="str">
        <f>VLOOKUP(D113,NUTS_Europa!$B$2:$F$41,5,FALSE)</f>
        <v>Zeeland</v>
      </c>
      <c r="Y113" s="15" t="str">
        <f>VLOOKUP(E113,Puertos!$N$3:$O$27,2,FALSE)</f>
        <v>Amsterdam</v>
      </c>
      <c r="Z113" s="15">
        <f t="shared" si="21"/>
        <v>1.0589821708752698</v>
      </c>
    </row>
    <row r="114" spans="2:26" s="15" customFormat="1" x14ac:dyDescent="0.25">
      <c r="B114" s="15" t="str">
        <f>VLOOKUP(G114,[1]NUTS_Europa!$A$2:$C$81,2,FALSE)</f>
        <v>NL34</v>
      </c>
      <c r="C114" s="15">
        <f>VLOOKUP(G114,[1]NUTS_Europa!$A$2:$C$81,3,FALSE)</f>
        <v>218</v>
      </c>
      <c r="D114" s="15" t="str">
        <f>VLOOKUP(F114,[1]NUTS_Europa!$A$2:$C$81,2,FALSE)</f>
        <v>NL33</v>
      </c>
      <c r="E114" s="15">
        <f>VLOOKUP(F114,[1]NUTS_Europa!$A$2:$C$81,3,FALSE)</f>
        <v>220</v>
      </c>
      <c r="F114" s="15">
        <v>73</v>
      </c>
      <c r="G114" s="15">
        <v>74</v>
      </c>
      <c r="H114" s="15">
        <v>2814726.8008172144</v>
      </c>
      <c r="I114" s="15">
        <f t="shared" si="2"/>
        <v>37386.404913281251</v>
      </c>
      <c r="J114" s="15">
        <v>1084205.7424851563</v>
      </c>
      <c r="K114" s="15">
        <v>145277.79319999999</v>
      </c>
      <c r="L114" s="15">
        <v>9.765625</v>
      </c>
      <c r="M114" s="15">
        <v>8.7539401012932903</v>
      </c>
      <c r="N114" s="15">
        <v>9.4406426514983242</v>
      </c>
      <c r="O114" s="17">
        <v>5283.3813549476936</v>
      </c>
      <c r="P114" s="15">
        <f t="shared" si="16"/>
        <v>1.2936838778983908</v>
      </c>
      <c r="Q114" s="15">
        <f t="shared" si="17"/>
        <v>19.81324897919168</v>
      </c>
      <c r="R114" s="15">
        <v>724</v>
      </c>
      <c r="S114" s="15">
        <f t="shared" si="18"/>
        <v>385711.7377838493</v>
      </c>
      <c r="T114" s="15">
        <f t="shared" si="19"/>
        <v>37386.404913281251</v>
      </c>
      <c r="U114" s="15">
        <f t="shared" si="20"/>
        <v>423098.14269713056</v>
      </c>
      <c r="V114" s="15" t="str">
        <f>VLOOKUP(B114,NUTS_Europa!$B$2:$F$41,5,FALSE)</f>
        <v>Zeeland</v>
      </c>
      <c r="W114" s="15" t="str">
        <f>VLOOKUP(C114,Puertos!$N$3:$O$27,2,FALSE)</f>
        <v>Amsterdam</v>
      </c>
      <c r="X114" s="15" t="str">
        <f>VLOOKUP(D114,NUTS_Europa!$B$2:$F$41,5,FALSE)</f>
        <v>Zuid-Holland</v>
      </c>
      <c r="Y114" s="15" t="str">
        <f>VLOOKUP(E114,Puertos!$N$3:$O$27,2,FALSE)</f>
        <v>Zeebrugge</v>
      </c>
      <c r="Z114" s="15">
        <f t="shared" si="21"/>
        <v>0.82555204079965339</v>
      </c>
    </row>
    <row r="115" spans="2:26" s="15" customFormat="1" x14ac:dyDescent="0.25">
      <c r="B115" s="15" t="str">
        <f>VLOOKUP(F115,[1]NUTS_Europa!$A$2:$C$81,2,FALSE)</f>
        <v>NL33</v>
      </c>
      <c r="C115" s="15">
        <f>VLOOKUP(F115,[1]NUTS_Europa!$A$2:$C$81,3,FALSE)</f>
        <v>220</v>
      </c>
      <c r="D115" s="15" t="str">
        <f>VLOOKUP(G115,[1]NUTS_Europa!$A$2:$C$81,2,FALSE)</f>
        <v>PT11</v>
      </c>
      <c r="E115" s="15">
        <f>VLOOKUP(G115,[1]NUTS_Europa!$A$2:$C$81,3,FALSE)</f>
        <v>288</v>
      </c>
      <c r="F115" s="15">
        <v>73</v>
      </c>
      <c r="G115" s="15">
        <v>76</v>
      </c>
      <c r="H115" s="15">
        <v>617961.58907200187</v>
      </c>
      <c r="I115" s="15">
        <f t="shared" si="2"/>
        <v>76372.283106610237</v>
      </c>
      <c r="J115" s="15">
        <v>2214796.2100916971</v>
      </c>
      <c r="K115" s="15">
        <v>163171.4883</v>
      </c>
      <c r="L115" s="15">
        <v>65.680468750000003</v>
      </c>
      <c r="M115" s="15">
        <v>11.606680940022919</v>
      </c>
      <c r="N115" s="15">
        <v>1.8265191149636961</v>
      </c>
      <c r="O115" s="17">
        <v>960.48207385839237</v>
      </c>
      <c r="P115" s="15">
        <f t="shared" si="16"/>
        <v>1.3768084540312644</v>
      </c>
      <c r="Q115" s="15">
        <f t="shared" si="17"/>
        <v>78.663958144054192</v>
      </c>
      <c r="R115" s="15">
        <v>724</v>
      </c>
      <c r="S115" s="15">
        <f t="shared" si="18"/>
        <v>465812.11941920314</v>
      </c>
      <c r="T115" s="15">
        <f t="shared" si="19"/>
        <v>76372.283106610237</v>
      </c>
      <c r="U115" s="15">
        <f t="shared" si="20"/>
        <v>542184.40252581332</v>
      </c>
      <c r="V115" s="15" t="str">
        <f>VLOOKUP(B115,NUTS_Europa!$B$2:$F$41,5,FALSE)</f>
        <v>Zuid-Holland</v>
      </c>
      <c r="W115" s="15" t="str">
        <f>VLOOKUP(C115,Puertos!$N$3:$O$27,2,FALSE)</f>
        <v>Zeebrugge</v>
      </c>
      <c r="X115" s="15" t="str">
        <f>VLOOKUP(D115,NUTS_Europa!$B$2:$F$41,5,FALSE)</f>
        <v>Norte</v>
      </c>
      <c r="Y115" s="15" t="str">
        <f>VLOOKUP(E115,Puertos!$N$3:$O$27,2,FALSE)</f>
        <v>Vigo</v>
      </c>
      <c r="Z115" s="15">
        <f t="shared" si="21"/>
        <v>3.2776649226689245</v>
      </c>
    </row>
    <row r="116" spans="2:26" s="15" customFormat="1" x14ac:dyDescent="0.25">
      <c r="B116" s="15" t="str">
        <f>VLOOKUP(G116,[1]NUTS_Europa!$A$2:$C$81,2,FALSE)</f>
        <v>PT11</v>
      </c>
      <c r="C116" s="15">
        <f>VLOOKUP(G116,[1]NUTS_Europa!$A$2:$C$81,3,FALSE)</f>
        <v>288</v>
      </c>
      <c r="D116" s="15" t="str">
        <f>VLOOKUP(F116,[1]NUTS_Europa!$A$2:$C$81,2,FALSE)</f>
        <v>NL12</v>
      </c>
      <c r="E116" s="15">
        <f>VLOOKUP(F116,[1]NUTS_Europa!$A$2:$C$81,3,FALSE)</f>
        <v>250</v>
      </c>
      <c r="F116" s="15">
        <v>71</v>
      </c>
      <c r="G116" s="15">
        <v>76</v>
      </c>
      <c r="H116" s="15">
        <v>675550.90481721202</v>
      </c>
      <c r="I116" s="15">
        <f t="shared" si="2"/>
        <v>87300.76598759419</v>
      </c>
      <c r="J116" s="15">
        <v>2531722.2136402316</v>
      </c>
      <c r="K116" s="15">
        <v>142841.86170000001</v>
      </c>
      <c r="L116" s="15">
        <v>71.079687500000006</v>
      </c>
      <c r="M116" s="15">
        <v>10.326584308228533</v>
      </c>
      <c r="N116" s="15">
        <v>2.0336653638123492</v>
      </c>
      <c r="O116" s="17">
        <v>960.48207385839237</v>
      </c>
      <c r="P116" s="15">
        <f t="shared" si="16"/>
        <v>1.5329528405308048</v>
      </c>
      <c r="Q116" s="15">
        <f t="shared" si="17"/>
        <v>82.939224648759335</v>
      </c>
      <c r="R116" s="15">
        <v>724</v>
      </c>
      <c r="S116" s="15">
        <f t="shared" si="18"/>
        <v>509222.26286106749</v>
      </c>
      <c r="T116" s="15">
        <f t="shared" si="19"/>
        <v>87300.76598759419</v>
      </c>
      <c r="U116" s="15">
        <f t="shared" si="20"/>
        <v>596523.02884866169</v>
      </c>
      <c r="V116" s="15" t="str">
        <f>VLOOKUP(B116,NUTS_Europa!$B$2:$F$41,5,FALSE)</f>
        <v>Norte</v>
      </c>
      <c r="W116" s="15" t="str">
        <f>VLOOKUP(C116,Puertos!$N$3:$O$27,2,FALSE)</f>
        <v>Vigo</v>
      </c>
      <c r="X116" s="15" t="str">
        <f>VLOOKUP(D116,NUTS_Europa!$B$2:$F$41,5,FALSE)</f>
        <v>Friesland (NL)</v>
      </c>
      <c r="Y116" s="15" t="str">
        <f>VLOOKUP(E116,Puertos!$N$3:$O$27,2,FALSE)</f>
        <v>Rotterdam</v>
      </c>
      <c r="Z116" s="15">
        <f t="shared" si="21"/>
        <v>3.4558010270316388</v>
      </c>
    </row>
    <row r="117" spans="2:26" s="15" customFormat="1" x14ac:dyDescent="0.25"/>
    <row r="118" spans="2:26" s="15" customFormat="1" x14ac:dyDescent="0.25"/>
    <row r="119" spans="2:26" s="15" customFormat="1" x14ac:dyDescent="0.25">
      <c r="B119" s="15" t="s">
        <v>150</v>
      </c>
    </row>
    <row r="120" spans="2:26" s="15" customFormat="1" x14ac:dyDescent="0.25">
      <c r="B120" s="15" t="str">
        <f>B3</f>
        <v>nodo inicial</v>
      </c>
      <c r="C120" s="15" t="str">
        <f t="shared" ref="C120:N120" si="22">C3</f>
        <v>puerto O</v>
      </c>
      <c r="D120" s="15" t="str">
        <f t="shared" si="22"/>
        <v>nodo final</v>
      </c>
      <c r="E120" s="15" t="str">
        <f t="shared" si="22"/>
        <v>puerto D</v>
      </c>
      <c r="F120" s="15" t="str">
        <f t="shared" si="22"/>
        <v>Var1</v>
      </c>
      <c r="G120" s="15" t="str">
        <f t="shared" si="22"/>
        <v>Var2</v>
      </c>
      <c r="H120" s="15" t="str">
        <f t="shared" si="22"/>
        <v>Coste variable</v>
      </c>
      <c r="I120" s="15" t="str">
        <f t="shared" si="22"/>
        <v>Coste fijo</v>
      </c>
      <c r="J120" s="15" t="str">
        <f t="shared" si="22"/>
        <v>flow</v>
      </c>
      <c r="K120" s="15" t="str">
        <f t="shared" si="22"/>
        <v>TiempoNav</v>
      </c>
      <c r="L120" s="15" t="str">
        <f t="shared" si="22"/>
        <v>TiempoPort</v>
      </c>
      <c r="M120" s="15" t="str">
        <f t="shared" si="22"/>
        <v>TiempoCD</v>
      </c>
      <c r="N120" s="15" t="str">
        <f t="shared" si="22"/>
        <v>offer</v>
      </c>
    </row>
    <row r="121" spans="2:26" s="15" customFormat="1" x14ac:dyDescent="0.25">
      <c r="B121" s="15" t="str">
        <f>VLOOKUP(F121,[1]NUTS_Europa!$A$2:$C$81,2,FALSE)</f>
        <v>ES52</v>
      </c>
      <c r="C121" s="15">
        <f>VLOOKUP(F121,[1]NUTS_Europa!$A$2:$C$81,3,FALSE)</f>
        <v>1064</v>
      </c>
      <c r="D121" s="15" t="str">
        <f>VLOOKUP(G121,[1]NUTS_Europa!$A$2:$C$81,2,FALSE)</f>
        <v>PT18</v>
      </c>
      <c r="E121" s="15">
        <f>VLOOKUP(G121,[1]NUTS_Europa!$A$2:$C$81,3,FALSE)</f>
        <v>61</v>
      </c>
      <c r="F121" s="15">
        <v>16</v>
      </c>
      <c r="G121" s="15">
        <v>80</v>
      </c>
      <c r="H121" s="15">
        <v>13024476.249807447</v>
      </c>
      <c r="I121" s="15">
        <v>1321150.1501154993</v>
      </c>
      <c r="J121" s="15">
        <v>145277.79319999999</v>
      </c>
      <c r="K121" s="15">
        <v>30.546093750000001</v>
      </c>
      <c r="L121" s="15">
        <v>8.3692215643891572</v>
      </c>
      <c r="M121" s="15">
        <v>30.911776356841077</v>
      </c>
      <c r="N121" s="15">
        <v>18537.263499652392</v>
      </c>
    </row>
    <row r="122" spans="2:26" s="15" customFormat="1" x14ac:dyDescent="0.25">
      <c r="B122" s="15" t="str">
        <f>VLOOKUP(G122,[1]NUTS_Europa!$A$2:$C$81,2,FALSE)</f>
        <v>PT18</v>
      </c>
      <c r="C122" s="15">
        <f>VLOOKUP(G122,[1]NUTS_Europa!$A$2:$C$81,3,FALSE)</f>
        <v>61</v>
      </c>
      <c r="D122" s="15" t="str">
        <f>VLOOKUP(F122,[1]NUTS_Europa!$A$2:$C$81,2,FALSE)</f>
        <v>BE25</v>
      </c>
      <c r="E122" s="15">
        <f>VLOOKUP(F122,[1]NUTS_Europa!$A$2:$C$81,3,FALSE)</f>
        <v>220</v>
      </c>
      <c r="F122" s="15">
        <v>43</v>
      </c>
      <c r="G122" s="15">
        <v>80</v>
      </c>
      <c r="H122" s="15">
        <v>12356232.93160438</v>
      </c>
      <c r="I122" s="15">
        <v>2898150.5893252124</v>
      </c>
      <c r="J122" s="15">
        <v>117768.50930000001</v>
      </c>
      <c r="K122" s="15">
        <v>105.75546875000001</v>
      </c>
      <c r="L122" s="15">
        <v>9.348741521376029</v>
      </c>
      <c r="M122" s="15">
        <v>32.95439355461108</v>
      </c>
      <c r="N122" s="15">
        <v>18537.263499652392</v>
      </c>
    </row>
    <row r="123" spans="2:26" s="15" customFormat="1" x14ac:dyDescent="0.25">
      <c r="B123" s="15" t="str">
        <f>VLOOKUP(F123,[1]NUTS_Europa!$A$2:$C$81,2,FALSE)</f>
        <v>BE25</v>
      </c>
      <c r="C123" s="15">
        <f>VLOOKUP(F123,[1]NUTS_Europa!$A$2:$C$81,3,FALSE)</f>
        <v>220</v>
      </c>
      <c r="D123" s="15" t="str">
        <f>VLOOKUP(G123,[1]NUTS_Europa!$A$2:$C$81,2,FALSE)</f>
        <v>FRD1</v>
      </c>
      <c r="E123" s="15">
        <f>VLOOKUP(G123,[1]NUTS_Europa!$A$2:$C$81,3,FALSE)</f>
        <v>269</v>
      </c>
      <c r="F123" s="15">
        <v>43</v>
      </c>
      <c r="G123" s="15">
        <v>59</v>
      </c>
      <c r="H123" s="15">
        <v>3433598.7295415062</v>
      </c>
      <c r="I123" s="15">
        <v>1206966.1609767943</v>
      </c>
      <c r="J123" s="15">
        <v>199058.85829999999</v>
      </c>
      <c r="K123" s="15">
        <v>14.139843750000001</v>
      </c>
      <c r="L123" s="15">
        <v>12.323839530160939</v>
      </c>
      <c r="M123" s="15">
        <v>30.583680167051938</v>
      </c>
      <c r="N123" s="15">
        <v>13729.874818157425</v>
      </c>
    </row>
    <row r="124" spans="2:26" s="15" customFormat="1" x14ac:dyDescent="0.25">
      <c r="B124" s="15" t="str">
        <f>VLOOKUP(G124,[1]NUTS_Europa!$A$2:$C$81,2,FALSE)</f>
        <v>FRD1</v>
      </c>
      <c r="C124" s="15">
        <f>VLOOKUP(G124,[1]NUTS_Europa!$A$2:$C$81,3,FALSE)</f>
        <v>269</v>
      </c>
      <c r="D124" s="15" t="str">
        <f>VLOOKUP(F124,[1]NUTS_Europa!$A$2:$C$81,2,FALSE)</f>
        <v>BE23</v>
      </c>
      <c r="E124" s="15">
        <f>VLOOKUP(F124,[1]NUTS_Europa!$A$2:$C$81,3,FALSE)</f>
        <v>220</v>
      </c>
      <c r="F124" s="15">
        <v>42</v>
      </c>
      <c r="G124" s="15">
        <v>59</v>
      </c>
      <c r="H124" s="15">
        <v>3952785.7078652387</v>
      </c>
      <c r="I124" s="15">
        <v>1206966.1609767943</v>
      </c>
      <c r="J124" s="15">
        <v>115262.5922</v>
      </c>
      <c r="K124" s="15">
        <v>14.139843750000001</v>
      </c>
      <c r="L124" s="15">
        <v>12.323839530160939</v>
      </c>
      <c r="M124" s="15">
        <v>30.583680167051938</v>
      </c>
      <c r="N124" s="15">
        <v>13729.874818157425</v>
      </c>
    </row>
    <row r="125" spans="2:26" s="15" customFormat="1" x14ac:dyDescent="0.25">
      <c r="B125" s="15" t="str">
        <f>VLOOKUP(F125,[1]NUTS_Europa!$A$2:$C$81,2,FALSE)</f>
        <v>BE23</v>
      </c>
      <c r="C125" s="15">
        <f>VLOOKUP(F125,[1]NUTS_Europa!$A$2:$C$81,3,FALSE)</f>
        <v>220</v>
      </c>
      <c r="D125" s="15" t="str">
        <f>VLOOKUP(G125,[1]NUTS_Europa!$A$2:$C$81,2,FALSE)</f>
        <v>ES12</v>
      </c>
      <c r="E125" s="15">
        <f>VLOOKUP(G125,[1]NUTS_Europa!$A$2:$C$81,3,FALSE)</f>
        <v>163</v>
      </c>
      <c r="F125" s="15">
        <v>42</v>
      </c>
      <c r="G125" s="15">
        <v>52</v>
      </c>
      <c r="H125" s="15">
        <v>1532503.5733374432</v>
      </c>
      <c r="I125" s="15">
        <v>1984416.202493232</v>
      </c>
      <c r="J125" s="15">
        <v>137713.6226</v>
      </c>
      <c r="K125" s="15">
        <v>57.03125</v>
      </c>
      <c r="L125" s="15">
        <v>13.448620293340735</v>
      </c>
      <c r="M125" s="15">
        <v>6.8720138521188634</v>
      </c>
      <c r="N125" s="15">
        <v>3085.0404340770574</v>
      </c>
    </row>
    <row r="126" spans="2:26" s="15" customFormat="1" x14ac:dyDescent="0.25">
      <c r="B126" s="15" t="str">
        <f>VLOOKUP(G126,[1]NUTS_Europa!$A$2:$C$81,2,FALSE)</f>
        <v>ES12</v>
      </c>
      <c r="C126" s="15">
        <f>VLOOKUP(G126,[1]NUTS_Europa!$A$2:$C$81,3,FALSE)</f>
        <v>163</v>
      </c>
      <c r="D126" s="15" t="str">
        <f>VLOOKUP(F126,[1]NUTS_Europa!$A$2:$C$81,2,FALSE)</f>
        <v>BE21</v>
      </c>
      <c r="E126" s="15">
        <f>VLOOKUP(F126,[1]NUTS_Europa!$A$2:$C$81,3,FALSE)</f>
        <v>250</v>
      </c>
      <c r="F126" s="15">
        <v>41</v>
      </c>
      <c r="G126" s="15">
        <v>52</v>
      </c>
      <c r="H126" s="15">
        <v>1790118.0818280804</v>
      </c>
      <c r="I126" s="15">
        <v>2301241.3654637858</v>
      </c>
      <c r="J126" s="15">
        <v>117923.68180000001</v>
      </c>
      <c r="K126" s="15">
        <v>61.335703124999995</v>
      </c>
      <c r="L126" s="15">
        <v>12.168523661546349</v>
      </c>
      <c r="M126" s="15">
        <v>7.5373615674575909</v>
      </c>
      <c r="N126" s="15">
        <v>3085.0404340770574</v>
      </c>
    </row>
    <row r="127" spans="2:26" s="15" customFormat="1" x14ac:dyDescent="0.25">
      <c r="B127" s="15" t="str">
        <f>VLOOKUP(F127,[1]NUTS_Europa!$A$2:$C$81,2,FALSE)</f>
        <v>BE21</v>
      </c>
      <c r="C127" s="15">
        <f>VLOOKUP(F127,[1]NUTS_Europa!$A$2:$C$81,3,FALSE)</f>
        <v>250</v>
      </c>
      <c r="D127" s="15" t="str">
        <f>VLOOKUP(G127,[1]NUTS_Europa!$A$2:$C$81,2,FALSE)</f>
        <v>FRJ2</v>
      </c>
      <c r="E127" s="15">
        <f>VLOOKUP(G127,[1]NUTS_Europa!$A$2:$C$81,3,FALSE)</f>
        <v>163</v>
      </c>
      <c r="F127" s="15">
        <v>41</v>
      </c>
      <c r="G127" s="15">
        <v>68</v>
      </c>
      <c r="H127" s="15">
        <v>2814934.5785837043</v>
      </c>
      <c r="I127" s="15">
        <v>2301241.3654637858</v>
      </c>
      <c r="J127" s="15">
        <v>123840.01519999999</v>
      </c>
      <c r="K127" s="15">
        <v>61.335703124999995</v>
      </c>
      <c r="L127" s="15">
        <v>12.168523661546349</v>
      </c>
      <c r="M127" s="15">
        <v>7.5373615674575909</v>
      </c>
      <c r="N127" s="15">
        <v>3085.0404340770574</v>
      </c>
    </row>
    <row r="128" spans="2:26" s="15" customFormat="1" x14ac:dyDescent="0.25">
      <c r="B128" s="15" t="str">
        <f>VLOOKUP(G128,[1]NUTS_Europa!$A$2:$C$81,2,FALSE)</f>
        <v>FRJ2</v>
      </c>
      <c r="C128" s="15">
        <f>VLOOKUP(G128,[1]NUTS_Europa!$A$2:$C$81,3,FALSE)</f>
        <v>163</v>
      </c>
      <c r="D128" s="15" t="str">
        <f>VLOOKUP(F128,[1]NUTS_Europa!$A$2:$C$81,2,FALSE)</f>
        <v>DE50</v>
      </c>
      <c r="E128" s="15">
        <f>VLOOKUP(F128,[1]NUTS_Europa!$A$2:$C$81,3,FALSE)</f>
        <v>1069</v>
      </c>
      <c r="F128" s="15">
        <v>44</v>
      </c>
      <c r="G128" s="15">
        <v>68</v>
      </c>
      <c r="H128" s="15">
        <v>2714958.3728162339</v>
      </c>
      <c r="I128" s="15">
        <v>2575290.2418752727</v>
      </c>
      <c r="J128" s="15">
        <v>122072.6309</v>
      </c>
      <c r="K128" s="15">
        <v>81.878906249999986</v>
      </c>
      <c r="L128" s="15">
        <v>12.476680757988394</v>
      </c>
      <c r="M128" s="15">
        <v>6.5320738902911772</v>
      </c>
      <c r="N128" s="15">
        <v>3085.0404340770574</v>
      </c>
    </row>
    <row r="129" spans="2:14" s="15" customFormat="1" x14ac:dyDescent="0.25">
      <c r="B129" s="15" t="str">
        <f>VLOOKUP(F129,[1]NUTS_Europa!$A$2:$C$81,2,FALSE)</f>
        <v>DE50</v>
      </c>
      <c r="C129" s="15">
        <f>VLOOKUP(F129,[1]NUTS_Europa!$A$2:$C$81,3,FALSE)</f>
        <v>1069</v>
      </c>
      <c r="D129" s="15" t="str">
        <f>VLOOKUP(G129,[1]NUTS_Europa!$A$2:$C$81,2,FALSE)</f>
        <v>NL11</v>
      </c>
      <c r="E129" s="15">
        <f>VLOOKUP(G129,[1]NUTS_Europa!$A$2:$C$81,3,FALSE)</f>
        <v>218</v>
      </c>
      <c r="F129" s="15">
        <v>44</v>
      </c>
      <c r="G129" s="15">
        <v>70</v>
      </c>
      <c r="H129" s="15">
        <v>2119760.6139630852</v>
      </c>
      <c r="I129" s="15">
        <v>1390708.3207913432</v>
      </c>
      <c r="J129" s="15">
        <v>120437.3524</v>
      </c>
      <c r="K129" s="15">
        <v>21.091406250000002</v>
      </c>
      <c r="L129" s="15">
        <v>7.7820005659409492</v>
      </c>
      <c r="M129" s="15">
        <v>8.8584679622193008</v>
      </c>
      <c r="N129" s="15">
        <v>5283.3813549476936</v>
      </c>
    </row>
    <row r="130" spans="2:14" s="15" customFormat="1" x14ac:dyDescent="0.25">
      <c r="B130" s="15" t="str">
        <f>VLOOKUP(G130,[1]NUTS_Europa!$A$2:$C$81,2,FALSE)</f>
        <v>NL11</v>
      </c>
      <c r="C130" s="15">
        <f>VLOOKUP(G130,[1]NUTS_Europa!$A$2:$C$81,3,FALSE)</f>
        <v>218</v>
      </c>
      <c r="D130" s="15" t="str">
        <f>VLOOKUP(F130,[1]NUTS_Europa!$A$2:$C$81,2,FALSE)</f>
        <v>NL33</v>
      </c>
      <c r="E130" s="15">
        <f>VLOOKUP(F130,[1]NUTS_Europa!$A$2:$C$81,3,FALSE)</f>
        <v>250</v>
      </c>
      <c r="F130" s="15">
        <v>33</v>
      </c>
      <c r="G130" s="15">
        <v>70</v>
      </c>
      <c r="H130" s="15">
        <v>1787474.3920981146</v>
      </c>
      <c r="I130" s="15">
        <v>1170342.7664226997</v>
      </c>
      <c r="J130" s="15">
        <v>135416.16140000001</v>
      </c>
      <c r="K130" s="15">
        <v>5.3125</v>
      </c>
      <c r="L130" s="15">
        <v>7.473843469498906</v>
      </c>
      <c r="M130" s="15">
        <v>10.580104447508571</v>
      </c>
      <c r="N130" s="15">
        <v>5283.3813549476936</v>
      </c>
    </row>
    <row r="131" spans="2:14" s="15" customFormat="1" x14ac:dyDescent="0.25">
      <c r="B131" s="15" t="str">
        <f>VLOOKUP(F131,[1]NUTS_Europa!$A$2:$C$81,2,FALSE)</f>
        <v>NL33</v>
      </c>
      <c r="C131" s="15">
        <f>VLOOKUP(F131,[1]NUTS_Europa!$A$2:$C$81,3,FALSE)</f>
        <v>250</v>
      </c>
      <c r="D131" s="15" t="str">
        <f>VLOOKUP(G131,[1]NUTS_Europa!$A$2:$C$81,2,FALSE)</f>
        <v>PT18</v>
      </c>
      <c r="E131" s="15">
        <f>VLOOKUP(G131,[1]NUTS_Europa!$A$2:$C$81,3,FALSE)</f>
        <v>1065</v>
      </c>
      <c r="F131" s="15">
        <v>33</v>
      </c>
      <c r="G131" s="15">
        <v>40</v>
      </c>
      <c r="H131" s="15">
        <v>2308669.4217125294</v>
      </c>
      <c r="I131" s="15">
        <v>2903941.2524782643</v>
      </c>
      <c r="J131" s="15">
        <v>137713.6226</v>
      </c>
      <c r="K131" s="15">
        <v>91.074999999999989</v>
      </c>
      <c r="L131" s="15">
        <v>9.9164142610673558</v>
      </c>
      <c r="M131" s="15">
        <v>16.997426083189179</v>
      </c>
      <c r="N131" s="15">
        <v>8027.7332471413838</v>
      </c>
    </row>
    <row r="132" spans="2:14" s="15" customFormat="1" x14ac:dyDescent="0.25">
      <c r="B132" s="15" t="str">
        <f>VLOOKUP(G132,[1]NUTS_Europa!$A$2:$C$81,2,FALSE)</f>
        <v>PT18</v>
      </c>
      <c r="C132" s="15">
        <f>VLOOKUP(G132,[1]NUTS_Europa!$A$2:$C$81,3,FALSE)</f>
        <v>1065</v>
      </c>
      <c r="D132" s="15" t="str">
        <f>VLOOKUP(F132,[1]NUTS_Europa!$A$2:$C$81,2,FALSE)</f>
        <v>ES51</v>
      </c>
      <c r="E132" s="15">
        <f>VLOOKUP(F132,[1]NUTS_Europa!$A$2:$C$81,3,FALSE)</f>
        <v>1063</v>
      </c>
      <c r="F132" s="15">
        <v>15</v>
      </c>
      <c r="G132" s="15">
        <v>40</v>
      </c>
      <c r="H132" s="15">
        <v>2735261.642259581</v>
      </c>
      <c r="I132" s="15">
        <v>10213509.5144594</v>
      </c>
      <c r="J132" s="15">
        <v>192445.7181</v>
      </c>
      <c r="K132" s="15">
        <v>62.421875</v>
      </c>
      <c r="L132" s="15">
        <v>9.495094213182913</v>
      </c>
      <c r="M132" s="15">
        <v>14.381518291580383</v>
      </c>
      <c r="N132" s="15">
        <v>8027.7332471413838</v>
      </c>
    </row>
    <row r="133" spans="2:14" s="15" customFormat="1" x14ac:dyDescent="0.25">
      <c r="B133" s="15" t="str">
        <f>VLOOKUP(F133,[1]NUTS_Europa!$A$2:$C$81,2,FALSE)</f>
        <v>ES51</v>
      </c>
      <c r="C133" s="15">
        <f>VLOOKUP(F133,[1]NUTS_Europa!$A$2:$C$81,3,FALSE)</f>
        <v>1063</v>
      </c>
      <c r="D133" s="15" t="str">
        <f>VLOOKUP(G133,[1]NUTS_Europa!$A$2:$C$81,2,FALSE)</f>
        <v>ES52</v>
      </c>
      <c r="E133" s="15">
        <f>VLOOKUP(G133,[1]NUTS_Europa!$A$2:$C$81,3,FALSE)</f>
        <v>1064</v>
      </c>
      <c r="F133" s="15">
        <v>15</v>
      </c>
      <c r="G133" s="15">
        <v>16</v>
      </c>
      <c r="H133" s="15">
        <v>2852254.0299202101</v>
      </c>
      <c r="I133" s="15">
        <v>9104362.9651385732</v>
      </c>
      <c r="J133" s="15">
        <v>135416.16140000001</v>
      </c>
      <c r="K133" s="15">
        <v>12.65625</v>
      </c>
      <c r="L133" s="15">
        <v>9.2951115704059397</v>
      </c>
      <c r="M133" s="15">
        <v>20.428125147300275</v>
      </c>
      <c r="N133" s="15">
        <v>11402.936470049601</v>
      </c>
    </row>
    <row r="134" spans="2:14" s="15" customFormat="1" x14ac:dyDescent="0.25"/>
    <row r="135" spans="2:14" s="15" customFormat="1" x14ac:dyDescent="0.25">
      <c r="B135" s="15" t="s">
        <v>151</v>
      </c>
    </row>
    <row r="136" spans="2:14" s="15" customFormat="1" x14ac:dyDescent="0.25">
      <c r="B136" s="15" t="str">
        <f>B3</f>
        <v>nodo inicial</v>
      </c>
      <c r="C136" s="15" t="str">
        <f t="shared" ref="C136:N136" si="23">C3</f>
        <v>puerto O</v>
      </c>
      <c r="D136" s="15" t="str">
        <f t="shared" si="23"/>
        <v>nodo final</v>
      </c>
      <c r="E136" s="15" t="str">
        <f t="shared" si="23"/>
        <v>puerto D</v>
      </c>
      <c r="F136" s="15" t="str">
        <f t="shared" si="23"/>
        <v>Var1</v>
      </c>
      <c r="G136" s="15" t="str">
        <f t="shared" si="23"/>
        <v>Var2</v>
      </c>
      <c r="H136" s="15" t="str">
        <f t="shared" si="23"/>
        <v>Coste variable</v>
      </c>
      <c r="I136" s="15" t="str">
        <f t="shared" si="23"/>
        <v>Coste fijo</v>
      </c>
      <c r="J136" s="15" t="str">
        <f t="shared" si="23"/>
        <v>flow</v>
      </c>
      <c r="K136" s="15" t="str">
        <f t="shared" si="23"/>
        <v>TiempoNav</v>
      </c>
      <c r="L136" s="15" t="str">
        <f t="shared" si="23"/>
        <v>TiempoPort</v>
      </c>
      <c r="M136" s="15" t="str">
        <f t="shared" si="23"/>
        <v>TiempoCD</v>
      </c>
      <c r="N136" s="15" t="str">
        <f t="shared" si="23"/>
        <v>offer</v>
      </c>
    </row>
    <row r="137" spans="2:14" s="15" customFormat="1" x14ac:dyDescent="0.25">
      <c r="B137" s="15" t="str">
        <f>VLOOKUP(F137,[1]NUTS_Europa!$A$2:$C$81,2,FALSE)</f>
        <v>DE60</v>
      </c>
      <c r="C137" s="15">
        <f>VLOOKUP(F137,[1]NUTS_Europa!$A$2:$C$81,3,FALSE)</f>
        <v>1069</v>
      </c>
      <c r="D137" s="15" t="str">
        <f>VLOOKUP(G137,[1]NUTS_Europa!$A$2:$C$81,2,FALSE)</f>
        <v>FRD2</v>
      </c>
      <c r="E137" s="15">
        <f>VLOOKUP(G137,[1]NUTS_Europa!$A$2:$C$81,3,FALSE)</f>
        <v>269</v>
      </c>
      <c r="F137" s="15">
        <v>5</v>
      </c>
      <c r="G137" s="15">
        <v>20</v>
      </c>
      <c r="H137" s="15">
        <v>1838476.5170219396</v>
      </c>
      <c r="I137" s="15">
        <v>1835052.3784487429</v>
      </c>
      <c r="J137" s="15">
        <v>145277.79319999999</v>
      </c>
      <c r="K137" s="15">
        <v>40.707031249999993</v>
      </c>
      <c r="L137" s="15">
        <v>11.351899994808598</v>
      </c>
      <c r="M137" s="15">
        <v>29.070788125175127</v>
      </c>
      <c r="N137" s="15">
        <v>13729.874818157425</v>
      </c>
    </row>
    <row r="138" spans="2:14" s="15" customFormat="1" x14ac:dyDescent="0.25">
      <c r="B138" s="15" t="str">
        <f>VLOOKUP(F138,[1]NUTS_Europa!$A$2:$C$81,2,FALSE)</f>
        <v>FRD2</v>
      </c>
      <c r="C138" s="15">
        <f>VLOOKUP(F138,[1]NUTS_Europa!$A$2:$C$81,3,FALSE)</f>
        <v>269</v>
      </c>
      <c r="D138" s="15" t="str">
        <f>VLOOKUP(G138,[1]NUTS_Europa!$A$2:$C$81,2,FALSE)</f>
        <v>FRI1</v>
      </c>
      <c r="E138" s="15">
        <f>VLOOKUP(G138,[1]NUTS_Europa!$A$2:$C$81,3,FALSE)</f>
        <v>283</v>
      </c>
      <c r="F138" s="15">
        <v>20</v>
      </c>
      <c r="G138" s="15">
        <v>24</v>
      </c>
      <c r="H138" s="15">
        <v>770710.60251211899</v>
      </c>
      <c r="I138" s="15">
        <v>1637974.3443099556</v>
      </c>
      <c r="J138" s="15">
        <v>114346.8514</v>
      </c>
      <c r="K138" s="15">
        <v>36.171875</v>
      </c>
      <c r="L138" s="15">
        <v>10.953880598169327</v>
      </c>
      <c r="M138" s="15">
        <v>4.2749206776631237</v>
      </c>
      <c r="N138" s="15">
        <v>1954.0243119540944</v>
      </c>
    </row>
    <row r="139" spans="2:14" s="15" customFormat="1" x14ac:dyDescent="0.25">
      <c r="B139" s="15" t="str">
        <f>VLOOKUP(G139,[1]NUTS_Europa!$A$2:$C$81,2,FALSE)</f>
        <v>FRI1</v>
      </c>
      <c r="C139" s="15">
        <f>VLOOKUP(G139,[1]NUTS_Europa!$A$2:$C$81,3,FALSE)</f>
        <v>283</v>
      </c>
      <c r="D139" s="15" t="str">
        <f>VLOOKUP(F139,[1]NUTS_Europa!$A$2:$C$81,2,FALSE)</f>
        <v>FRE1</v>
      </c>
      <c r="E139" s="15">
        <f>VLOOKUP(F139,[1]NUTS_Europa!$A$2:$C$81,3,FALSE)</f>
        <v>220</v>
      </c>
      <c r="F139" s="15">
        <v>21</v>
      </c>
      <c r="G139" s="15">
        <v>24</v>
      </c>
      <c r="H139" s="15">
        <v>878110.28238546487</v>
      </c>
      <c r="I139" s="15">
        <v>1655756.6387480302</v>
      </c>
      <c r="J139" s="15">
        <v>123840.01519999999</v>
      </c>
      <c r="K139" s="15">
        <v>47.030468749999997</v>
      </c>
      <c r="L139" s="15">
        <v>10.606089275080027</v>
      </c>
      <c r="M139" s="15">
        <v>3.8534981260122141</v>
      </c>
      <c r="N139" s="15">
        <v>1954.0243119540944</v>
      </c>
    </row>
    <row r="140" spans="2:14" s="15" customFormat="1" x14ac:dyDescent="0.25">
      <c r="B140" s="15" t="str">
        <f>VLOOKUP(F140,[1]NUTS_Europa!$A$2:$C$81,2,FALSE)</f>
        <v>FRE1</v>
      </c>
      <c r="C140" s="15">
        <f>VLOOKUP(F140,[1]NUTS_Europa!$A$2:$C$81,3,FALSE)</f>
        <v>220</v>
      </c>
      <c r="D140" s="15" t="str">
        <f>VLOOKUP(G140,[1]NUTS_Europa!$A$2:$C$81,2,FALSE)</f>
        <v>FRI3</v>
      </c>
      <c r="E140" s="15">
        <f>VLOOKUP(G140,[1]NUTS_Europa!$A$2:$C$81,3,FALSE)</f>
        <v>283</v>
      </c>
      <c r="F140" s="15">
        <v>21</v>
      </c>
      <c r="G140" s="15">
        <v>25</v>
      </c>
      <c r="H140" s="15">
        <v>568951.39483317989</v>
      </c>
      <c r="I140" s="15">
        <v>1655756.6387480302</v>
      </c>
      <c r="J140" s="15">
        <v>117061.7148</v>
      </c>
      <c r="K140" s="15">
        <v>47.030468749999997</v>
      </c>
      <c r="L140" s="15">
        <v>10.606089275080027</v>
      </c>
      <c r="M140" s="15">
        <v>3.8534981260122141</v>
      </c>
      <c r="N140" s="15">
        <v>1954.0243119540944</v>
      </c>
    </row>
    <row r="141" spans="2:14" s="15" customFormat="1" x14ac:dyDescent="0.25">
      <c r="B141" s="15" t="str">
        <f>VLOOKUP(G141,[1]NUTS_Europa!$A$2:$C$81,2,FALSE)</f>
        <v>FRI3</v>
      </c>
      <c r="C141" s="15">
        <f>VLOOKUP(G141,[1]NUTS_Europa!$A$2:$C$81,3,FALSE)</f>
        <v>283</v>
      </c>
      <c r="D141" s="15" t="str">
        <f>VLOOKUP(F141,[1]NUTS_Europa!$A$2:$C$81,2,FALSE)</f>
        <v>ES62</v>
      </c>
      <c r="E141" s="15">
        <f>VLOOKUP(F141,[1]NUTS_Europa!$A$2:$C$81,3,FALSE)</f>
        <v>1064</v>
      </c>
      <c r="F141" s="15">
        <v>18</v>
      </c>
      <c r="G141" s="15">
        <v>25</v>
      </c>
      <c r="H141" s="15">
        <v>912616.56726627552</v>
      </c>
      <c r="I141" s="15">
        <v>3033727.6451492566</v>
      </c>
      <c r="J141" s="15">
        <v>131067.4498</v>
      </c>
      <c r="K141" s="15">
        <v>110.98640624999999</v>
      </c>
      <c r="L141" s="15">
        <v>9.6265693180931553</v>
      </c>
      <c r="M141" s="15">
        <v>3.6381845947278921</v>
      </c>
      <c r="N141" s="15">
        <v>1954.0243119540944</v>
      </c>
    </row>
    <row r="142" spans="2:14" s="15" customFormat="1" x14ac:dyDescent="0.25">
      <c r="B142" s="15" t="str">
        <f>VLOOKUP(F142,[1]NUTS_Europa!$A$2:$C$81,2,FALSE)</f>
        <v>ES62</v>
      </c>
      <c r="C142" s="15">
        <f>VLOOKUP(F142,[1]NUTS_Europa!$A$2:$C$81,3,FALSE)</f>
        <v>1064</v>
      </c>
      <c r="D142" s="15" t="str">
        <f>VLOOKUP(G142,[1]NUTS_Europa!$A$2:$C$81,2,FALSE)</f>
        <v>FRH0</v>
      </c>
      <c r="E142" s="15">
        <f>VLOOKUP(G142,[1]NUTS_Europa!$A$2:$C$81,3,FALSE)</f>
        <v>283</v>
      </c>
      <c r="F142" s="15">
        <v>18</v>
      </c>
      <c r="G142" s="15">
        <v>23</v>
      </c>
      <c r="H142" s="15">
        <v>1385976.025800687</v>
      </c>
      <c r="I142" s="15">
        <v>3033727.6451492566</v>
      </c>
      <c r="J142" s="15">
        <v>154854.3009</v>
      </c>
      <c r="K142" s="15">
        <v>110.98640624999999</v>
      </c>
      <c r="L142" s="15">
        <v>9.6265693180931553</v>
      </c>
      <c r="M142" s="15">
        <v>3.6381845947278921</v>
      </c>
      <c r="N142" s="15">
        <v>1954.0243119540944</v>
      </c>
    </row>
    <row r="143" spans="2:14" s="15" customFormat="1" x14ac:dyDescent="0.25">
      <c r="B143" s="15" t="str">
        <f>VLOOKUP(G143,[1]NUTS_Europa!$A$2:$C$81,2,FALSE)</f>
        <v>FRH0</v>
      </c>
      <c r="C143" s="15">
        <f>VLOOKUP(G143,[1]NUTS_Europa!$A$2:$C$81,3,FALSE)</f>
        <v>283</v>
      </c>
      <c r="D143" s="15" t="str">
        <f>VLOOKUP(F143,[1]NUTS_Europa!$A$2:$C$81,2,FALSE)</f>
        <v>ES61</v>
      </c>
      <c r="E143" s="15">
        <f>VLOOKUP(F143,[1]NUTS_Europa!$A$2:$C$81,3,FALSE)</f>
        <v>61</v>
      </c>
      <c r="F143" s="15">
        <v>17</v>
      </c>
      <c r="G143" s="15">
        <v>23</v>
      </c>
      <c r="H143" s="15">
        <v>1439455.5973739978</v>
      </c>
      <c r="I143" s="15">
        <v>2319591.0643605464</v>
      </c>
      <c r="J143" s="15">
        <v>191087.21979999999</v>
      </c>
      <c r="K143" s="15">
        <v>80.150000000000006</v>
      </c>
      <c r="L143" s="15">
        <v>7.9787825893844166</v>
      </c>
      <c r="M143" s="15">
        <v>3.3960197020283522</v>
      </c>
      <c r="N143" s="15">
        <v>1954.0243119540944</v>
      </c>
    </row>
    <row r="144" spans="2:14" s="15" customFormat="1" x14ac:dyDescent="0.25">
      <c r="B144" s="15" t="str">
        <f>VLOOKUP(F144,[1]NUTS_Europa!$A$2:$C$81,2,FALSE)</f>
        <v>ES61</v>
      </c>
      <c r="C144" s="15">
        <f>VLOOKUP(F144,[1]NUTS_Europa!$A$2:$C$81,3,FALSE)</f>
        <v>61</v>
      </c>
      <c r="D144" s="15" t="str">
        <f>VLOOKUP(G144,[1]NUTS_Europa!$A$2:$C$81,2,FALSE)</f>
        <v>PT11</v>
      </c>
      <c r="E144" s="15">
        <f>VLOOKUP(G144,[1]NUTS_Europa!$A$2:$C$81,3,FALSE)</f>
        <v>111</v>
      </c>
      <c r="F144" s="15">
        <v>17</v>
      </c>
      <c r="G144" s="15">
        <v>36</v>
      </c>
      <c r="H144" s="15">
        <v>1867160.9172228076</v>
      </c>
      <c r="I144" s="15">
        <v>1229572.3277346327</v>
      </c>
      <c r="J144" s="15">
        <v>507158.32770000002</v>
      </c>
      <c r="K144" s="15">
        <v>25.014843749999997</v>
      </c>
      <c r="L144" s="15">
        <v>10.138263781741561</v>
      </c>
      <c r="M144" s="15">
        <v>5.3394360080817078</v>
      </c>
      <c r="N144" s="15">
        <v>3201.9684368426078</v>
      </c>
    </row>
    <row r="145" spans="2:14" s="15" customFormat="1" x14ac:dyDescent="0.25">
      <c r="B145" s="15" t="str">
        <f>VLOOKUP(G145,[1]NUTS_Europa!$A$2:$C$81,2,FALSE)</f>
        <v>PT11</v>
      </c>
      <c r="C145" s="15">
        <f>VLOOKUP(G145,[1]NUTS_Europa!$A$2:$C$81,3,FALSE)</f>
        <v>111</v>
      </c>
      <c r="D145" s="15" t="str">
        <f>VLOOKUP(F145,[1]NUTS_Europa!$A$2:$C$81,2,FALSE)</f>
        <v>NL41</v>
      </c>
      <c r="E145" s="15">
        <f>VLOOKUP(F145,[1]NUTS_Europa!$A$2:$C$81,3,FALSE)</f>
        <v>253</v>
      </c>
      <c r="F145" s="15">
        <v>35</v>
      </c>
      <c r="G145" s="15">
        <v>36</v>
      </c>
      <c r="H145" s="15">
        <v>1077562.1141184254</v>
      </c>
      <c r="I145" s="15">
        <v>2454448.1102219759</v>
      </c>
      <c r="J145" s="15">
        <v>163029.68049999999</v>
      </c>
      <c r="K145" s="15">
        <v>75.3828125</v>
      </c>
      <c r="L145" s="15">
        <v>13.993780452752425</v>
      </c>
      <c r="M145" s="15">
        <v>6.7796500145688627</v>
      </c>
      <c r="N145" s="15">
        <v>3201.9684368426078</v>
      </c>
    </row>
    <row r="146" spans="2:14" s="15" customFormat="1" x14ac:dyDescent="0.25">
      <c r="B146" s="15" t="str">
        <f>VLOOKUP(F146,[1]NUTS_Europa!$A$2:$C$81,2,FALSE)</f>
        <v>NL41</v>
      </c>
      <c r="C146" s="15">
        <f>VLOOKUP(F146,[1]NUTS_Europa!$A$2:$C$81,3,FALSE)</f>
        <v>253</v>
      </c>
      <c r="D146" s="15" t="str">
        <f>VLOOKUP(G146,[1]NUTS_Europa!$A$2:$C$81,2,FALSE)</f>
        <v>PT16</v>
      </c>
      <c r="E146" s="15">
        <f>VLOOKUP(G146,[1]NUTS_Europa!$A$2:$C$81,3,FALSE)</f>
        <v>111</v>
      </c>
      <c r="F146" s="15">
        <v>35</v>
      </c>
      <c r="G146" s="15">
        <v>38</v>
      </c>
      <c r="H146" s="15">
        <v>972457.50017906679</v>
      </c>
      <c r="I146" s="15">
        <v>2454448.1102219759</v>
      </c>
      <c r="J146" s="15">
        <v>122072.6309</v>
      </c>
      <c r="K146" s="15">
        <v>75.3828125</v>
      </c>
      <c r="L146" s="15">
        <v>13.993780452752425</v>
      </c>
      <c r="M146" s="15">
        <v>6.7796500145688627</v>
      </c>
      <c r="N146" s="15">
        <v>3201.9684368426078</v>
      </c>
    </row>
    <row r="147" spans="2:14" s="15" customFormat="1" x14ac:dyDescent="0.25">
      <c r="B147" s="15" t="str">
        <f>VLOOKUP(G147,[1]NUTS_Europa!$A$2:$C$81,2,FALSE)</f>
        <v>PT16</v>
      </c>
      <c r="C147" s="15">
        <f>VLOOKUP(G147,[1]NUTS_Europa!$A$2:$C$81,3,FALSE)</f>
        <v>111</v>
      </c>
      <c r="D147" s="15" t="str">
        <f>VLOOKUP(F147,[1]NUTS_Europa!$A$2:$C$81,2,FALSE)</f>
        <v>PT15</v>
      </c>
      <c r="E147" s="15">
        <f>VLOOKUP(F147,[1]NUTS_Europa!$A$2:$C$81,3,FALSE)</f>
        <v>1065</v>
      </c>
      <c r="F147" s="15">
        <v>37</v>
      </c>
      <c r="G147" s="15">
        <v>38</v>
      </c>
      <c r="H147" s="15">
        <v>1419200.7286806959</v>
      </c>
      <c r="I147" s="15">
        <v>1162549.5394468622</v>
      </c>
      <c r="J147" s="15">
        <v>198656.2873</v>
      </c>
      <c r="K147" s="15">
        <v>16.171875</v>
      </c>
      <c r="L147" s="15">
        <v>11.986033153227272</v>
      </c>
      <c r="M147" s="15">
        <v>5.7362603148171099</v>
      </c>
      <c r="N147" s="15">
        <v>3201.9684368426078</v>
      </c>
    </row>
    <row r="148" spans="2:14" s="15" customFormat="1" x14ac:dyDescent="0.25">
      <c r="B148" s="15" t="str">
        <f>VLOOKUP(F148,[1]NUTS_Europa!$A$2:$C$81,2,FALSE)</f>
        <v>PT15</v>
      </c>
      <c r="C148" s="15">
        <f>VLOOKUP(F148,[1]NUTS_Europa!$A$2:$C$81,3,FALSE)</f>
        <v>1065</v>
      </c>
      <c r="D148" s="15" t="str">
        <f>VLOOKUP(G148,[1]NUTS_Europa!$A$2:$C$81,2,FALSE)</f>
        <v>PT17</v>
      </c>
      <c r="E148" s="15">
        <f>VLOOKUP(G148,[1]NUTS_Europa!$A$2:$C$81,3,FALSE)</f>
        <v>294</v>
      </c>
      <c r="F148" s="15">
        <v>37</v>
      </c>
      <c r="G148" s="15">
        <v>39</v>
      </c>
      <c r="H148" s="15">
        <v>917510.44361320406</v>
      </c>
      <c r="I148" s="15">
        <v>866476.79822988191</v>
      </c>
      <c r="J148" s="15">
        <v>507158.32770000002</v>
      </c>
      <c r="K148" s="15">
        <v>3.515625</v>
      </c>
      <c r="L148" s="15">
        <v>10.170527805861585</v>
      </c>
      <c r="M148" s="15">
        <v>5.2301196880218441</v>
      </c>
      <c r="N148" s="15">
        <v>2919.4418040438927</v>
      </c>
    </row>
    <row r="149" spans="2:14" s="15" customFormat="1" x14ac:dyDescent="0.25">
      <c r="B149" s="15" t="str">
        <f>VLOOKUP(G149,[1]NUTS_Europa!$A$2:$C$81,2,FALSE)</f>
        <v>PT17</v>
      </c>
      <c r="C149" s="15">
        <f>VLOOKUP(G149,[1]NUTS_Europa!$A$2:$C$81,3,FALSE)</f>
        <v>294</v>
      </c>
      <c r="D149" s="15" t="str">
        <f>VLOOKUP(F149,[1]NUTS_Europa!$A$2:$C$81,2,FALSE)</f>
        <v>FRJ1</v>
      </c>
      <c r="E149" s="15">
        <f>VLOOKUP(F149,[1]NUTS_Europa!$A$2:$C$81,3,FALSE)</f>
        <v>1063</v>
      </c>
      <c r="F149" s="15">
        <v>26</v>
      </c>
      <c r="G149" s="15">
        <v>39</v>
      </c>
      <c r="H149" s="15">
        <v>1511030.8834766399</v>
      </c>
      <c r="I149" s="15">
        <v>10192321.726052985</v>
      </c>
      <c r="J149" s="15">
        <v>137713.6226</v>
      </c>
      <c r="K149" s="15">
        <v>63.59375</v>
      </c>
      <c r="L149" s="15">
        <v>9.2486484403926568</v>
      </c>
      <c r="M149" s="15">
        <v>5.2301196880218441</v>
      </c>
      <c r="N149" s="15">
        <v>2919.4418040438927</v>
      </c>
    </row>
    <row r="150" spans="2:14" s="15" customFormat="1" x14ac:dyDescent="0.25">
      <c r="B150" s="15" t="str">
        <f>VLOOKUP(F150,[1]NUTS_Europa!$A$2:$C$81,2,FALSE)</f>
        <v>FRJ1</v>
      </c>
      <c r="C150" s="15">
        <f>VLOOKUP(F150,[1]NUTS_Europa!$A$2:$C$81,3,FALSE)</f>
        <v>1063</v>
      </c>
      <c r="D150" s="15" t="str">
        <f>VLOOKUP(G150,[1]NUTS_Europa!$A$2:$C$81,2,FALSE)</f>
        <v>FRJ2</v>
      </c>
      <c r="E150" s="15">
        <f>VLOOKUP(G150,[1]NUTS_Europa!$A$2:$C$81,3,FALSE)</f>
        <v>283</v>
      </c>
      <c r="F150" s="15">
        <v>26</v>
      </c>
      <c r="G150" s="15">
        <v>28</v>
      </c>
      <c r="H150" s="15">
        <v>1976912.5316531032</v>
      </c>
      <c r="I150" s="15">
        <v>11340467.546205692</v>
      </c>
      <c r="J150" s="15">
        <v>142841.86170000001</v>
      </c>
      <c r="K150" s="15">
        <v>120.60445312500001</v>
      </c>
      <c r="L150" s="15">
        <v>8.9046725954012</v>
      </c>
      <c r="M150" s="15">
        <v>3.6381845947278921</v>
      </c>
      <c r="N150" s="15">
        <v>1954.0243119540944</v>
      </c>
    </row>
    <row r="151" spans="2:14" s="15" customFormat="1" x14ac:dyDescent="0.25">
      <c r="B151" s="15" t="str">
        <f>VLOOKUP(G151,[1]NUTS_Europa!$A$2:$C$81,2,FALSE)</f>
        <v>FRJ2</v>
      </c>
      <c r="C151" s="15">
        <f>VLOOKUP(G151,[1]NUTS_Europa!$A$2:$C$81,3,FALSE)</f>
        <v>283</v>
      </c>
      <c r="D151" s="15" t="str">
        <f>VLOOKUP(F151,[1]NUTS_Europa!$A$2:$C$81,2,FALSE)</f>
        <v>FRF2</v>
      </c>
      <c r="E151" s="15">
        <f>VLOOKUP(F151,[1]NUTS_Europa!$A$2:$C$81,3,FALSE)</f>
        <v>269</v>
      </c>
      <c r="F151" s="15">
        <v>27</v>
      </c>
      <c r="G151" s="15">
        <v>28</v>
      </c>
      <c r="H151" s="15">
        <v>1617882.9234230276</v>
      </c>
      <c r="I151" s="15">
        <v>1637974.3443099556</v>
      </c>
      <c r="J151" s="15">
        <v>176841.96369999999</v>
      </c>
      <c r="K151" s="15">
        <v>36.171875</v>
      </c>
      <c r="L151" s="15">
        <v>10.953880598169327</v>
      </c>
      <c r="M151" s="15">
        <v>4.2749206776631237</v>
      </c>
      <c r="N151" s="15">
        <v>1954.0243119540944</v>
      </c>
    </row>
    <row r="152" spans="2:14" s="15" customFormat="1" x14ac:dyDescent="0.25">
      <c r="B152" s="15" t="str">
        <f>VLOOKUP(F152,[1]NUTS_Europa!$A$2:$C$81,2,FALSE)</f>
        <v>FRF2</v>
      </c>
      <c r="C152" s="15">
        <f>VLOOKUP(F152,[1]NUTS_Europa!$A$2:$C$81,3,FALSE)</f>
        <v>269</v>
      </c>
      <c r="D152" s="15" t="str">
        <f>VLOOKUP(G152,[1]NUTS_Europa!$A$2:$C$81,2,FALSE)</f>
        <v>FRG0</v>
      </c>
      <c r="E152" s="15">
        <f>VLOOKUP(G152,[1]NUTS_Europa!$A$2:$C$81,3,FALSE)</f>
        <v>283</v>
      </c>
      <c r="F152" s="15">
        <v>27</v>
      </c>
      <c r="G152" s="15">
        <v>62</v>
      </c>
      <c r="H152" s="15">
        <v>1161200.0853789884</v>
      </c>
      <c r="I152" s="15">
        <v>1637974.3443099556</v>
      </c>
      <c r="J152" s="15">
        <v>141512.31529999999</v>
      </c>
      <c r="K152" s="15">
        <v>36.171875</v>
      </c>
      <c r="L152" s="15">
        <v>10.953880598169327</v>
      </c>
      <c r="M152" s="15">
        <v>4.2749206776631237</v>
      </c>
      <c r="N152" s="15">
        <v>1954.0243119540944</v>
      </c>
    </row>
    <row r="153" spans="2:14" s="15" customFormat="1" x14ac:dyDescent="0.25">
      <c r="B153" s="15" t="str">
        <f>VLOOKUP(G153,[1]NUTS_Europa!$A$2:$C$81,2,FALSE)</f>
        <v>FRG0</v>
      </c>
      <c r="C153" s="15">
        <f>VLOOKUP(G153,[1]NUTS_Europa!$A$2:$C$81,3,FALSE)</f>
        <v>283</v>
      </c>
      <c r="D153" s="15" t="str">
        <f>VLOOKUP(F153,[1]NUTS_Europa!$A$2:$C$81,2,FALSE)</f>
        <v>FRI2</v>
      </c>
      <c r="E153" s="15">
        <f>VLOOKUP(F153,[1]NUTS_Europa!$A$2:$C$81,3,FALSE)</f>
        <v>269</v>
      </c>
      <c r="F153" s="15">
        <v>29</v>
      </c>
      <c r="G153" s="15">
        <v>62</v>
      </c>
      <c r="H153" s="15">
        <v>1171462.6210653712</v>
      </c>
      <c r="I153" s="15">
        <v>1637974.3443099556</v>
      </c>
      <c r="J153" s="15">
        <v>118487.9544</v>
      </c>
      <c r="K153" s="15">
        <v>36.171875</v>
      </c>
      <c r="L153" s="15">
        <v>10.953880598169327</v>
      </c>
      <c r="M153" s="15">
        <v>4.2749206776631237</v>
      </c>
      <c r="N153" s="15">
        <v>1954.0243119540944</v>
      </c>
    </row>
    <row r="154" spans="2:14" s="15" customFormat="1" x14ac:dyDescent="0.25">
      <c r="B154" s="15" t="str">
        <f>VLOOKUP(F154,[1]NUTS_Europa!$A$2:$C$81,2,FALSE)</f>
        <v>FRI2</v>
      </c>
      <c r="C154" s="15">
        <f>VLOOKUP(F154,[1]NUTS_Europa!$A$2:$C$81,3,FALSE)</f>
        <v>269</v>
      </c>
      <c r="D154" s="15" t="str">
        <f>VLOOKUP(G154,[1]NUTS_Europa!$A$2:$C$81,2,FALSE)</f>
        <v>NL12</v>
      </c>
      <c r="E154" s="15">
        <f>VLOOKUP(G154,[1]NUTS_Europa!$A$2:$C$81,3,FALSE)</f>
        <v>218</v>
      </c>
      <c r="F154" s="15">
        <v>29</v>
      </c>
      <c r="G154" s="15">
        <v>31</v>
      </c>
      <c r="H154" s="15">
        <v>2533441.1243954357</v>
      </c>
      <c r="I154" s="15">
        <v>1547500.572834878</v>
      </c>
      <c r="J154" s="15">
        <v>154854.3009</v>
      </c>
      <c r="K154" s="15">
        <v>21.484375</v>
      </c>
      <c r="L154" s="15">
        <v>9.1017314243825886</v>
      </c>
      <c r="M154" s="15">
        <v>10.580104447508571</v>
      </c>
      <c r="N154" s="15">
        <v>5283.3813549476936</v>
      </c>
    </row>
    <row r="155" spans="2:14" s="15" customFormat="1" x14ac:dyDescent="0.25">
      <c r="B155" s="15" t="str">
        <f>VLOOKUP(G155,[1]NUTS_Europa!$A$2:$C$81,2,FALSE)</f>
        <v>NL12</v>
      </c>
      <c r="C155" s="15">
        <f>VLOOKUP(G155,[1]NUTS_Europa!$A$2:$C$81,3,FALSE)</f>
        <v>218</v>
      </c>
      <c r="D155" s="15" t="str">
        <f>VLOOKUP(F155,[1]NUTS_Europa!$A$2:$C$81,2,FALSE)</f>
        <v>DE93</v>
      </c>
      <c r="E155" s="15">
        <f>VLOOKUP(F155,[1]NUTS_Europa!$A$2:$C$81,3,FALSE)</f>
        <v>1069</v>
      </c>
      <c r="F155" s="15">
        <v>7</v>
      </c>
      <c r="G155" s="15">
        <v>31</v>
      </c>
      <c r="H155" s="15">
        <v>1394835.7833227445</v>
      </c>
      <c r="I155" s="15">
        <v>1390708.3207913432</v>
      </c>
      <c r="J155" s="15">
        <v>163171.4883</v>
      </c>
      <c r="K155" s="15">
        <v>21.091406250000002</v>
      </c>
      <c r="L155" s="15">
        <v>7.7820005659409492</v>
      </c>
      <c r="M155" s="15">
        <v>8.8584679622193008</v>
      </c>
      <c r="N155" s="15">
        <v>5283.3813549476936</v>
      </c>
    </row>
    <row r="156" spans="2:14" s="15" customFormat="1" x14ac:dyDescent="0.25">
      <c r="B156" s="15" t="str">
        <f>VLOOKUP(F156,[1]NUTS_Europa!$A$2:$C$81,2,FALSE)</f>
        <v>DE93</v>
      </c>
      <c r="C156" s="15">
        <f>VLOOKUP(F156,[1]NUTS_Europa!$A$2:$C$81,3,FALSE)</f>
        <v>1069</v>
      </c>
      <c r="D156" s="15" t="str">
        <f>VLOOKUP(G156,[1]NUTS_Europa!$A$2:$C$81,2,FALSE)</f>
        <v>NL32</v>
      </c>
      <c r="E156" s="15">
        <f>VLOOKUP(G156,[1]NUTS_Europa!$A$2:$C$81,3,FALSE)</f>
        <v>218</v>
      </c>
      <c r="F156" s="15">
        <v>7</v>
      </c>
      <c r="G156" s="15">
        <v>32</v>
      </c>
      <c r="H156" s="15">
        <v>578341.50039099227</v>
      </c>
      <c r="I156" s="15">
        <v>1390708.3207913432</v>
      </c>
      <c r="J156" s="15">
        <v>199058.85829999999</v>
      </c>
      <c r="K156" s="15">
        <v>21.091406250000002</v>
      </c>
      <c r="L156" s="15">
        <v>7.7820005659409492</v>
      </c>
      <c r="M156" s="15">
        <v>8.8584679622193008</v>
      </c>
      <c r="N156" s="15">
        <v>5283.3813549476936</v>
      </c>
    </row>
    <row r="157" spans="2:14" s="15" customFormat="1" x14ac:dyDescent="0.25">
      <c r="B157" s="15" t="str">
        <f>VLOOKUP(G157,[1]NUTS_Europa!$A$2:$C$81,2,FALSE)</f>
        <v>NL32</v>
      </c>
      <c r="C157" s="15">
        <f>VLOOKUP(G157,[1]NUTS_Europa!$A$2:$C$81,3,FALSE)</f>
        <v>218</v>
      </c>
      <c r="D157" s="15" t="str">
        <f>VLOOKUP(F157,[1]NUTS_Europa!$A$2:$C$81,2,FALSE)</f>
        <v>DE60</v>
      </c>
      <c r="E157" s="15">
        <f>VLOOKUP(F157,[1]NUTS_Europa!$A$2:$C$81,3,FALSE)</f>
        <v>1069</v>
      </c>
      <c r="F157" s="15">
        <v>5</v>
      </c>
      <c r="G157" s="15">
        <v>32</v>
      </c>
      <c r="H157" s="15">
        <v>304326.85148866259</v>
      </c>
      <c r="I157" s="15">
        <v>1390708.3207913432</v>
      </c>
      <c r="J157" s="15">
        <v>119215.969</v>
      </c>
      <c r="K157" s="15">
        <v>21.091406250000002</v>
      </c>
      <c r="L157" s="15">
        <v>7.7820005659409492</v>
      </c>
      <c r="M157" s="15">
        <v>8.8584679622193008</v>
      </c>
      <c r="N157" s="15">
        <v>5283.3813549476936</v>
      </c>
    </row>
    <row r="158" spans="2:14" s="15" customFormat="1" x14ac:dyDescent="0.25"/>
    <row r="159" spans="2:14" s="15" customFormat="1" x14ac:dyDescent="0.25">
      <c r="B159" s="15" t="s">
        <v>152</v>
      </c>
    </row>
    <row r="160" spans="2:14" s="15" customFormat="1" x14ac:dyDescent="0.25">
      <c r="B160" s="15" t="str">
        <f>B136</f>
        <v>nodo inicial</v>
      </c>
      <c r="C160" s="15" t="str">
        <f t="shared" ref="C160:N160" si="24">C136</f>
        <v>puerto O</v>
      </c>
      <c r="D160" s="15" t="str">
        <f t="shared" si="24"/>
        <v>nodo final</v>
      </c>
      <c r="E160" s="15" t="str">
        <f t="shared" si="24"/>
        <v>puerto D</v>
      </c>
      <c r="F160" s="15" t="str">
        <f t="shared" si="24"/>
        <v>Var1</v>
      </c>
      <c r="G160" s="15" t="str">
        <f t="shared" si="24"/>
        <v>Var2</v>
      </c>
      <c r="H160" s="15" t="str">
        <f t="shared" si="24"/>
        <v>Coste variable</v>
      </c>
      <c r="I160" s="15" t="str">
        <f t="shared" si="24"/>
        <v>Coste fijo</v>
      </c>
      <c r="J160" s="15" t="str">
        <f t="shared" si="24"/>
        <v>flow</v>
      </c>
      <c r="K160" s="15" t="str">
        <f t="shared" si="24"/>
        <v>TiempoNav</v>
      </c>
      <c r="L160" s="15" t="str">
        <f t="shared" si="24"/>
        <v>TiempoPort</v>
      </c>
      <c r="M160" s="15" t="str">
        <f t="shared" si="24"/>
        <v>TiempoCD</v>
      </c>
      <c r="N160" s="15" t="str">
        <f t="shared" si="24"/>
        <v>offer</v>
      </c>
    </row>
    <row r="161" spans="2:14" s="15" customFormat="1" x14ac:dyDescent="0.25">
      <c r="B161" s="15" t="str">
        <f>VLOOKUP(F161,[1]NUTS_Europa!$A$2:$C$81,2,FALSE)</f>
        <v>BE21</v>
      </c>
      <c r="C161" s="15">
        <f>VLOOKUP(F161,[1]NUTS_Europa!$A$2:$C$81,3,FALSE)</f>
        <v>253</v>
      </c>
      <c r="D161" s="15" t="str">
        <f>VLOOKUP(G161,[1]NUTS_Europa!$A$2:$C$81,2,FALSE)</f>
        <v>BE25</v>
      </c>
      <c r="E161" s="15">
        <f>VLOOKUP(G161,[1]NUTS_Europa!$A$2:$C$81,3,FALSE)</f>
        <v>235</v>
      </c>
      <c r="F161" s="15">
        <v>1</v>
      </c>
      <c r="G161" s="15">
        <v>3</v>
      </c>
      <c r="H161" s="16">
        <v>276426.52526139544</v>
      </c>
      <c r="I161" s="16">
        <v>1007334.2400637318</v>
      </c>
      <c r="J161" s="15">
        <v>135416.16140000001</v>
      </c>
      <c r="K161" s="15">
        <v>9.828125</v>
      </c>
      <c r="L161" s="15">
        <v>12.979158209017605</v>
      </c>
      <c r="M161" s="15">
        <v>3.2287911004779284</v>
      </c>
      <c r="N161" s="15">
        <v>1522.6567976625461</v>
      </c>
    </row>
    <row r="162" spans="2:14" s="15" customFormat="1" x14ac:dyDescent="0.25">
      <c r="B162" s="15" t="str">
        <f>VLOOKUP(G162,[1]NUTS_Europa!$A$2:$C$81,2,FALSE)</f>
        <v>BE25</v>
      </c>
      <c r="C162" s="15">
        <f>VLOOKUP(G162,[1]NUTS_Europa!$A$2:$C$81,3,FALSE)</f>
        <v>235</v>
      </c>
      <c r="D162" s="15" t="str">
        <f>VLOOKUP(F162,[1]NUTS_Europa!$A$2:$C$81,2,FALSE)</f>
        <v>BE23</v>
      </c>
      <c r="E162" s="15">
        <f>VLOOKUP(F162,[1]NUTS_Europa!$A$2:$C$81,3,FALSE)</f>
        <v>253</v>
      </c>
      <c r="F162" s="15">
        <v>2</v>
      </c>
      <c r="G162" s="15">
        <v>3</v>
      </c>
      <c r="H162" s="15">
        <v>344400.97002264683</v>
      </c>
      <c r="I162" s="15">
        <v>1007334.2400637318</v>
      </c>
      <c r="J162" s="15">
        <v>135416.16140000001</v>
      </c>
      <c r="K162" s="15">
        <v>9.828125</v>
      </c>
      <c r="L162" s="15">
        <v>12.979158209017605</v>
      </c>
      <c r="M162" s="15">
        <v>3.2287911004779284</v>
      </c>
      <c r="N162" s="15">
        <v>1522.6567976625461</v>
      </c>
    </row>
    <row r="163" spans="2:14" s="15" customFormat="1" x14ac:dyDescent="0.25">
      <c r="B163" s="15" t="str">
        <f>VLOOKUP(F163,[1]NUTS_Europa!$A$2:$C$81,2,FALSE)</f>
        <v>BE23</v>
      </c>
      <c r="C163" s="15">
        <f>VLOOKUP(F163,[1]NUTS_Europa!$A$2:$C$81,3,FALSE)</f>
        <v>253</v>
      </c>
      <c r="D163" s="15" t="str">
        <f>VLOOKUP(G163,[1]NUTS_Europa!$A$2:$C$81,2,FALSE)</f>
        <v>ES13</v>
      </c>
      <c r="E163" s="15">
        <f>VLOOKUP(G163,[1]NUTS_Europa!$A$2:$C$81,3,FALSE)</f>
        <v>163</v>
      </c>
      <c r="F163" s="15">
        <v>2</v>
      </c>
      <c r="G163" s="15">
        <v>13</v>
      </c>
      <c r="H163" s="15">
        <v>938846.01565872866</v>
      </c>
      <c r="I163" s="15">
        <v>2173675.35000647</v>
      </c>
      <c r="J163" s="15">
        <v>117923.68180000001</v>
      </c>
      <c r="K163" s="15">
        <v>60.617968749999996</v>
      </c>
      <c r="L163" s="15">
        <v>14.676830278655988</v>
      </c>
      <c r="M163" s="15">
        <v>7.5373615674575909</v>
      </c>
      <c r="N163" s="15">
        <v>3085.0404340770574</v>
      </c>
    </row>
    <row r="164" spans="2:14" s="15" customFormat="1" x14ac:dyDescent="0.25">
      <c r="B164" s="15" t="str">
        <f>VLOOKUP(G164,[1]NUTS_Europa!$A$2:$C$81,2,FALSE)</f>
        <v>ES13</v>
      </c>
      <c r="C164" s="15">
        <f>VLOOKUP(G164,[1]NUTS_Europa!$A$2:$C$81,3,FALSE)</f>
        <v>163</v>
      </c>
      <c r="D164" s="15" t="str">
        <f>VLOOKUP(F164,[1]NUTS_Europa!$A$2:$C$81,2,FALSE)</f>
        <v>DEF0</v>
      </c>
      <c r="E164" s="15">
        <f>VLOOKUP(F164,[1]NUTS_Europa!$A$2:$C$81,3,FALSE)</f>
        <v>1069</v>
      </c>
      <c r="F164" s="15">
        <v>10</v>
      </c>
      <c r="G164" s="15">
        <v>13</v>
      </c>
      <c r="H164" s="15">
        <v>1069986.1224903101</v>
      </c>
      <c r="I164" s="15">
        <v>2575290.2418752727</v>
      </c>
      <c r="J164" s="15">
        <v>163171.4883</v>
      </c>
      <c r="K164" s="15">
        <v>81.878906249999986</v>
      </c>
      <c r="L164" s="15">
        <v>12.476680757988394</v>
      </c>
      <c r="M164" s="15">
        <v>6.5320738902911772</v>
      </c>
      <c r="N164" s="15">
        <v>3085.0404340770574</v>
      </c>
    </row>
    <row r="165" spans="2:14" s="15" customFormat="1" x14ac:dyDescent="0.25">
      <c r="B165" s="15" t="str">
        <f>VLOOKUP(F165,[1]NUTS_Europa!$A$2:$C$81,2,FALSE)</f>
        <v>DEF0</v>
      </c>
      <c r="C165" s="15">
        <f>VLOOKUP(F165,[1]NUTS_Europa!$A$2:$C$81,3,FALSE)</f>
        <v>1069</v>
      </c>
      <c r="D165" s="15" t="str">
        <f>VLOOKUP(G165,[1]NUTS_Europa!$A$2:$C$81,2,FALSE)</f>
        <v>ES21</v>
      </c>
      <c r="E165" s="15">
        <f>VLOOKUP(G165,[1]NUTS_Europa!$A$2:$C$81,3,FALSE)</f>
        <v>163</v>
      </c>
      <c r="F165" s="15">
        <v>10</v>
      </c>
      <c r="G165" s="15">
        <v>14</v>
      </c>
      <c r="H165" s="15">
        <v>888516.64006085589</v>
      </c>
      <c r="I165" s="15">
        <v>2575290.2418752727</v>
      </c>
      <c r="J165" s="15">
        <v>199058.85829999999</v>
      </c>
      <c r="K165" s="15">
        <v>81.878906249999986</v>
      </c>
      <c r="L165" s="15">
        <v>12.476680757988394</v>
      </c>
      <c r="M165" s="15">
        <v>6.5320738902911772</v>
      </c>
      <c r="N165" s="15">
        <v>3085.0404340770574</v>
      </c>
    </row>
    <row r="166" spans="2:14" s="15" customFormat="1" x14ac:dyDescent="0.25">
      <c r="B166" s="15" t="str">
        <f>VLOOKUP(G166,[1]NUTS_Europa!$A$2:$C$81,2,FALSE)</f>
        <v>ES21</v>
      </c>
      <c r="C166" s="15">
        <f>VLOOKUP(G166,[1]NUTS_Europa!$A$2:$C$81,3,FALSE)</f>
        <v>163</v>
      </c>
      <c r="D166" s="15" t="str">
        <f>VLOOKUP(F166,[1]NUTS_Europa!$A$2:$C$81,2,FALSE)</f>
        <v>BE21</v>
      </c>
      <c r="E166" s="15">
        <f>VLOOKUP(F166,[1]NUTS_Europa!$A$2:$C$81,3,FALSE)</f>
        <v>253</v>
      </c>
      <c r="F166" s="15">
        <v>1</v>
      </c>
      <c r="G166" s="15">
        <v>14</v>
      </c>
      <c r="H166" s="15">
        <v>619654.15817120636</v>
      </c>
      <c r="I166" s="15">
        <v>2173675.35000647</v>
      </c>
      <c r="J166" s="15">
        <v>145277.79319999999</v>
      </c>
      <c r="K166" s="15">
        <v>60.617968749999996</v>
      </c>
      <c r="L166" s="15">
        <v>14.676830278655988</v>
      </c>
      <c r="M166" s="15">
        <v>7.5373615674575909</v>
      </c>
      <c r="N166" s="15">
        <v>3085.0404340770574</v>
      </c>
    </row>
    <row r="167" spans="2:14" s="15" customFormat="1" x14ac:dyDescent="0.25"/>
    <row r="168" spans="2:14" s="15" customFormat="1" x14ac:dyDescent="0.25"/>
  </sheetData>
  <autoFilter ref="B3:I83" xr:uid="{00000000-0001-0000-00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C672A-F86F-4D90-A55E-F13A4529D86C}">
  <dimension ref="B1:AC363"/>
  <sheetViews>
    <sheetView topLeftCell="C1" workbookViewId="0">
      <selection activeCell="H30" sqref="H30"/>
    </sheetView>
  </sheetViews>
  <sheetFormatPr baseColWidth="10" defaultColWidth="9.140625" defaultRowHeight="15" x14ac:dyDescent="0.25"/>
  <cols>
    <col min="6" max="7" width="7.28515625" bestFit="1" customWidth="1"/>
    <col min="8" max="9" width="13" bestFit="1" customWidth="1"/>
    <col min="10" max="14" width="12" bestFit="1" customWidth="1"/>
  </cols>
  <sheetData>
    <row r="1" spans="2:14" x14ac:dyDescent="0.25">
      <c r="M1" t="s">
        <v>141</v>
      </c>
    </row>
    <row r="3" spans="2:14" x14ac:dyDescent="0.25">
      <c r="B3" t="s">
        <v>133</v>
      </c>
      <c r="C3" t="s">
        <v>134</v>
      </c>
      <c r="D3" t="s">
        <v>131</v>
      </c>
      <c r="E3" t="s">
        <v>135</v>
      </c>
      <c r="F3" t="s">
        <v>39</v>
      </c>
      <c r="G3" t="s">
        <v>40</v>
      </c>
      <c r="H3" t="s">
        <v>136</v>
      </c>
      <c r="I3" t="s">
        <v>132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</row>
    <row r="4" spans="2:14" s="15" customFormat="1" x14ac:dyDescent="0.25">
      <c r="B4" s="15" t="str">
        <f>VLOOKUP(F4,[1]NUTS_Europa!$A$2:$C$81,2,FALSE)</f>
        <v>BE21</v>
      </c>
      <c r="C4" s="15">
        <f>VLOOKUP(F4,[1]NUTS_Europa!$A$2:$C$81,3,FALSE)</f>
        <v>253</v>
      </c>
      <c r="D4" s="15" t="str">
        <f>VLOOKUP(G4,[1]NUTS_Europa!$A$2:$C$81,2,FALSE)</f>
        <v>BE25</v>
      </c>
      <c r="E4" s="15">
        <f>VLOOKUP(G4,[1]NUTS_Europa!$A$2:$C$81,3,FALSE)</f>
        <v>235</v>
      </c>
      <c r="F4" s="15">
        <v>1</v>
      </c>
      <c r="G4" s="15">
        <v>3</v>
      </c>
      <c r="H4" s="16">
        <v>320654.76947719097</v>
      </c>
      <c r="I4" s="16">
        <v>874053.26759698475</v>
      </c>
      <c r="J4" s="15">
        <v>135416.16140000001</v>
      </c>
      <c r="K4" s="15">
        <v>7.3999999999999995</v>
      </c>
      <c r="L4" s="15">
        <v>9.3703306319571933</v>
      </c>
      <c r="M4" s="15">
        <v>3.8791618813931339</v>
      </c>
      <c r="N4" s="15">
        <v>1766.2818862468553</v>
      </c>
    </row>
    <row r="5" spans="2:14" s="15" customFormat="1" x14ac:dyDescent="0.25">
      <c r="B5" s="15" t="str">
        <f>VLOOKUP(F5,[1]NUTS_Europa!$A$2:$C$81,2,FALSE)</f>
        <v>BE21</v>
      </c>
      <c r="C5" s="15">
        <f>VLOOKUP(F5,[1]NUTS_Europa!$A$2:$C$81,3,FALSE)</f>
        <v>253</v>
      </c>
      <c r="D5" s="15" t="str">
        <f>VLOOKUP(G5,[1]NUTS_Europa!$A$2:$C$81,2,FALSE)</f>
        <v>ES13</v>
      </c>
      <c r="E5" s="15">
        <f>VLOOKUP(G5,[1]NUTS_Europa!$A$2:$C$81,3,FALSE)</f>
        <v>163</v>
      </c>
      <c r="F5" s="15">
        <v>1</v>
      </c>
      <c r="G5" s="15">
        <v>13</v>
      </c>
      <c r="H5" s="15">
        <v>751053.4134858544</v>
      </c>
      <c r="I5" s="15">
        <v>1732090.7834395126</v>
      </c>
      <c r="J5" s="15">
        <v>117923.68180000001</v>
      </c>
      <c r="K5" s="15">
        <v>45.641764705882352</v>
      </c>
      <c r="L5" s="15">
        <v>8.8437177386176664</v>
      </c>
      <c r="M5" s="15">
        <v>7.3186434903783883</v>
      </c>
      <c r="N5" s="15">
        <v>2892.2254085751483</v>
      </c>
    </row>
    <row r="6" spans="2:14" s="15" customFormat="1" x14ac:dyDescent="0.25">
      <c r="B6" s="15" t="str">
        <f>VLOOKUP(F6,[1]NUTS_Europa!$A$2:$C$81,2,FALSE)</f>
        <v>BE23</v>
      </c>
      <c r="C6" s="15">
        <f>VLOOKUP(F6,[1]NUTS_Europa!$A$2:$C$81,3,FALSE)</f>
        <v>253</v>
      </c>
      <c r="D6" s="15" t="str">
        <f>VLOOKUP(G6,[1]NUTS_Europa!$A$2:$C$81,2,FALSE)</f>
        <v>BE25</v>
      </c>
      <c r="E6" s="15">
        <f>VLOOKUP(G6,[1]NUTS_Europa!$A$2:$C$81,3,FALSE)</f>
        <v>235</v>
      </c>
      <c r="F6" s="15">
        <v>2</v>
      </c>
      <c r="G6" s="15">
        <v>3</v>
      </c>
      <c r="H6" s="15">
        <v>399505.12544302311</v>
      </c>
      <c r="I6" s="15">
        <v>874053.26759698475</v>
      </c>
      <c r="J6" s="15">
        <v>135416.16140000001</v>
      </c>
      <c r="K6" s="15">
        <v>7.3999999999999995</v>
      </c>
      <c r="L6" s="15">
        <v>9.3703306319571933</v>
      </c>
      <c r="M6" s="15">
        <v>3.8791618813931339</v>
      </c>
      <c r="N6" s="15">
        <v>1766.2818862468553</v>
      </c>
    </row>
    <row r="7" spans="2:14" s="15" customFormat="1" x14ac:dyDescent="0.25">
      <c r="B7" s="15" t="str">
        <f>VLOOKUP(F7,[1]NUTS_Europa!$A$2:$C$81,2,FALSE)</f>
        <v>BE23</v>
      </c>
      <c r="C7" s="15">
        <f>VLOOKUP(F7,[1]NUTS_Europa!$A$2:$C$81,3,FALSE)</f>
        <v>253</v>
      </c>
      <c r="D7" s="15" t="str">
        <f>VLOOKUP(G7,[1]NUTS_Europa!$A$2:$C$81,2,FALSE)</f>
        <v>ES21</v>
      </c>
      <c r="E7" s="15">
        <f>VLOOKUP(G7,[1]NUTS_Europa!$A$2:$C$81,3,FALSE)</f>
        <v>163</v>
      </c>
      <c r="F7" s="15">
        <v>2</v>
      </c>
      <c r="G7" s="15">
        <v>14</v>
      </c>
      <c r="H7" s="15">
        <v>710040.50030209543</v>
      </c>
      <c r="I7" s="15">
        <v>1732090.7834395126</v>
      </c>
      <c r="J7" s="15">
        <v>145277.79319999999</v>
      </c>
      <c r="K7" s="15">
        <v>45.641764705882352</v>
      </c>
      <c r="L7" s="15">
        <v>8.8437177386176664</v>
      </c>
      <c r="M7" s="15">
        <v>7.3186434903783883</v>
      </c>
      <c r="N7" s="15">
        <v>2892.2254085751483</v>
      </c>
    </row>
    <row r="8" spans="2:14" s="15" customFormat="1" x14ac:dyDescent="0.25">
      <c r="B8" s="15" t="str">
        <f>VLOOKUP(F8,[1]NUTS_Europa!$A$2:$C$81,2,FALSE)</f>
        <v>DE50</v>
      </c>
      <c r="C8" s="15">
        <f>VLOOKUP(F8,[1]NUTS_Europa!$A$2:$C$81,3,FALSE)</f>
        <v>245</v>
      </c>
      <c r="D8" s="15" t="str">
        <f>VLOOKUP(G8,[1]NUTS_Europa!$A$2:$C$81,2,FALSE)</f>
        <v>ES12</v>
      </c>
      <c r="E8" s="15">
        <f>VLOOKUP(G8,[1]NUTS_Europa!$A$2:$C$81,3,FALSE)</f>
        <v>285</v>
      </c>
      <c r="F8" s="15">
        <v>4</v>
      </c>
      <c r="G8" s="15">
        <v>12</v>
      </c>
      <c r="H8" s="15">
        <v>33359.780399795411</v>
      </c>
      <c r="I8" s="15">
        <v>9990641.8490175884</v>
      </c>
      <c r="J8" s="15">
        <v>114346.8514</v>
      </c>
      <c r="K8" s="15">
        <v>59.172941176470594</v>
      </c>
      <c r="L8" s="15">
        <v>10.91971736502904</v>
      </c>
      <c r="M8" s="15">
        <v>3.4230927432248537E-2</v>
      </c>
      <c r="N8" s="15">
        <v>15.609481269928793</v>
      </c>
    </row>
    <row r="9" spans="2:14" s="15" customFormat="1" x14ac:dyDescent="0.25">
      <c r="B9" s="15" t="str">
        <f>VLOOKUP(F9,[1]NUTS_Europa!$A$2:$C$81,2,FALSE)</f>
        <v>DE50</v>
      </c>
      <c r="C9" s="15">
        <f>VLOOKUP(F9,[1]NUTS_Europa!$A$2:$C$81,3,FALSE)</f>
        <v>245</v>
      </c>
      <c r="D9" s="15" t="str">
        <f>VLOOKUP(G9,[1]NUTS_Europa!$A$2:$C$81,2,FALSE)</f>
        <v>FRD1</v>
      </c>
      <c r="E9" s="15">
        <f>VLOOKUP(G9,[1]NUTS_Europa!$A$2:$C$81,3,FALSE)</f>
        <v>268</v>
      </c>
      <c r="F9" s="15">
        <v>4</v>
      </c>
      <c r="G9" s="15">
        <v>19</v>
      </c>
      <c r="H9" s="15">
        <v>243233.03918918682</v>
      </c>
      <c r="I9" s="15">
        <v>9027482.3508381862</v>
      </c>
      <c r="J9" s="15">
        <v>163171.4883</v>
      </c>
      <c r="K9" s="15">
        <v>34.290588235294123</v>
      </c>
      <c r="L9" s="15">
        <v>10.057110448021197</v>
      </c>
      <c r="M9" s="15">
        <v>0.2625515831434872</v>
      </c>
      <c r="N9" s="15">
        <v>103.75670857960644</v>
      </c>
    </row>
    <row r="10" spans="2:14" s="15" customFormat="1" x14ac:dyDescent="0.25">
      <c r="B10" s="15" t="str">
        <f>VLOOKUP(F10,[1]NUTS_Europa!$A$2:$C$81,2,FALSE)</f>
        <v>DE60</v>
      </c>
      <c r="C10" s="15">
        <f>VLOOKUP(F10,[1]NUTS_Europa!$A$2:$C$81,3,FALSE)</f>
        <v>1069</v>
      </c>
      <c r="D10" s="15" t="str">
        <f>VLOOKUP(G10,[1]NUTS_Europa!$A$2:$C$81,2,FALSE)</f>
        <v>NL12</v>
      </c>
      <c r="E10" s="15">
        <f>VLOOKUP(G10,[1]NUTS_Europa!$A$2:$C$81,3,FALSE)</f>
        <v>218</v>
      </c>
      <c r="F10" s="15">
        <v>5</v>
      </c>
      <c r="G10" s="15">
        <v>31</v>
      </c>
      <c r="H10" s="15">
        <v>1188749.6886294803</v>
      </c>
      <c r="I10" s="15">
        <v>1289394.1371587233</v>
      </c>
      <c r="J10" s="15">
        <v>120437.3524</v>
      </c>
      <c r="K10" s="15">
        <v>15.88058823529412</v>
      </c>
      <c r="L10" s="15">
        <v>10.318548138100915</v>
      </c>
      <c r="M10" s="15">
        <v>9.7308928422619267</v>
      </c>
      <c r="N10" s="15">
        <v>5603.586288415795</v>
      </c>
    </row>
    <row r="11" spans="2:14" s="15" customFormat="1" x14ac:dyDescent="0.25">
      <c r="B11" s="15" t="str">
        <f>VLOOKUP(F11,[1]NUTS_Europa!$A$2:$C$81,2,FALSE)</f>
        <v>DE60</v>
      </c>
      <c r="C11" s="15">
        <f>VLOOKUP(F11,[1]NUTS_Europa!$A$2:$C$81,3,FALSE)</f>
        <v>1069</v>
      </c>
      <c r="D11" s="15" t="str">
        <f>VLOOKUP(G11,[1]NUTS_Europa!$A$2:$C$81,2,FALSE)</f>
        <v>NL32</v>
      </c>
      <c r="E11" s="15">
        <f>VLOOKUP(G11,[1]NUTS_Europa!$A$2:$C$81,3,FALSE)</f>
        <v>218</v>
      </c>
      <c r="F11" s="15">
        <v>5</v>
      </c>
      <c r="G11" s="15">
        <v>32</v>
      </c>
      <c r="H11" s="15">
        <v>322770.90325907443</v>
      </c>
      <c r="I11" s="15">
        <v>1289394.1371587233</v>
      </c>
      <c r="J11" s="15">
        <v>119215.969</v>
      </c>
      <c r="K11" s="15">
        <v>15.88058823529412</v>
      </c>
      <c r="L11" s="15">
        <v>10.318548138100915</v>
      </c>
      <c r="M11" s="15">
        <v>9.7308928422619267</v>
      </c>
      <c r="N11" s="15">
        <v>5603.586288415795</v>
      </c>
    </row>
    <row r="12" spans="2:14" s="15" customFormat="1" x14ac:dyDescent="0.25">
      <c r="B12" s="15" t="str">
        <f>VLOOKUP(F12,[1]NUTS_Europa!$A$2:$C$81,2,FALSE)</f>
        <v>DE80</v>
      </c>
      <c r="C12" s="15">
        <f>VLOOKUP(F12,[1]NUTS_Europa!$A$2:$C$81,3,FALSE)</f>
        <v>1069</v>
      </c>
      <c r="D12" s="15" t="str">
        <f>VLOOKUP(G12,[1]NUTS_Europa!$A$2:$C$81,2,FALSE)</f>
        <v>ES11</v>
      </c>
      <c r="E12" s="15">
        <f>VLOOKUP(G12,[1]NUTS_Europa!$A$2:$C$81,3,FALSE)</f>
        <v>288</v>
      </c>
      <c r="F12" s="15">
        <v>6</v>
      </c>
      <c r="G12" s="15">
        <v>11</v>
      </c>
      <c r="H12" s="15">
        <v>475768.84474190051</v>
      </c>
      <c r="I12" s="15">
        <v>2236175.355443358</v>
      </c>
      <c r="J12" s="15">
        <v>142841.86170000001</v>
      </c>
      <c r="K12" s="15">
        <v>68.161764705882348</v>
      </c>
      <c r="L12" s="15">
        <v>10.321112577690023</v>
      </c>
      <c r="M12" s="15">
        <v>1.6707532444310955</v>
      </c>
      <c r="N12" s="15">
        <v>900.45194714114655</v>
      </c>
    </row>
    <row r="13" spans="2:14" s="15" customFormat="1" x14ac:dyDescent="0.25">
      <c r="B13" s="15" t="str">
        <f>VLOOKUP(F13,[1]NUTS_Europa!$A$2:$C$81,2,FALSE)</f>
        <v>DE80</v>
      </c>
      <c r="C13" s="15">
        <f>VLOOKUP(F13,[1]NUTS_Europa!$A$2:$C$81,3,FALSE)</f>
        <v>1069</v>
      </c>
      <c r="D13" s="15" t="str">
        <f>VLOOKUP(G13,[1]NUTS_Europa!$A$2:$C$81,2,FALSE)</f>
        <v>FRI3</v>
      </c>
      <c r="E13" s="15">
        <f>VLOOKUP(G13,[1]NUTS_Europa!$A$2:$C$81,3,FALSE)</f>
        <v>283</v>
      </c>
      <c r="F13" s="15">
        <v>6</v>
      </c>
      <c r="G13" s="15">
        <v>25</v>
      </c>
      <c r="H13" s="15">
        <v>1010362.4230355823</v>
      </c>
      <c r="I13" s="15">
        <v>1859766.4536539298</v>
      </c>
      <c r="J13" s="15">
        <v>176841.96369999999</v>
      </c>
      <c r="K13" s="15">
        <v>56.345882352941175</v>
      </c>
      <c r="L13" s="15">
        <v>10.077648608224219</v>
      </c>
      <c r="M13" s="15">
        <v>4.3710189151298904</v>
      </c>
      <c r="N13" s="15">
        <v>2266.668199218178</v>
      </c>
    </row>
    <row r="14" spans="2:14" s="15" customFormat="1" x14ac:dyDescent="0.25">
      <c r="B14" s="15" t="str">
        <f>VLOOKUP(F14,[1]NUTS_Europa!$A$2:$C$81,2,FALSE)</f>
        <v>DE93</v>
      </c>
      <c r="C14" s="15">
        <f>VLOOKUP(F14,[1]NUTS_Europa!$A$2:$C$81,3,FALSE)</f>
        <v>1069</v>
      </c>
      <c r="D14" s="15" t="str">
        <f>VLOOKUP(G14,[1]NUTS_Europa!$A$2:$C$81,2,FALSE)</f>
        <v>NL12</v>
      </c>
      <c r="E14" s="15">
        <f>VLOOKUP(G14,[1]NUTS_Europa!$A$2:$C$81,3,FALSE)</f>
        <v>218</v>
      </c>
      <c r="F14" s="15">
        <v>7</v>
      </c>
      <c r="G14" s="15">
        <v>31</v>
      </c>
      <c r="H14" s="15">
        <v>1479371.2860987328</v>
      </c>
      <c r="I14" s="15">
        <v>1289394.1371587233</v>
      </c>
      <c r="J14" s="15">
        <v>163171.4883</v>
      </c>
      <c r="K14" s="15">
        <v>15.88058823529412</v>
      </c>
      <c r="L14" s="15">
        <v>10.318548138100915</v>
      </c>
      <c r="M14" s="15">
        <v>9.7308928422619267</v>
      </c>
      <c r="N14" s="15">
        <v>5603.586288415795</v>
      </c>
    </row>
    <row r="15" spans="2:14" s="15" customFormat="1" x14ac:dyDescent="0.25">
      <c r="B15" s="15" t="str">
        <f>VLOOKUP(F15,[1]NUTS_Europa!$A$2:$C$81,2,FALSE)</f>
        <v>DE93</v>
      </c>
      <c r="C15" s="15">
        <f>VLOOKUP(F15,[1]NUTS_Europa!$A$2:$C$81,3,FALSE)</f>
        <v>1069</v>
      </c>
      <c r="D15" s="15" t="str">
        <f>VLOOKUP(G15,[1]NUTS_Europa!$A$2:$C$81,2,FALSE)</f>
        <v>NL32</v>
      </c>
      <c r="E15" s="15">
        <f>VLOOKUP(G15,[1]NUTS_Europa!$A$2:$C$81,3,FALSE)</f>
        <v>218</v>
      </c>
      <c r="F15" s="15">
        <v>7</v>
      </c>
      <c r="G15" s="15">
        <v>32</v>
      </c>
      <c r="H15" s="15">
        <v>613392.50072832708</v>
      </c>
      <c r="I15" s="15">
        <v>1289394.1371587233</v>
      </c>
      <c r="J15" s="15">
        <v>199058.85829999999</v>
      </c>
      <c r="K15" s="15">
        <v>15.88058823529412</v>
      </c>
      <c r="L15" s="15">
        <v>10.318548138100915</v>
      </c>
      <c r="M15" s="15">
        <v>9.7308928422619267</v>
      </c>
      <c r="N15" s="15">
        <v>5603.586288415795</v>
      </c>
    </row>
    <row r="16" spans="2:14" s="15" customFormat="1" x14ac:dyDescent="0.25">
      <c r="B16" s="15" t="str">
        <f>VLOOKUP(F16,[1]NUTS_Europa!$A$2:$C$81,2,FALSE)</f>
        <v>DE94</v>
      </c>
      <c r="C16" s="15">
        <f>VLOOKUP(F16,[1]NUTS_Europa!$A$2:$C$81,3,FALSE)</f>
        <v>245</v>
      </c>
      <c r="D16" s="15" t="str">
        <f>VLOOKUP(G16,[1]NUTS_Europa!$A$2:$C$81,2,FALSE)</f>
        <v>ES12</v>
      </c>
      <c r="E16" s="15">
        <f>VLOOKUP(G16,[1]NUTS_Europa!$A$2:$C$81,3,FALSE)</f>
        <v>285</v>
      </c>
      <c r="F16" s="15">
        <v>8</v>
      </c>
      <c r="G16" s="15">
        <v>12</v>
      </c>
      <c r="H16" s="15">
        <v>33642.614834717759</v>
      </c>
      <c r="I16" s="15">
        <v>9990641.8490175884</v>
      </c>
      <c r="J16" s="15">
        <v>117061.7148</v>
      </c>
      <c r="K16" s="15">
        <v>59.172941176470594</v>
      </c>
      <c r="L16" s="15">
        <v>10.91971736502904</v>
      </c>
      <c r="M16" s="15">
        <v>3.4230927432248537E-2</v>
      </c>
      <c r="N16" s="15">
        <v>15.609481269928793</v>
      </c>
    </row>
    <row r="17" spans="2:14" s="15" customFormat="1" x14ac:dyDescent="0.25">
      <c r="B17" s="15" t="str">
        <f>VLOOKUP(F17,[1]NUTS_Europa!$A$2:$C$81,2,FALSE)</f>
        <v>DE94</v>
      </c>
      <c r="C17" s="15">
        <f>VLOOKUP(F17,[1]NUTS_Europa!$A$2:$C$81,3,FALSE)</f>
        <v>245</v>
      </c>
      <c r="D17" s="15" t="str">
        <f>VLOOKUP(G17,[1]NUTS_Europa!$A$2:$C$81,2,FALSE)</f>
        <v>FRD1</v>
      </c>
      <c r="E17" s="15">
        <f>VLOOKUP(G17,[1]NUTS_Europa!$A$2:$C$81,3,FALSE)</f>
        <v>268</v>
      </c>
      <c r="F17" s="15">
        <v>8</v>
      </c>
      <c r="G17" s="15">
        <v>19</v>
      </c>
      <c r="H17" s="15">
        <v>245113.04849462415</v>
      </c>
      <c r="I17" s="15">
        <v>9027482.3508381862</v>
      </c>
      <c r="J17" s="15">
        <v>113696.3812</v>
      </c>
      <c r="K17" s="15">
        <v>34.290588235294123</v>
      </c>
      <c r="L17" s="15">
        <v>10.057110448021197</v>
      </c>
      <c r="M17" s="15">
        <v>0.2625515831434872</v>
      </c>
      <c r="N17" s="15">
        <v>103.75670857960644</v>
      </c>
    </row>
    <row r="18" spans="2:14" s="15" customFormat="1" x14ac:dyDescent="0.25">
      <c r="B18" s="15" t="str">
        <f>VLOOKUP(F18,[1]NUTS_Europa!$A$2:$C$81,2,FALSE)</f>
        <v>DEA1</v>
      </c>
      <c r="C18" s="15">
        <f>VLOOKUP(F18,[1]NUTS_Europa!$A$2:$C$81,3,FALSE)</f>
        <v>253</v>
      </c>
      <c r="D18" s="15" t="str">
        <f>VLOOKUP(G18,[1]NUTS_Europa!$A$2:$C$81,2,FALSE)</f>
        <v>ES11</v>
      </c>
      <c r="E18" s="15">
        <f>VLOOKUP(G18,[1]NUTS_Europa!$A$2:$C$81,3,FALSE)</f>
        <v>288</v>
      </c>
      <c r="F18" s="15">
        <v>9</v>
      </c>
      <c r="G18" s="15">
        <v>11</v>
      </c>
      <c r="H18" s="15">
        <v>494703.4416152545</v>
      </c>
      <c r="I18" s="15">
        <v>1947036.074356637</v>
      </c>
      <c r="J18" s="15">
        <v>142392.87169999999</v>
      </c>
      <c r="K18" s="15">
        <v>52.185294117647061</v>
      </c>
      <c r="L18" s="15">
        <v>11.105022858089907</v>
      </c>
      <c r="M18" s="15">
        <v>1.9746527591660381</v>
      </c>
      <c r="N18" s="15">
        <v>900.45194714114655</v>
      </c>
    </row>
    <row r="19" spans="2:14" s="15" customFormat="1" x14ac:dyDescent="0.25">
      <c r="B19" s="15" t="str">
        <f>VLOOKUP(F19,[1]NUTS_Europa!$A$2:$C$81,2,FALSE)</f>
        <v>DEA1</v>
      </c>
      <c r="C19" s="15">
        <f>VLOOKUP(F19,[1]NUTS_Europa!$A$2:$C$81,3,FALSE)</f>
        <v>253</v>
      </c>
      <c r="D19" s="15" t="str">
        <f>VLOOKUP(G19,[1]NUTS_Europa!$A$2:$C$81,2,FALSE)</f>
        <v>FRG0</v>
      </c>
      <c r="E19" s="15">
        <f>VLOOKUP(G19,[1]NUTS_Europa!$A$2:$C$81,3,FALSE)</f>
        <v>282</v>
      </c>
      <c r="F19" s="15">
        <v>9</v>
      </c>
      <c r="G19" s="15">
        <v>22</v>
      </c>
      <c r="H19" s="15">
        <v>507677.1279049578</v>
      </c>
      <c r="I19" s="15">
        <v>1590638.8992516499</v>
      </c>
      <c r="J19" s="15">
        <v>507158.32770000002</v>
      </c>
      <c r="K19" s="15">
        <v>39.289411764705882</v>
      </c>
      <c r="L19" s="15">
        <v>11.168801882802718</v>
      </c>
      <c r="M19" s="15">
        <v>2.0661628118392996</v>
      </c>
      <c r="N19" s="15">
        <v>816.51860628420002</v>
      </c>
    </row>
    <row r="20" spans="2:14" s="15" customFormat="1" x14ac:dyDescent="0.25">
      <c r="B20" s="15" t="str">
        <f>VLOOKUP(F20,[1]NUTS_Europa!$A$2:$C$81,2,FALSE)</f>
        <v>DEF0</v>
      </c>
      <c r="C20" s="15">
        <f>VLOOKUP(F20,[1]NUTS_Europa!$A$2:$C$81,3,FALSE)</f>
        <v>1069</v>
      </c>
      <c r="D20" s="15" t="str">
        <f>VLOOKUP(G20,[1]NUTS_Europa!$A$2:$C$81,2,FALSE)</f>
        <v>ES13</v>
      </c>
      <c r="E20" s="15">
        <f>VLOOKUP(G20,[1]NUTS_Europa!$A$2:$C$81,3,FALSE)</f>
        <v>163</v>
      </c>
      <c r="F20" s="15">
        <v>10</v>
      </c>
      <c r="G20" s="15">
        <v>13</v>
      </c>
      <c r="H20" s="15">
        <v>1003111.9903992735</v>
      </c>
      <c r="I20" s="15">
        <v>2026152.3778263475</v>
      </c>
      <c r="J20" s="15">
        <v>163171.4883</v>
      </c>
      <c r="K20" s="15">
        <v>61.65</v>
      </c>
      <c r="L20" s="15">
        <v>8.0598074582177848</v>
      </c>
      <c r="M20" s="15">
        <v>6.3425271068660507</v>
      </c>
      <c r="N20" s="15">
        <v>2892.2254085751483</v>
      </c>
    </row>
    <row r="21" spans="2:14" s="15" customFormat="1" x14ac:dyDescent="0.25">
      <c r="B21" s="15" t="str">
        <f>VLOOKUP(F21,[1]NUTS_Europa!$A$2:$C$81,2,FALSE)</f>
        <v>DEF0</v>
      </c>
      <c r="C21" s="15">
        <f>VLOOKUP(F21,[1]NUTS_Europa!$A$2:$C$81,3,FALSE)</f>
        <v>1069</v>
      </c>
      <c r="D21" s="15" t="str">
        <f>VLOOKUP(G21,[1]NUTS_Europa!$A$2:$C$81,2,FALSE)</f>
        <v>ES21</v>
      </c>
      <c r="E21" s="15">
        <f>VLOOKUP(G21,[1]NUTS_Europa!$A$2:$C$81,3,FALSE)</f>
        <v>163</v>
      </c>
      <c r="F21" s="15">
        <v>10</v>
      </c>
      <c r="G21" s="15">
        <v>14</v>
      </c>
      <c r="H21" s="15">
        <v>832984.3505259027</v>
      </c>
      <c r="I21" s="15">
        <v>2026152.3778263475</v>
      </c>
      <c r="J21" s="15">
        <v>199058.85829999999</v>
      </c>
      <c r="K21" s="15">
        <v>61.65</v>
      </c>
      <c r="L21" s="15">
        <v>8.0598074582177848</v>
      </c>
      <c r="M21" s="15">
        <v>6.3425271068660507</v>
      </c>
      <c r="N21" s="15">
        <v>2892.2254085751483</v>
      </c>
    </row>
    <row r="22" spans="2:14" s="15" customFormat="1" x14ac:dyDescent="0.25">
      <c r="B22" s="15" t="str">
        <f>VLOOKUP(F22,[1]NUTS_Europa!$A$2:$C$81,2,FALSE)</f>
        <v>ES51</v>
      </c>
      <c r="C22" s="15">
        <f>VLOOKUP(F22,[1]NUTS_Europa!$A$2:$C$81,3,FALSE)</f>
        <v>1063</v>
      </c>
      <c r="D22" s="15" t="str">
        <f>VLOOKUP(G22,[1]NUTS_Europa!$A$2:$C$81,2,FALSE)</f>
        <v>ES52</v>
      </c>
      <c r="E22" s="15">
        <f>VLOOKUP(G22,[1]NUTS_Europa!$A$2:$C$81,3,FALSE)</f>
        <v>1064</v>
      </c>
      <c r="F22" s="15">
        <v>15</v>
      </c>
      <c r="G22" s="15">
        <v>16</v>
      </c>
      <c r="H22" s="15">
        <v>2673988.1530501968</v>
      </c>
      <c r="I22" s="15">
        <v>8729967.9717831034</v>
      </c>
      <c r="J22" s="15">
        <v>135416.16140000001</v>
      </c>
      <c r="K22" s="15">
        <v>9.5294117647058822</v>
      </c>
      <c r="L22" s="15">
        <v>9.5733037897285467</v>
      </c>
      <c r="M22" s="15">
        <v>19.835344730079509</v>
      </c>
      <c r="N22" s="15">
        <v>10690.2529406715</v>
      </c>
    </row>
    <row r="23" spans="2:14" s="15" customFormat="1" x14ac:dyDescent="0.25">
      <c r="B23" s="15" t="str">
        <f>VLOOKUP(F23,[1]NUTS_Europa!$A$2:$C$81,2,FALSE)</f>
        <v>ES51</v>
      </c>
      <c r="C23" s="15">
        <f>VLOOKUP(F23,[1]NUTS_Europa!$A$2:$C$81,3,FALSE)</f>
        <v>1063</v>
      </c>
      <c r="D23" s="15" t="str">
        <f>VLOOKUP(G23,[1]NUTS_Europa!$A$2:$C$81,2,FALSE)</f>
        <v>PT18</v>
      </c>
      <c r="E23" s="15">
        <f>VLOOKUP(G23,[1]NUTS_Europa!$A$2:$C$81,3,FALSE)</f>
        <v>1065</v>
      </c>
      <c r="F23" s="15">
        <v>15</v>
      </c>
      <c r="G23" s="15">
        <v>40</v>
      </c>
      <c r="H23" s="15">
        <v>2815710.5078020622</v>
      </c>
      <c r="I23" s="15">
        <v>9539631.681005761</v>
      </c>
      <c r="J23" s="15">
        <v>192445.7181</v>
      </c>
      <c r="K23" s="15">
        <v>47</v>
      </c>
      <c r="L23" s="15">
        <v>9.1662446747748056</v>
      </c>
      <c r="M23" s="15">
        <v>15.333236379571662</v>
      </c>
      <c r="N23" s="15">
        <v>8263.843030071208</v>
      </c>
    </row>
    <row r="24" spans="2:14" s="15" customFormat="1" x14ac:dyDescent="0.25">
      <c r="B24" s="15" t="str">
        <f>VLOOKUP(F24,[1]NUTS_Europa!$A$2:$C$81,2,FALSE)</f>
        <v>ES52</v>
      </c>
      <c r="C24" s="15">
        <f>VLOOKUP(F24,[1]NUTS_Europa!$A$2:$C$81,3,FALSE)</f>
        <v>1064</v>
      </c>
      <c r="D24" s="15" t="str">
        <f>VLOOKUP(G24,[1]NUTS_Europa!$A$2:$C$81,2,FALSE)</f>
        <v>PT18</v>
      </c>
      <c r="E24" s="15">
        <f>VLOOKUP(G24,[1]NUTS_Europa!$A$2:$C$81,3,FALSE)</f>
        <v>61</v>
      </c>
      <c r="F24" s="15">
        <v>16</v>
      </c>
      <c r="G24" s="15">
        <v>80</v>
      </c>
      <c r="H24" s="15">
        <v>12210446.473870978</v>
      </c>
      <c r="I24" s="15">
        <v>1101121.0307487887</v>
      </c>
      <c r="J24" s="15">
        <v>145277.79319999999</v>
      </c>
      <c r="K24" s="15">
        <v>22.999411764705883</v>
      </c>
      <c r="L24" s="15">
        <v>6.2961695910386242</v>
      </c>
      <c r="M24" s="15">
        <v>30.014782821109868</v>
      </c>
      <c r="N24" s="15">
        <v>17378.684516231049</v>
      </c>
    </row>
    <row r="25" spans="2:14" s="15" customFormat="1" x14ac:dyDescent="0.25">
      <c r="B25" s="15" t="str">
        <f>VLOOKUP(F25,[1]NUTS_Europa!$A$2:$C$81,2,FALSE)</f>
        <v>ES61</v>
      </c>
      <c r="C25" s="15">
        <f>VLOOKUP(F25,[1]NUTS_Europa!$A$2:$C$81,3,FALSE)</f>
        <v>61</v>
      </c>
      <c r="D25" s="15" t="str">
        <f>VLOOKUP(G25,[1]NUTS_Europa!$A$2:$C$81,2,FALSE)</f>
        <v>FRH0</v>
      </c>
      <c r="E25" s="15">
        <f>VLOOKUP(G25,[1]NUTS_Europa!$A$2:$C$81,3,FALSE)</f>
        <v>283</v>
      </c>
      <c r="F25" s="15">
        <v>17</v>
      </c>
      <c r="G25" s="15">
        <v>23</v>
      </c>
      <c r="H25" s="15">
        <v>1669768.4910027354</v>
      </c>
      <c r="I25" s="15">
        <v>1833832.2249447263</v>
      </c>
      <c r="J25" s="15">
        <v>191087.21979999999</v>
      </c>
      <c r="K25" s="15">
        <v>60.34823529411765</v>
      </c>
      <c r="L25" s="15">
        <v>7.3220312373329275</v>
      </c>
      <c r="M25" s="15">
        <v>4.0800750943836928</v>
      </c>
      <c r="N25" s="15">
        <v>2266.668199218178</v>
      </c>
    </row>
    <row r="26" spans="2:14" s="15" customFormat="1" x14ac:dyDescent="0.25">
      <c r="B26" s="15" t="str">
        <f>VLOOKUP(F26,[1]NUTS_Europa!$A$2:$C$81,2,FALSE)</f>
        <v>ES61</v>
      </c>
      <c r="C26" s="15">
        <f>VLOOKUP(F26,[1]NUTS_Europa!$A$2:$C$81,3,FALSE)</f>
        <v>61</v>
      </c>
      <c r="D26" s="15" t="str">
        <f>VLOOKUP(G26,[1]NUTS_Europa!$A$2:$C$81,2,FALSE)</f>
        <v>PT11</v>
      </c>
      <c r="E26" s="15">
        <f>VLOOKUP(G26,[1]NUTS_Europa!$A$2:$C$81,3,FALSE)</f>
        <v>111</v>
      </c>
      <c r="F26" s="15">
        <v>17</v>
      </c>
      <c r="G26" s="15">
        <v>36</v>
      </c>
      <c r="H26" s="15">
        <v>1922077.4127760401</v>
      </c>
      <c r="I26" s="15">
        <v>1051347.80673791</v>
      </c>
      <c r="J26" s="15">
        <v>507158.32770000002</v>
      </c>
      <c r="K26" s="15">
        <v>18.834705882352942</v>
      </c>
      <c r="L26" s="15">
        <v>9.1800652429707803</v>
      </c>
      <c r="M26" s="15">
        <v>5.6927810320687522</v>
      </c>
      <c r="N26" s="15">
        <v>3296.1439756520863</v>
      </c>
    </row>
    <row r="27" spans="2:14" s="15" customFormat="1" x14ac:dyDescent="0.25">
      <c r="B27" s="15" t="str">
        <f>VLOOKUP(F27,[1]NUTS_Europa!$A$2:$C$81,2,FALSE)</f>
        <v>ES62</v>
      </c>
      <c r="C27" s="15">
        <f>VLOOKUP(F27,[1]NUTS_Europa!$A$2:$C$81,3,FALSE)</f>
        <v>1064</v>
      </c>
      <c r="D27" s="15" t="str">
        <f>VLOOKUP(G27,[1]NUTS_Europa!$A$2:$C$81,2,FALSE)</f>
        <v>FRG0</v>
      </c>
      <c r="E27" s="15">
        <f>VLOOKUP(G27,[1]NUTS_Europa!$A$2:$C$81,3,FALSE)</f>
        <v>282</v>
      </c>
      <c r="F27" s="15">
        <v>18</v>
      </c>
      <c r="G27" s="15">
        <v>22</v>
      </c>
      <c r="H27" s="15">
        <v>508837.36785760877</v>
      </c>
      <c r="I27" s="15">
        <v>2225267.1028310885</v>
      </c>
      <c r="J27" s="15">
        <v>135416.16140000001</v>
      </c>
      <c r="K27" s="15">
        <v>73.942294117647066</v>
      </c>
      <c r="L27" s="15">
        <v>10.371718731773935</v>
      </c>
      <c r="M27" s="15">
        <v>1.7905905183819519</v>
      </c>
      <c r="N27" s="15">
        <v>816.51860628420002</v>
      </c>
    </row>
    <row r="28" spans="2:14" s="15" customFormat="1" x14ac:dyDescent="0.25">
      <c r="B28" s="15" t="str">
        <f>VLOOKUP(F28,[1]NUTS_Europa!$A$2:$C$81,2,FALSE)</f>
        <v>ES62</v>
      </c>
      <c r="C28" s="15">
        <f>VLOOKUP(F28,[1]NUTS_Europa!$A$2:$C$81,3,FALSE)</f>
        <v>1064</v>
      </c>
      <c r="D28" s="15" t="str">
        <f>VLOOKUP(G28,[1]NUTS_Europa!$A$2:$C$81,2,FALSE)</f>
        <v>PT17</v>
      </c>
      <c r="E28" s="15">
        <f>VLOOKUP(G28,[1]NUTS_Europa!$A$2:$C$81,3,FALSE)</f>
        <v>294</v>
      </c>
      <c r="F28" s="15">
        <v>18</v>
      </c>
      <c r="G28" s="15">
        <v>39</v>
      </c>
      <c r="H28" s="15">
        <v>1261507.8441207383</v>
      </c>
      <c r="I28" s="15">
        <v>1455352.5579344085</v>
      </c>
      <c r="J28" s="15">
        <v>191087.21979999999</v>
      </c>
      <c r="K28" s="15">
        <v>36.431176470588241</v>
      </c>
      <c r="L28" s="15">
        <v>9.5185084807404241</v>
      </c>
      <c r="M28" s="15">
        <v>5.9411267483040042</v>
      </c>
      <c r="N28" s="15">
        <v>3201.9684334321328</v>
      </c>
    </row>
    <row r="29" spans="2:14" s="15" customFormat="1" x14ac:dyDescent="0.25">
      <c r="B29" s="15" t="str">
        <f>VLOOKUP(F29,[1]NUTS_Europa!$A$2:$C$81,2,FALSE)</f>
        <v>FRD2</v>
      </c>
      <c r="C29" s="15">
        <f>VLOOKUP(F29,[1]NUTS_Europa!$A$2:$C$81,3,FALSE)</f>
        <v>269</v>
      </c>
      <c r="D29" s="15" t="str">
        <f>VLOOKUP(G29,[1]NUTS_Europa!$A$2:$C$81,2,FALSE)</f>
        <v>FRH0</v>
      </c>
      <c r="E29" s="15">
        <f>VLOOKUP(G29,[1]NUTS_Europa!$A$2:$C$81,3,FALSE)</f>
        <v>283</v>
      </c>
      <c r="F29" s="15">
        <v>20</v>
      </c>
      <c r="G29" s="15">
        <v>23</v>
      </c>
      <c r="H29" s="15">
        <v>1084496.9599861044</v>
      </c>
      <c r="I29" s="15">
        <v>1409711.083544102</v>
      </c>
      <c r="J29" s="15">
        <v>159445.52859999999</v>
      </c>
      <c r="K29" s="15">
        <v>27.235294117647058</v>
      </c>
      <c r="L29" s="15">
        <v>11.482776694517701</v>
      </c>
      <c r="M29" s="15">
        <v>5.136011836733906</v>
      </c>
      <c r="N29" s="15">
        <v>2266.668199218178</v>
      </c>
    </row>
    <row r="30" spans="2:14" s="15" customFormat="1" x14ac:dyDescent="0.25">
      <c r="B30" s="15" t="str">
        <f>VLOOKUP(F30,[1]NUTS_Europa!$A$2:$C$81,2,FALSE)</f>
        <v>FRD2</v>
      </c>
      <c r="C30" s="15">
        <f>VLOOKUP(F30,[1]NUTS_Europa!$A$2:$C$81,3,FALSE)</f>
        <v>269</v>
      </c>
      <c r="D30" s="15" t="str">
        <f>VLOOKUP(G30,[1]NUTS_Europa!$A$2:$C$81,2,FALSE)</f>
        <v>FRI1</v>
      </c>
      <c r="E30" s="15">
        <f>VLOOKUP(G30,[1]NUTS_Europa!$A$2:$C$81,3,FALSE)</f>
        <v>283</v>
      </c>
      <c r="F30" s="15">
        <v>20</v>
      </c>
      <c r="G30" s="15">
        <v>24</v>
      </c>
      <c r="H30" s="15">
        <v>894024.29786940257</v>
      </c>
      <c r="I30" s="15">
        <v>1409711.083544102</v>
      </c>
      <c r="J30" s="15">
        <v>114346.8514</v>
      </c>
      <c r="K30" s="15">
        <v>27.235294117647058</v>
      </c>
      <c r="L30" s="15">
        <v>11.482776694517701</v>
      </c>
      <c r="M30" s="15">
        <v>5.136011836733906</v>
      </c>
      <c r="N30" s="15">
        <v>2266.668199218178</v>
      </c>
    </row>
    <row r="31" spans="2:14" s="15" customFormat="1" x14ac:dyDescent="0.25">
      <c r="B31" s="15" t="str">
        <f>VLOOKUP(F31,[1]NUTS_Europa!$A$2:$C$81,2,FALSE)</f>
        <v>FRE1</v>
      </c>
      <c r="C31" s="15">
        <f>VLOOKUP(F31,[1]NUTS_Europa!$A$2:$C$81,3,FALSE)</f>
        <v>220</v>
      </c>
      <c r="D31" s="15" t="str">
        <f>VLOOKUP(G31,[1]NUTS_Europa!$A$2:$C$81,2,FALSE)</f>
        <v>FRI1</v>
      </c>
      <c r="E31" s="15">
        <f>VLOOKUP(G31,[1]NUTS_Europa!$A$2:$C$81,3,FALSE)</f>
        <v>283</v>
      </c>
      <c r="F31" s="15">
        <v>21</v>
      </c>
      <c r="G31" s="15">
        <v>24</v>
      </c>
      <c r="H31" s="15">
        <v>1018607.9263769095</v>
      </c>
      <c r="I31" s="15">
        <v>1363205.3905725246</v>
      </c>
      <c r="J31" s="15">
        <v>123840.01519999999</v>
      </c>
      <c r="K31" s="15">
        <v>35.411176470588238</v>
      </c>
      <c r="L31" s="15">
        <v>10.248065499319017</v>
      </c>
      <c r="M31" s="15">
        <v>4.629702743127786</v>
      </c>
      <c r="N31" s="15">
        <v>2266.668199218178</v>
      </c>
    </row>
    <row r="32" spans="2:14" s="15" customFormat="1" x14ac:dyDescent="0.25">
      <c r="B32" s="15" t="str">
        <f>VLOOKUP(F32,[1]NUTS_Europa!$A$2:$C$81,2,FALSE)</f>
        <v>FRE1</v>
      </c>
      <c r="C32" s="15">
        <f>VLOOKUP(F32,[1]NUTS_Europa!$A$2:$C$81,3,FALSE)</f>
        <v>220</v>
      </c>
      <c r="D32" s="15" t="str">
        <f>VLOOKUP(G32,[1]NUTS_Europa!$A$2:$C$81,2,FALSE)</f>
        <v>FRI3</v>
      </c>
      <c r="E32" s="15">
        <f>VLOOKUP(G32,[1]NUTS_Europa!$A$2:$C$81,3,FALSE)</f>
        <v>283</v>
      </c>
      <c r="F32" s="15">
        <v>21</v>
      </c>
      <c r="G32" s="15">
        <v>25</v>
      </c>
      <c r="H32" s="15">
        <v>659983.61723530665</v>
      </c>
      <c r="I32" s="15">
        <v>1363205.3905725246</v>
      </c>
      <c r="J32" s="15">
        <v>117061.7148</v>
      </c>
      <c r="K32" s="15">
        <v>35.411176470588238</v>
      </c>
      <c r="L32" s="15">
        <v>10.248065499319017</v>
      </c>
      <c r="M32" s="15">
        <v>4.629702743127786</v>
      </c>
      <c r="N32" s="15">
        <v>2266.668199218178</v>
      </c>
    </row>
    <row r="33" spans="2:14" s="15" customFormat="1" x14ac:dyDescent="0.25">
      <c r="B33" s="15" t="str">
        <f>VLOOKUP(F33,[1]NUTS_Europa!$A$2:$C$81,2,FALSE)</f>
        <v>FRJ1</v>
      </c>
      <c r="C33" s="15">
        <f>VLOOKUP(F33,[1]NUTS_Europa!$A$2:$C$81,3,FALSE)</f>
        <v>1063</v>
      </c>
      <c r="D33" s="15" t="str">
        <f>VLOOKUP(G33,[1]NUTS_Europa!$A$2:$C$81,2,FALSE)</f>
        <v>FRJ2</v>
      </c>
      <c r="E33" s="15">
        <f>VLOOKUP(G33,[1]NUTS_Europa!$A$2:$C$81,3,FALSE)</f>
        <v>283</v>
      </c>
      <c r="F33" s="15">
        <v>26</v>
      </c>
      <c r="G33" s="15">
        <v>28</v>
      </c>
      <c r="H33" s="15">
        <v>2293218.5340380045</v>
      </c>
      <c r="I33" s="15">
        <v>10367076.020699089</v>
      </c>
      <c r="J33" s="15">
        <v>142841.86170000001</v>
      </c>
      <c r="K33" s="15">
        <v>90.808058823529421</v>
      </c>
      <c r="L33" s="15">
        <v>10.599165436022851</v>
      </c>
      <c r="M33" s="15">
        <v>4.3710189151298904</v>
      </c>
      <c r="N33" s="15">
        <v>2266.668199218178</v>
      </c>
    </row>
    <row r="34" spans="2:14" s="15" customFormat="1" x14ac:dyDescent="0.25">
      <c r="B34" s="15" t="str">
        <f>VLOOKUP(F34,[1]NUTS_Europa!$A$2:$C$81,2,FALSE)</f>
        <v>FRJ1</v>
      </c>
      <c r="C34" s="15">
        <f>VLOOKUP(F34,[1]NUTS_Europa!$A$2:$C$81,3,FALSE)</f>
        <v>1063</v>
      </c>
      <c r="D34" s="15" t="str">
        <f>VLOOKUP(G34,[1]NUTS_Europa!$A$2:$C$81,2,FALSE)</f>
        <v>ES61</v>
      </c>
      <c r="E34" s="15">
        <f>VLOOKUP(G34,[1]NUTS_Europa!$A$2:$C$81,3,FALSE)</f>
        <v>297</v>
      </c>
      <c r="F34" s="15">
        <v>26</v>
      </c>
      <c r="G34" s="15">
        <v>57</v>
      </c>
      <c r="H34" s="15">
        <v>701181.30815992435</v>
      </c>
      <c r="I34" s="15">
        <v>9180621.8332587313</v>
      </c>
      <c r="J34" s="15">
        <v>117061.7148</v>
      </c>
      <c r="K34" s="15">
        <v>34.470588235294116</v>
      </c>
      <c r="L34" s="15">
        <v>10.128187360221666</v>
      </c>
      <c r="M34" s="15">
        <v>1.5688529359291923</v>
      </c>
      <c r="N34" s="15">
        <v>845.53280721987937</v>
      </c>
    </row>
    <row r="35" spans="2:14" s="15" customFormat="1" x14ac:dyDescent="0.25">
      <c r="B35" s="15" t="str">
        <f>VLOOKUP(F35,[1]NUTS_Europa!$A$2:$C$81,2,FALSE)</f>
        <v>FRF2</v>
      </c>
      <c r="C35" s="15">
        <f>VLOOKUP(F35,[1]NUTS_Europa!$A$2:$C$81,3,FALSE)</f>
        <v>269</v>
      </c>
      <c r="D35" s="15" t="str">
        <f>VLOOKUP(G35,[1]NUTS_Europa!$A$2:$C$81,2,FALSE)</f>
        <v>FRJ2</v>
      </c>
      <c r="E35" s="15">
        <f>VLOOKUP(G35,[1]NUTS_Europa!$A$2:$C$81,3,FALSE)</f>
        <v>283</v>
      </c>
      <c r="F35" s="15">
        <v>27</v>
      </c>
      <c r="G35" s="15">
        <v>28</v>
      </c>
      <c r="H35" s="15">
        <v>1876744.1889777614</v>
      </c>
      <c r="I35" s="15">
        <v>1409711.083544102</v>
      </c>
      <c r="J35" s="15">
        <v>176841.96369999999</v>
      </c>
      <c r="K35" s="15">
        <v>27.235294117647058</v>
      </c>
      <c r="L35" s="15">
        <v>11.482776694517701</v>
      </c>
      <c r="M35" s="15">
        <v>5.136011836733906</v>
      </c>
      <c r="N35" s="15">
        <v>2266.668199218178</v>
      </c>
    </row>
    <row r="36" spans="2:14" s="15" customFormat="1" x14ac:dyDescent="0.25">
      <c r="B36" s="15" t="str">
        <f>VLOOKUP(F36,[1]NUTS_Europa!$A$2:$C$81,2,FALSE)</f>
        <v>FRF2</v>
      </c>
      <c r="C36" s="15">
        <f>VLOOKUP(F36,[1]NUTS_Europa!$A$2:$C$81,3,FALSE)</f>
        <v>269</v>
      </c>
      <c r="D36" s="15" t="str">
        <f>VLOOKUP(G36,[1]NUTS_Europa!$A$2:$C$81,2,FALSE)</f>
        <v>FRI2</v>
      </c>
      <c r="E36" s="15">
        <f>VLOOKUP(G36,[1]NUTS_Europa!$A$2:$C$81,3,FALSE)</f>
        <v>275</v>
      </c>
      <c r="F36" s="15">
        <v>27</v>
      </c>
      <c r="G36" s="15">
        <v>69</v>
      </c>
      <c r="H36" s="15">
        <v>124362.88663770391</v>
      </c>
      <c r="I36" s="15">
        <v>1724427.4014373973</v>
      </c>
      <c r="J36" s="15">
        <v>199058.85829999999</v>
      </c>
      <c r="K36" s="15">
        <v>40.588235294117645</v>
      </c>
      <c r="L36" s="15">
        <v>15.161081276833791</v>
      </c>
      <c r="M36" s="15">
        <v>0.52510316652236533</v>
      </c>
      <c r="N36" s="15">
        <v>207.51341725223611</v>
      </c>
    </row>
    <row r="37" spans="2:14" s="15" customFormat="1" x14ac:dyDescent="0.25">
      <c r="B37" s="15" t="str">
        <f>VLOOKUP(F37,[1]NUTS_Europa!$A$2:$C$81,2,FALSE)</f>
        <v>FRI2</v>
      </c>
      <c r="C37" s="15">
        <f>VLOOKUP(F37,[1]NUTS_Europa!$A$2:$C$81,3,FALSE)</f>
        <v>269</v>
      </c>
      <c r="D37" s="15" t="str">
        <f>VLOOKUP(G37,[1]NUTS_Europa!$A$2:$C$81,2,FALSE)</f>
        <v>FRI1</v>
      </c>
      <c r="E37" s="15">
        <f>VLOOKUP(G37,[1]NUTS_Europa!$A$2:$C$81,3,FALSE)</f>
        <v>275</v>
      </c>
      <c r="F37" s="15">
        <v>29</v>
      </c>
      <c r="G37" s="15">
        <v>64</v>
      </c>
      <c r="H37" s="15">
        <v>161418.1425296012</v>
      </c>
      <c r="I37" s="15">
        <v>1724427.4014373973</v>
      </c>
      <c r="J37" s="15">
        <v>113696.3812</v>
      </c>
      <c r="K37" s="15">
        <v>40.588235294117645</v>
      </c>
      <c r="L37" s="15">
        <v>15.161081276833791</v>
      </c>
      <c r="M37" s="15">
        <v>0.52510316652236533</v>
      </c>
      <c r="N37" s="15">
        <v>207.51341725223611</v>
      </c>
    </row>
    <row r="38" spans="2:14" s="15" customFormat="1" x14ac:dyDescent="0.25">
      <c r="B38" s="15" t="str">
        <f>VLOOKUP(F38,[1]NUTS_Europa!$A$2:$C$81,2,FALSE)</f>
        <v>FRI2</v>
      </c>
      <c r="C38" s="15">
        <f>VLOOKUP(F38,[1]NUTS_Europa!$A$2:$C$81,3,FALSE)</f>
        <v>269</v>
      </c>
      <c r="D38" s="15" t="str">
        <f>VLOOKUP(G38,[1]NUTS_Europa!$A$2:$C$81,2,FALSE)</f>
        <v>FRI2</v>
      </c>
      <c r="E38" s="15">
        <f>VLOOKUP(G38,[1]NUTS_Europa!$A$2:$C$81,3,FALSE)</f>
        <v>275</v>
      </c>
      <c r="F38" s="15">
        <v>29</v>
      </c>
      <c r="G38" s="15">
        <v>69</v>
      </c>
      <c r="H38" s="15">
        <v>125452.74710511266</v>
      </c>
      <c r="I38" s="15">
        <v>1724427.4014373973</v>
      </c>
      <c r="J38" s="15">
        <v>135416.16140000001</v>
      </c>
      <c r="K38" s="15">
        <v>40.588235294117645</v>
      </c>
      <c r="L38" s="15">
        <v>15.161081276833791</v>
      </c>
      <c r="M38" s="15">
        <v>0.52510316652236533</v>
      </c>
      <c r="N38" s="15">
        <v>207.51341725223611</v>
      </c>
    </row>
    <row r="39" spans="2:14" s="15" customFormat="1" x14ac:dyDescent="0.25">
      <c r="B39" s="15" t="str">
        <f>VLOOKUP(F39,[1]NUTS_Europa!$A$2:$C$81,2,FALSE)</f>
        <v>NL11</v>
      </c>
      <c r="C39" s="15">
        <f>VLOOKUP(F39,[1]NUTS_Europa!$A$2:$C$81,3,FALSE)</f>
        <v>245</v>
      </c>
      <c r="D39" s="15" t="str">
        <f>VLOOKUP(G39,[1]NUTS_Europa!$A$2:$C$81,2,FALSE)</f>
        <v>FRH0</v>
      </c>
      <c r="E39" s="15">
        <f>VLOOKUP(G39,[1]NUTS_Europa!$A$2:$C$81,3,FALSE)</f>
        <v>282</v>
      </c>
      <c r="F39" s="15">
        <v>30</v>
      </c>
      <c r="G39" s="15">
        <v>63</v>
      </c>
      <c r="H39" s="15">
        <v>1915562.0727377022</v>
      </c>
      <c r="I39" s="15">
        <v>11037547.410880135</v>
      </c>
      <c r="J39" s="15">
        <v>159445.52859999999</v>
      </c>
      <c r="K39" s="15">
        <v>52.121764705882356</v>
      </c>
      <c r="L39" s="15">
        <v>12.479933448215679</v>
      </c>
      <c r="M39" s="15">
        <v>2.0661628118392996</v>
      </c>
      <c r="N39" s="15">
        <v>816.51860628420002</v>
      </c>
    </row>
    <row r="40" spans="2:14" s="15" customFormat="1" x14ac:dyDescent="0.25">
      <c r="B40" s="15" t="str">
        <f>VLOOKUP(F40,[1]NUTS_Europa!$A$2:$C$81,2,FALSE)</f>
        <v>NL11</v>
      </c>
      <c r="C40" s="15">
        <f>VLOOKUP(F40,[1]NUTS_Europa!$A$2:$C$81,3,FALSE)</f>
        <v>245</v>
      </c>
      <c r="D40" s="15" t="str">
        <f>VLOOKUP(G40,[1]NUTS_Europa!$A$2:$C$81,2,FALSE)</f>
        <v>FRI3</v>
      </c>
      <c r="E40" s="15">
        <f>VLOOKUP(G40,[1]NUTS_Europa!$A$2:$C$81,3,FALSE)</f>
        <v>282</v>
      </c>
      <c r="F40" s="15">
        <v>30</v>
      </c>
      <c r="G40" s="15">
        <v>65</v>
      </c>
      <c r="H40" s="15">
        <v>2066726.611874915</v>
      </c>
      <c r="I40" s="15">
        <v>11037547.410880135</v>
      </c>
      <c r="J40" s="15">
        <v>141512.31529999999</v>
      </c>
      <c r="K40" s="15">
        <v>52.121764705882356</v>
      </c>
      <c r="L40" s="15">
        <v>12.479933448215679</v>
      </c>
      <c r="M40" s="15">
        <v>2.0661628118392996</v>
      </c>
      <c r="N40" s="15">
        <v>816.51860628420002</v>
      </c>
    </row>
    <row r="41" spans="2:14" s="15" customFormat="1" x14ac:dyDescent="0.25">
      <c r="B41" s="15" t="str">
        <f>VLOOKUP(F41,[1]NUTS_Europa!$A$2:$C$81,2,FALSE)</f>
        <v>NL33</v>
      </c>
      <c r="C41" s="15">
        <f>VLOOKUP(F41,[1]NUTS_Europa!$A$2:$C$81,3,FALSE)</f>
        <v>250</v>
      </c>
      <c r="D41" s="15" t="str">
        <f>VLOOKUP(G41,[1]NUTS_Europa!$A$2:$C$81,2,FALSE)</f>
        <v>PT15</v>
      </c>
      <c r="E41" s="15">
        <f>VLOOKUP(G41,[1]NUTS_Europa!$A$2:$C$81,3,FALSE)</f>
        <v>1065</v>
      </c>
      <c r="F41" s="15">
        <v>33</v>
      </c>
      <c r="G41" s="15">
        <v>37</v>
      </c>
      <c r="H41" s="15">
        <v>2962494.456737814</v>
      </c>
      <c r="I41" s="15">
        <v>2332005.2692222409</v>
      </c>
      <c r="J41" s="15">
        <v>114346.8514</v>
      </c>
      <c r="K41" s="15">
        <v>68.574117647058827</v>
      </c>
      <c r="L41" s="15">
        <v>9.0722482568958362</v>
      </c>
      <c r="M41" s="15">
        <v>18.122255709984323</v>
      </c>
      <c r="N41" s="15">
        <v>8263.843030071208</v>
      </c>
    </row>
    <row r="42" spans="2:14" s="15" customFormat="1" x14ac:dyDescent="0.25">
      <c r="B42" s="15" t="str">
        <f>VLOOKUP(F42,[1]NUTS_Europa!$A$2:$C$81,2,FALSE)</f>
        <v>NL33</v>
      </c>
      <c r="C42" s="15">
        <f>VLOOKUP(F42,[1]NUTS_Europa!$A$2:$C$81,3,FALSE)</f>
        <v>250</v>
      </c>
      <c r="D42" s="15" t="str">
        <f>VLOOKUP(G42,[1]NUTS_Europa!$A$2:$C$81,2,FALSE)</f>
        <v>PT18</v>
      </c>
      <c r="E42" s="15">
        <f>VLOOKUP(G42,[1]NUTS_Europa!$A$2:$C$81,3,FALSE)</f>
        <v>1065</v>
      </c>
      <c r="F42" s="15">
        <v>33</v>
      </c>
      <c r="G42" s="15">
        <v>40</v>
      </c>
      <c r="H42" s="15">
        <v>2376571.4582197061</v>
      </c>
      <c r="I42" s="15">
        <v>2332005.2692222409</v>
      </c>
      <c r="J42" s="15">
        <v>137713.6226</v>
      </c>
      <c r="K42" s="15">
        <v>68.574117647058827</v>
      </c>
      <c r="L42" s="15">
        <v>9.0722482568958362</v>
      </c>
      <c r="M42" s="15">
        <v>18.122255709984323</v>
      </c>
      <c r="N42" s="15">
        <v>8263.843030071208</v>
      </c>
    </row>
    <row r="43" spans="2:14" s="15" customFormat="1" x14ac:dyDescent="0.25">
      <c r="B43" s="15" t="str">
        <f>VLOOKUP(F43,[1]NUTS_Europa!$A$2:$C$81,2,FALSE)</f>
        <v>NL34</v>
      </c>
      <c r="C43" s="15">
        <f>VLOOKUP(F43,[1]NUTS_Europa!$A$2:$C$81,3,FALSE)</f>
        <v>250</v>
      </c>
      <c r="D43" s="15" t="str">
        <f>VLOOKUP(G43,[1]NUTS_Europa!$A$2:$C$81,2,FALSE)</f>
        <v>PT16</v>
      </c>
      <c r="E43" s="15">
        <f>VLOOKUP(G43,[1]NUTS_Europa!$A$2:$C$81,3,FALSE)</f>
        <v>111</v>
      </c>
      <c r="F43" s="15">
        <v>34</v>
      </c>
      <c r="G43" s="15">
        <v>38</v>
      </c>
      <c r="H43" s="15">
        <v>1260518.9940153942</v>
      </c>
      <c r="I43" s="15">
        <v>2114482.5259145903</v>
      </c>
      <c r="J43" s="15">
        <v>199058.85829999999</v>
      </c>
      <c r="K43" s="15">
        <v>56.695294117647059</v>
      </c>
      <c r="L43" s="15">
        <v>12.363203023781733</v>
      </c>
      <c r="M43" s="15">
        <v>7.2283033167894928</v>
      </c>
      <c r="N43" s="15">
        <v>3296.1439756520863</v>
      </c>
    </row>
    <row r="44" spans="2:14" s="15" customFormat="1" x14ac:dyDescent="0.25">
      <c r="B44" s="15" t="str">
        <f>VLOOKUP(F44,[1]NUTS_Europa!$A$2:$C$81,2,FALSE)</f>
        <v>NL34</v>
      </c>
      <c r="C44" s="15">
        <f>VLOOKUP(F44,[1]NUTS_Europa!$A$2:$C$81,3,FALSE)</f>
        <v>250</v>
      </c>
      <c r="D44" s="15" t="str">
        <f>VLOOKUP(G44,[1]NUTS_Europa!$A$2:$C$81,2,FALSE)</f>
        <v>ES12</v>
      </c>
      <c r="E44" s="15">
        <f>VLOOKUP(G44,[1]NUTS_Europa!$A$2:$C$81,3,FALSE)</f>
        <v>163</v>
      </c>
      <c r="F44" s="15">
        <v>34</v>
      </c>
      <c r="G44" s="15">
        <v>52</v>
      </c>
      <c r="H44" s="15">
        <v>1731400.5901188592</v>
      </c>
      <c r="I44" s="15">
        <v>1849093.6708993977</v>
      </c>
      <c r="J44" s="15">
        <v>114203.5226</v>
      </c>
      <c r="K44" s="15">
        <v>46.182176470588232</v>
      </c>
      <c r="L44" s="15">
        <v>8.4873278681374451</v>
      </c>
      <c r="M44" s="15">
        <v>7.3186434903783883</v>
      </c>
      <c r="N44" s="15">
        <v>2892.2254085751483</v>
      </c>
    </row>
    <row r="45" spans="2:14" s="15" customFormat="1" x14ac:dyDescent="0.25">
      <c r="B45" s="15" t="str">
        <f>VLOOKUP(F45,[1]NUTS_Europa!$A$2:$C$81,2,FALSE)</f>
        <v>NL41</v>
      </c>
      <c r="C45" s="15">
        <f>VLOOKUP(F45,[1]NUTS_Europa!$A$2:$C$81,3,FALSE)</f>
        <v>253</v>
      </c>
      <c r="D45" s="15" t="str">
        <f>VLOOKUP(G45,[1]NUTS_Europa!$A$2:$C$81,2,FALSE)</f>
        <v>PT11</v>
      </c>
      <c r="E45" s="15">
        <f>VLOOKUP(G45,[1]NUTS_Europa!$A$2:$C$81,3,FALSE)</f>
        <v>111</v>
      </c>
      <c r="F45" s="15">
        <v>35</v>
      </c>
      <c r="G45" s="15">
        <v>36</v>
      </c>
      <c r="H45" s="15">
        <v>1109255.1163136158</v>
      </c>
      <c r="I45" s="15">
        <v>1973652.4662744808</v>
      </c>
      <c r="J45" s="15">
        <v>163029.68049999999</v>
      </c>
      <c r="K45" s="15">
        <v>56.758823529411764</v>
      </c>
      <c r="L45" s="15">
        <v>12.719592894261954</v>
      </c>
      <c r="M45" s="15">
        <v>7.2283033167894928</v>
      </c>
      <c r="N45" s="15">
        <v>3296.1439756520863</v>
      </c>
    </row>
    <row r="46" spans="2:14" s="15" customFormat="1" x14ac:dyDescent="0.25">
      <c r="B46" s="15" t="str">
        <f>VLOOKUP(F46,[1]NUTS_Europa!$A$2:$C$81,2,FALSE)</f>
        <v>NL41</v>
      </c>
      <c r="C46" s="15">
        <f>VLOOKUP(F46,[1]NUTS_Europa!$A$2:$C$81,3,FALSE)</f>
        <v>253</v>
      </c>
      <c r="D46" s="15" t="str">
        <f>VLOOKUP(G46,[1]NUTS_Europa!$A$2:$C$81,2,FALSE)</f>
        <v>PT16</v>
      </c>
      <c r="E46" s="15">
        <f>VLOOKUP(G46,[1]NUTS_Europa!$A$2:$C$81,3,FALSE)</f>
        <v>111</v>
      </c>
      <c r="F46" s="15">
        <v>35</v>
      </c>
      <c r="G46" s="15">
        <v>38</v>
      </c>
      <c r="H46" s="15">
        <v>1001059.1903128361</v>
      </c>
      <c r="I46" s="15">
        <v>1973652.4662744808</v>
      </c>
      <c r="J46" s="15">
        <v>122072.6309</v>
      </c>
      <c r="K46" s="15">
        <v>56.758823529411764</v>
      </c>
      <c r="L46" s="15">
        <v>12.719592894261954</v>
      </c>
      <c r="M46" s="15">
        <v>7.2283033167894928</v>
      </c>
      <c r="N46" s="15">
        <v>3296.1439756520863</v>
      </c>
    </row>
    <row r="47" spans="2:14" s="15" customFormat="1" x14ac:dyDescent="0.25">
      <c r="B47" s="15" t="str">
        <f>VLOOKUP(F47,[1]NUTS_Europa!$A$2:$C$81,2,FALSE)</f>
        <v>PT15</v>
      </c>
      <c r="C47" s="15">
        <f>VLOOKUP(F47,[1]NUTS_Europa!$A$2:$C$81,3,FALSE)</f>
        <v>1065</v>
      </c>
      <c r="D47" s="15" t="str">
        <f>VLOOKUP(G47,[1]NUTS_Europa!$A$2:$C$81,2,FALSE)</f>
        <v>PT17</v>
      </c>
      <c r="E47" s="15">
        <f>VLOOKUP(G47,[1]NUTS_Europa!$A$2:$C$81,3,FALSE)</f>
        <v>294</v>
      </c>
      <c r="F47" s="15">
        <v>37</v>
      </c>
      <c r="G47" s="15">
        <v>39</v>
      </c>
      <c r="H47" s="15">
        <v>1006301.7778687746</v>
      </c>
      <c r="I47" s="15">
        <v>805034.16259128368</v>
      </c>
      <c r="J47" s="15">
        <v>507158.32770000002</v>
      </c>
      <c r="K47" s="15">
        <v>2.6470588235294117</v>
      </c>
      <c r="L47" s="15">
        <v>9.1114493657866831</v>
      </c>
      <c r="M47" s="15">
        <v>5.9411267483040042</v>
      </c>
      <c r="N47" s="15">
        <v>3201.9684334321328</v>
      </c>
    </row>
    <row r="48" spans="2:14" s="15" customFormat="1" x14ac:dyDescent="0.25">
      <c r="B48" s="15" t="str">
        <f>VLOOKUP(F48,[1]NUTS_Europa!$A$2:$C$81,2,FALSE)</f>
        <v>BE21</v>
      </c>
      <c r="C48" s="15">
        <f>VLOOKUP(F48,[1]NUTS_Europa!$A$2:$C$81,3,FALSE)</f>
        <v>250</v>
      </c>
      <c r="D48" s="15" t="str">
        <f>VLOOKUP(G48,[1]NUTS_Europa!$A$2:$C$81,2,FALSE)</f>
        <v>ES12</v>
      </c>
      <c r="E48" s="15">
        <f>VLOOKUP(G48,[1]NUTS_Europa!$A$2:$C$81,3,FALSE)</f>
        <v>163</v>
      </c>
      <c r="F48" s="15">
        <v>41</v>
      </c>
      <c r="G48" s="15">
        <v>52</v>
      </c>
      <c r="H48" s="15">
        <v>1678235.7026584307</v>
      </c>
      <c r="I48" s="15">
        <v>1849093.6708993977</v>
      </c>
      <c r="J48" s="15">
        <v>117923.68180000001</v>
      </c>
      <c r="K48" s="15">
        <v>46.182176470588232</v>
      </c>
      <c r="L48" s="15">
        <v>8.4873278681374451</v>
      </c>
      <c r="M48" s="15">
        <v>7.3186434903783883</v>
      </c>
      <c r="N48" s="15">
        <v>2892.2254085751483</v>
      </c>
    </row>
    <row r="49" spans="2:14" s="15" customFormat="1" x14ac:dyDescent="0.25">
      <c r="B49" s="15" t="str">
        <f>VLOOKUP(F49,[1]NUTS_Europa!$A$2:$C$81,2,FALSE)</f>
        <v>BE21</v>
      </c>
      <c r="C49" s="15">
        <f>VLOOKUP(F49,[1]NUTS_Europa!$A$2:$C$81,3,FALSE)</f>
        <v>250</v>
      </c>
      <c r="D49" s="15" t="str">
        <f>VLOOKUP(G49,[1]NUTS_Europa!$A$2:$C$81,2,FALSE)</f>
        <v>FRJ2</v>
      </c>
      <c r="E49" s="15">
        <f>VLOOKUP(G49,[1]NUTS_Europa!$A$2:$C$81,3,FALSE)</f>
        <v>163</v>
      </c>
      <c r="F49" s="15">
        <v>41</v>
      </c>
      <c r="G49" s="15">
        <v>68</v>
      </c>
      <c r="H49" s="15">
        <v>2639001.1689076009</v>
      </c>
      <c r="I49" s="15">
        <v>1849093.6708993977</v>
      </c>
      <c r="J49" s="15">
        <v>123840.01519999999</v>
      </c>
      <c r="K49" s="15">
        <v>46.182176470588232</v>
      </c>
      <c r="L49" s="15">
        <v>8.4873278681374451</v>
      </c>
      <c r="M49" s="15">
        <v>7.3186434903783883</v>
      </c>
      <c r="N49" s="15">
        <v>2892.2254085751483</v>
      </c>
    </row>
    <row r="50" spans="2:14" s="15" customFormat="1" x14ac:dyDescent="0.25">
      <c r="B50" s="15" t="str">
        <f>VLOOKUP(F50,[1]NUTS_Europa!$A$2:$C$81,2,FALSE)</f>
        <v>BE23</v>
      </c>
      <c r="C50" s="15">
        <f>VLOOKUP(F50,[1]NUTS_Europa!$A$2:$C$81,3,FALSE)</f>
        <v>220</v>
      </c>
      <c r="D50" s="15" t="str">
        <f>VLOOKUP(G50,[1]NUTS_Europa!$A$2:$C$81,2,FALSE)</f>
        <v>FRD1</v>
      </c>
      <c r="E50" s="15">
        <f>VLOOKUP(G50,[1]NUTS_Europa!$A$2:$C$81,3,FALSE)</f>
        <v>269</v>
      </c>
      <c r="F50" s="15">
        <v>42</v>
      </c>
      <c r="G50" s="15">
        <v>59</v>
      </c>
      <c r="H50" s="15">
        <v>4585231.4173743241</v>
      </c>
      <c r="I50" s="15">
        <v>1076596.492458893</v>
      </c>
      <c r="J50" s="15">
        <v>115262.5922</v>
      </c>
      <c r="K50" s="15">
        <v>10.646470588235294</v>
      </c>
      <c r="L50" s="15">
        <v>10.640504809947098</v>
      </c>
      <c r="M50" s="15">
        <v>36.744107142083806</v>
      </c>
      <c r="N50" s="15">
        <v>15926.654776039355</v>
      </c>
    </row>
    <row r="51" spans="2:14" s="15" customFormat="1" x14ac:dyDescent="0.25">
      <c r="B51" s="15" t="str">
        <f>VLOOKUP(F51,[1]NUTS_Europa!$A$2:$C$81,2,FALSE)</f>
        <v>BE23</v>
      </c>
      <c r="C51" s="15">
        <f>VLOOKUP(F51,[1]NUTS_Europa!$A$2:$C$81,3,FALSE)</f>
        <v>220</v>
      </c>
      <c r="D51" s="15" t="str">
        <f>VLOOKUP(G51,[1]NUTS_Europa!$A$2:$C$81,2,FALSE)</f>
        <v>NL11</v>
      </c>
      <c r="E51" s="15">
        <f>VLOOKUP(G51,[1]NUTS_Europa!$A$2:$C$81,3,FALSE)</f>
        <v>218</v>
      </c>
      <c r="F51" s="15">
        <v>42</v>
      </c>
      <c r="G51" s="15">
        <v>70</v>
      </c>
      <c r="H51" s="15">
        <v>1960415.3300445811</v>
      </c>
      <c r="I51" s="15">
        <v>1047412.6697626088</v>
      </c>
      <c r="J51" s="15">
        <v>117061.7148</v>
      </c>
      <c r="K51" s="15">
        <v>7.3529411764705879</v>
      </c>
      <c r="L51" s="15">
        <v>10.488965029195711</v>
      </c>
      <c r="M51" s="15">
        <v>10.370402917933301</v>
      </c>
      <c r="N51" s="15">
        <v>5603.586288415795</v>
      </c>
    </row>
    <row r="52" spans="2:14" s="15" customFormat="1" x14ac:dyDescent="0.25">
      <c r="B52" s="15" t="str">
        <f>VLOOKUP(F52,[1]NUTS_Europa!$A$2:$C$81,2,FALSE)</f>
        <v>BE25</v>
      </c>
      <c r="C52" s="15">
        <f>VLOOKUP(F52,[1]NUTS_Europa!$A$2:$C$81,3,FALSE)</f>
        <v>220</v>
      </c>
      <c r="D52" s="15" t="str">
        <f>VLOOKUP(G52,[1]NUTS_Europa!$A$2:$C$81,2,FALSE)</f>
        <v>FRD1</v>
      </c>
      <c r="E52" s="15">
        <f>VLOOKUP(G52,[1]NUTS_Europa!$A$2:$C$81,3,FALSE)</f>
        <v>269</v>
      </c>
      <c r="F52" s="15">
        <v>43</v>
      </c>
      <c r="G52" s="15">
        <v>59</v>
      </c>
      <c r="H52" s="15">
        <v>3982974.5230112607</v>
      </c>
      <c r="I52" s="15">
        <v>1076596.492458893</v>
      </c>
      <c r="J52" s="15">
        <v>199058.85829999999</v>
      </c>
      <c r="K52" s="15">
        <v>10.646470588235294</v>
      </c>
      <c r="L52" s="15">
        <v>10.640504809947098</v>
      </c>
      <c r="M52" s="15">
        <v>36.744107142083806</v>
      </c>
      <c r="N52" s="15">
        <v>15926.654776039355</v>
      </c>
    </row>
    <row r="53" spans="2:14" s="15" customFormat="1" x14ac:dyDescent="0.25">
      <c r="B53" s="15" t="str">
        <f>VLOOKUP(F53,[1]NUTS_Europa!$A$2:$C$81,2,FALSE)</f>
        <v>BE25</v>
      </c>
      <c r="C53" s="15">
        <f>VLOOKUP(F53,[1]NUTS_Europa!$A$2:$C$81,3,FALSE)</f>
        <v>220</v>
      </c>
      <c r="D53" s="15" t="str">
        <f>VLOOKUP(G53,[1]NUTS_Europa!$A$2:$C$81,2,FALSE)</f>
        <v>PT18</v>
      </c>
      <c r="E53" s="15">
        <f>VLOOKUP(G53,[1]NUTS_Europa!$A$2:$C$81,3,FALSE)</f>
        <v>61</v>
      </c>
      <c r="F53" s="15">
        <v>43</v>
      </c>
      <c r="G53" s="15">
        <v>80</v>
      </c>
      <c r="H53" s="15">
        <v>11583968.363585267</v>
      </c>
      <c r="I53" s="15">
        <v>2233292.0696393768</v>
      </c>
      <c r="J53" s="15">
        <v>117768.50930000001</v>
      </c>
      <c r="K53" s="15">
        <v>79.627647058823527</v>
      </c>
      <c r="L53" s="15">
        <v>6.4797593527623238</v>
      </c>
      <c r="M53" s="15">
        <v>31.998127643160586</v>
      </c>
      <c r="N53" s="15">
        <v>17378.684516231049</v>
      </c>
    </row>
    <row r="54" spans="2:14" s="15" customFormat="1" x14ac:dyDescent="0.25">
      <c r="B54" s="15" t="str">
        <f>VLOOKUP(F54,[1]NUTS_Europa!$A$2:$C$81,2,FALSE)</f>
        <v>DE50</v>
      </c>
      <c r="C54" s="15">
        <f>VLOOKUP(F54,[1]NUTS_Europa!$A$2:$C$81,3,FALSE)</f>
        <v>1069</v>
      </c>
      <c r="D54" s="15" t="str">
        <f>VLOOKUP(G54,[1]NUTS_Europa!$A$2:$C$81,2,FALSE)</f>
        <v>FRG0</v>
      </c>
      <c r="E54" s="15">
        <f>VLOOKUP(G54,[1]NUTS_Europa!$A$2:$C$81,3,FALSE)</f>
        <v>283</v>
      </c>
      <c r="F54" s="15">
        <v>44</v>
      </c>
      <c r="G54" s="15">
        <v>62</v>
      </c>
      <c r="H54" s="15">
        <v>1056492.520891971</v>
      </c>
      <c r="I54" s="15">
        <v>1859766.4536539298</v>
      </c>
      <c r="J54" s="15">
        <v>199058.85829999999</v>
      </c>
      <c r="K54" s="15">
        <v>56.345882352941175</v>
      </c>
      <c r="L54" s="15">
        <v>10.077648608224219</v>
      </c>
      <c r="M54" s="15">
        <v>4.3710189151298904</v>
      </c>
      <c r="N54" s="15">
        <v>2266.668199218178</v>
      </c>
    </row>
    <row r="55" spans="2:14" s="15" customFormat="1" x14ac:dyDescent="0.25">
      <c r="B55" s="15" t="str">
        <f>VLOOKUP(F55,[1]NUTS_Europa!$A$2:$C$81,2,FALSE)</f>
        <v>DE50</v>
      </c>
      <c r="C55" s="15">
        <f>VLOOKUP(F55,[1]NUTS_Europa!$A$2:$C$81,3,FALSE)</f>
        <v>1069</v>
      </c>
      <c r="D55" s="15" t="str">
        <f>VLOOKUP(G55,[1]NUTS_Europa!$A$2:$C$81,2,FALSE)</f>
        <v>NL11</v>
      </c>
      <c r="E55" s="15">
        <f>VLOOKUP(G55,[1]NUTS_Europa!$A$2:$C$81,3,FALSE)</f>
        <v>218</v>
      </c>
      <c r="F55" s="15">
        <v>44</v>
      </c>
      <c r="G55" s="15">
        <v>70</v>
      </c>
      <c r="H55" s="15">
        <v>2248230.9553528316</v>
      </c>
      <c r="I55" s="15">
        <v>1289394.1371587233</v>
      </c>
      <c r="J55" s="15">
        <v>120437.3524</v>
      </c>
      <c r="K55" s="15">
        <v>15.88058823529412</v>
      </c>
      <c r="L55" s="15">
        <v>10.318548138100915</v>
      </c>
      <c r="M55" s="15">
        <v>9.7308928422619267</v>
      </c>
      <c r="N55" s="15">
        <v>5603.586288415795</v>
      </c>
    </row>
    <row r="56" spans="2:14" s="15" customFormat="1" x14ac:dyDescent="0.25">
      <c r="B56" s="15" t="str">
        <f>VLOOKUP(F56,[1]NUTS_Europa!$A$2:$C$81,2,FALSE)</f>
        <v>DE60</v>
      </c>
      <c r="C56" s="15">
        <f>VLOOKUP(F56,[1]NUTS_Europa!$A$2:$C$81,3,FALSE)</f>
        <v>245</v>
      </c>
      <c r="D56" s="15" t="str">
        <f>VLOOKUP(G56,[1]NUTS_Europa!$A$2:$C$81,2,FALSE)</f>
        <v>FRE1</v>
      </c>
      <c r="E56" s="15">
        <f>VLOOKUP(G56,[1]NUTS_Europa!$A$2:$C$81,3,FALSE)</f>
        <v>235</v>
      </c>
      <c r="F56" s="15">
        <v>45</v>
      </c>
      <c r="G56" s="15">
        <v>61</v>
      </c>
      <c r="H56" s="15">
        <v>3558574.1060397588</v>
      </c>
      <c r="I56" s="15">
        <v>9010254.6233983766</v>
      </c>
      <c r="J56" s="15">
        <v>137713.6226</v>
      </c>
      <c r="K56" s="15">
        <v>20.994705882352942</v>
      </c>
      <c r="L56" s="15">
        <v>10.681462197370154</v>
      </c>
      <c r="M56" s="15">
        <v>3.8791618813931339</v>
      </c>
      <c r="N56" s="15">
        <v>1766.2818862468553</v>
      </c>
    </row>
    <row r="57" spans="2:14" s="15" customFormat="1" x14ac:dyDescent="0.25">
      <c r="B57" s="15" t="str">
        <f>VLOOKUP(F57,[1]NUTS_Europa!$A$2:$C$81,2,FALSE)</f>
        <v>DE60</v>
      </c>
      <c r="C57" s="15">
        <f>VLOOKUP(F57,[1]NUTS_Europa!$A$2:$C$81,3,FALSE)</f>
        <v>245</v>
      </c>
      <c r="D57" s="15" t="str">
        <f>VLOOKUP(G57,[1]NUTS_Europa!$A$2:$C$81,2,FALSE)</f>
        <v>FRF2</v>
      </c>
      <c r="E57" s="15">
        <f>VLOOKUP(G57,[1]NUTS_Europa!$A$2:$C$81,3,FALSE)</f>
        <v>235</v>
      </c>
      <c r="F57" s="15">
        <v>45</v>
      </c>
      <c r="G57" s="15">
        <v>67</v>
      </c>
      <c r="H57" s="15">
        <v>4134645.5302136615</v>
      </c>
      <c r="I57" s="15">
        <v>9010254.6233983766</v>
      </c>
      <c r="J57" s="15">
        <v>145035.59770000001</v>
      </c>
      <c r="K57" s="15">
        <v>20.994705882352942</v>
      </c>
      <c r="L57" s="15">
        <v>10.681462197370154</v>
      </c>
      <c r="M57" s="15">
        <v>3.8791618813931339</v>
      </c>
      <c r="N57" s="15">
        <v>1766.2818862468553</v>
      </c>
    </row>
    <row r="58" spans="2:14" s="15" customFormat="1" x14ac:dyDescent="0.25">
      <c r="B58" s="15" t="str">
        <f>VLOOKUP(F58,[1]NUTS_Europa!$A$2:$C$81,2,FALSE)</f>
        <v>DE80</v>
      </c>
      <c r="C58" s="15">
        <f>VLOOKUP(F58,[1]NUTS_Europa!$A$2:$C$81,3,FALSE)</f>
        <v>245</v>
      </c>
      <c r="D58" s="15" t="str">
        <f>VLOOKUP(G58,[1]NUTS_Europa!$A$2:$C$81,2,FALSE)</f>
        <v>ES11</v>
      </c>
      <c r="E58" s="15">
        <f>VLOOKUP(G58,[1]NUTS_Europa!$A$2:$C$81,3,FALSE)</f>
        <v>285</v>
      </c>
      <c r="F58" s="15">
        <v>46</v>
      </c>
      <c r="G58" s="15">
        <v>51</v>
      </c>
      <c r="H58" s="15">
        <v>37151.401447667464</v>
      </c>
      <c r="I58" s="15">
        <v>9990641.8490175884</v>
      </c>
      <c r="J58" s="15">
        <v>127001.217</v>
      </c>
      <c r="K58" s="15">
        <v>59.172941176470594</v>
      </c>
      <c r="L58" s="15">
        <v>10.91971736502904</v>
      </c>
      <c r="M58" s="15">
        <v>3.4230927432248537E-2</v>
      </c>
      <c r="N58" s="15">
        <v>15.609481269928793</v>
      </c>
    </row>
    <row r="59" spans="2:14" s="15" customFormat="1" x14ac:dyDescent="0.25">
      <c r="B59" s="15" t="str">
        <f>VLOOKUP(F59,[1]NUTS_Europa!$A$2:$C$81,2,FALSE)</f>
        <v>DE80</v>
      </c>
      <c r="C59" s="15">
        <f>VLOOKUP(F59,[1]NUTS_Europa!$A$2:$C$81,3,FALSE)</f>
        <v>245</v>
      </c>
      <c r="D59" s="15" t="str">
        <f>VLOOKUP(G59,[1]NUTS_Europa!$A$2:$C$81,2,FALSE)</f>
        <v>ES13</v>
      </c>
      <c r="E59" s="15">
        <f>VLOOKUP(G59,[1]NUTS_Europa!$A$2:$C$81,3,FALSE)</f>
        <v>285</v>
      </c>
      <c r="F59" s="15">
        <v>46</v>
      </c>
      <c r="G59" s="15">
        <v>53</v>
      </c>
      <c r="H59" s="15">
        <v>43894.33833820749</v>
      </c>
      <c r="I59" s="15">
        <v>9990641.8490175884</v>
      </c>
      <c r="J59" s="15">
        <v>117768.50930000001</v>
      </c>
      <c r="K59" s="15">
        <v>59.172941176470594</v>
      </c>
      <c r="L59" s="15">
        <v>10.91971736502904</v>
      </c>
      <c r="M59" s="15">
        <v>3.4230927432248537E-2</v>
      </c>
      <c r="N59" s="15">
        <v>15.609481269928793</v>
      </c>
    </row>
    <row r="60" spans="2:14" s="15" customFormat="1" x14ac:dyDescent="0.25">
      <c r="B60" s="15" t="str">
        <f>VLOOKUP(F60,[1]NUTS_Europa!$A$2:$C$81,2,FALSE)</f>
        <v>DE93</v>
      </c>
      <c r="C60" s="15">
        <f>VLOOKUP(F60,[1]NUTS_Europa!$A$2:$C$81,3,FALSE)</f>
        <v>245</v>
      </c>
      <c r="D60" s="15" t="str">
        <f>VLOOKUP(G60,[1]NUTS_Europa!$A$2:$C$81,2,FALSE)</f>
        <v>FRH0</v>
      </c>
      <c r="E60" s="15">
        <f>VLOOKUP(G60,[1]NUTS_Europa!$A$2:$C$81,3,FALSE)</f>
        <v>282</v>
      </c>
      <c r="F60" s="15">
        <v>47</v>
      </c>
      <c r="G60" s="15">
        <v>63</v>
      </c>
      <c r="H60" s="15">
        <v>1924138.7841781115</v>
      </c>
      <c r="I60" s="15">
        <v>11037547.410880135</v>
      </c>
      <c r="J60" s="15">
        <v>135416.16140000001</v>
      </c>
      <c r="K60" s="15">
        <v>52.121764705882356</v>
      </c>
      <c r="L60" s="15">
        <v>12.479933448215679</v>
      </c>
      <c r="M60" s="15">
        <v>2.0661628118392996</v>
      </c>
      <c r="N60" s="15">
        <v>816.51860628420002</v>
      </c>
    </row>
    <row r="61" spans="2:14" s="15" customFormat="1" x14ac:dyDescent="0.25">
      <c r="B61" s="15" t="str">
        <f>VLOOKUP(F61,[1]NUTS_Europa!$A$2:$C$81,2,FALSE)</f>
        <v>DE93</v>
      </c>
      <c r="C61" s="15">
        <f>VLOOKUP(F61,[1]NUTS_Europa!$A$2:$C$81,3,FALSE)</f>
        <v>245</v>
      </c>
      <c r="D61" s="15" t="str">
        <f>VLOOKUP(G61,[1]NUTS_Europa!$A$2:$C$81,2,FALSE)</f>
        <v>FRI3</v>
      </c>
      <c r="E61" s="15">
        <f>VLOOKUP(G61,[1]NUTS_Europa!$A$2:$C$81,3,FALSE)</f>
        <v>282</v>
      </c>
      <c r="F61" s="15">
        <v>47</v>
      </c>
      <c r="G61" s="15">
        <v>65</v>
      </c>
      <c r="H61" s="15">
        <v>2075303.323315324</v>
      </c>
      <c r="I61" s="15">
        <v>11037547.410880135</v>
      </c>
      <c r="J61" s="15">
        <v>199597.76430000001</v>
      </c>
      <c r="K61" s="15">
        <v>52.121764705882356</v>
      </c>
      <c r="L61" s="15">
        <v>12.479933448215679</v>
      </c>
      <c r="M61" s="15">
        <v>2.0661628118392996</v>
      </c>
      <c r="N61" s="15">
        <v>816.51860628420002</v>
      </c>
    </row>
    <row r="62" spans="2:14" s="15" customFormat="1" x14ac:dyDescent="0.25">
      <c r="B62" s="15" t="str">
        <f>VLOOKUP(F62,[1]NUTS_Europa!$A$2:$C$81,2,FALSE)</f>
        <v>DE94</v>
      </c>
      <c r="C62" s="15">
        <f>VLOOKUP(F62,[1]NUTS_Europa!$A$2:$C$81,3,FALSE)</f>
        <v>1069</v>
      </c>
      <c r="D62" s="15" t="str">
        <f>VLOOKUP(G62,[1]NUTS_Europa!$A$2:$C$81,2,FALSE)</f>
        <v>FRG0</v>
      </c>
      <c r="E62" s="15">
        <f>VLOOKUP(G62,[1]NUTS_Europa!$A$2:$C$81,3,FALSE)</f>
        <v>283</v>
      </c>
      <c r="F62" s="15">
        <v>48</v>
      </c>
      <c r="G62" s="15">
        <v>62</v>
      </c>
      <c r="H62" s="15">
        <v>1199347.0174794975</v>
      </c>
      <c r="I62" s="15">
        <v>1859766.4536539298</v>
      </c>
      <c r="J62" s="15">
        <v>144185.261</v>
      </c>
      <c r="K62" s="15">
        <v>56.345882352941175</v>
      </c>
      <c r="L62" s="15">
        <v>10.077648608224219</v>
      </c>
      <c r="M62" s="15">
        <v>4.3710189151298904</v>
      </c>
      <c r="N62" s="15">
        <v>2266.668199218178</v>
      </c>
    </row>
    <row r="63" spans="2:14" s="15" customFormat="1" x14ac:dyDescent="0.25">
      <c r="B63" s="15" t="str">
        <f>VLOOKUP(F63,[1]NUTS_Europa!$A$2:$C$81,2,FALSE)</f>
        <v>DE94</v>
      </c>
      <c r="C63" s="15">
        <f>VLOOKUP(F63,[1]NUTS_Europa!$A$2:$C$81,3,FALSE)</f>
        <v>1069</v>
      </c>
      <c r="D63" s="15" t="str">
        <f>VLOOKUP(G63,[1]NUTS_Europa!$A$2:$C$81,2,FALSE)</f>
        <v>FRJ2</v>
      </c>
      <c r="E63" s="15">
        <f>VLOOKUP(G63,[1]NUTS_Europa!$A$2:$C$81,3,FALSE)</f>
        <v>163</v>
      </c>
      <c r="F63" s="15">
        <v>48</v>
      </c>
      <c r="G63" s="15">
        <v>68</v>
      </c>
      <c r="H63" s="15">
        <v>2727553.0900978823</v>
      </c>
      <c r="I63" s="15">
        <v>2026152.3778263475</v>
      </c>
      <c r="J63" s="15">
        <v>142841.86170000001</v>
      </c>
      <c r="K63" s="15">
        <v>61.65</v>
      </c>
      <c r="L63" s="15">
        <v>8.0598074582177848</v>
      </c>
      <c r="M63" s="15">
        <v>6.3425271068660507</v>
      </c>
      <c r="N63" s="15">
        <v>2892.2254085751483</v>
      </c>
    </row>
    <row r="64" spans="2:14" s="15" customFormat="1" x14ac:dyDescent="0.25">
      <c r="B64" s="15" t="str">
        <f>VLOOKUP(F64,[1]NUTS_Europa!$A$2:$C$81,2,FALSE)</f>
        <v>DEA1</v>
      </c>
      <c r="C64" s="15">
        <f>VLOOKUP(F64,[1]NUTS_Europa!$A$2:$C$81,3,FALSE)</f>
        <v>245</v>
      </c>
      <c r="D64" s="15" t="str">
        <f>VLOOKUP(G64,[1]NUTS_Europa!$A$2:$C$81,2,FALSE)</f>
        <v>ES11</v>
      </c>
      <c r="E64" s="15">
        <f>VLOOKUP(G64,[1]NUTS_Europa!$A$2:$C$81,3,FALSE)</f>
        <v>285</v>
      </c>
      <c r="F64" s="15">
        <v>49</v>
      </c>
      <c r="G64" s="15">
        <v>51</v>
      </c>
      <c r="H64" s="15">
        <v>35942.181762129891</v>
      </c>
      <c r="I64" s="15">
        <v>9990641.8490175884</v>
      </c>
      <c r="J64" s="15">
        <v>176841.96369999999</v>
      </c>
      <c r="K64" s="15">
        <v>59.172941176470594</v>
      </c>
      <c r="L64" s="15">
        <v>10.91971736502904</v>
      </c>
      <c r="M64" s="15">
        <v>3.4230927432248537E-2</v>
      </c>
      <c r="N64" s="15">
        <v>15.609481269928793</v>
      </c>
    </row>
    <row r="65" spans="2:14" s="15" customFormat="1" x14ac:dyDescent="0.25">
      <c r="B65" s="15" t="str">
        <f>VLOOKUP(F65,[1]NUTS_Europa!$A$2:$C$81,2,FALSE)</f>
        <v>DEA1</v>
      </c>
      <c r="C65" s="15">
        <f>VLOOKUP(F65,[1]NUTS_Europa!$A$2:$C$81,3,FALSE)</f>
        <v>245</v>
      </c>
      <c r="D65" s="15" t="str">
        <f>VLOOKUP(G65,[1]NUTS_Europa!$A$2:$C$81,2,FALSE)</f>
        <v>ES13</v>
      </c>
      <c r="E65" s="15">
        <f>VLOOKUP(G65,[1]NUTS_Europa!$A$2:$C$81,3,FALSE)</f>
        <v>285</v>
      </c>
      <c r="F65" s="15">
        <v>49</v>
      </c>
      <c r="G65" s="15">
        <v>53</v>
      </c>
      <c r="H65" s="15">
        <v>42685.118652669917</v>
      </c>
      <c r="I65" s="15">
        <v>9990641.8490175884</v>
      </c>
      <c r="J65" s="15">
        <v>199058.85829999999</v>
      </c>
      <c r="K65" s="15">
        <v>59.172941176470594</v>
      </c>
      <c r="L65" s="15">
        <v>10.91971736502904</v>
      </c>
      <c r="M65" s="15">
        <v>3.4230927432248537E-2</v>
      </c>
      <c r="N65" s="15">
        <v>15.609481269928793</v>
      </c>
    </row>
    <row r="66" spans="2:14" s="15" customFormat="1" x14ac:dyDescent="0.25">
      <c r="B66" s="15" t="str">
        <f>VLOOKUP(F66,[1]NUTS_Europa!$A$2:$C$81,2,FALSE)</f>
        <v>DEF0</v>
      </c>
      <c r="C66" s="15">
        <f>VLOOKUP(F66,[1]NUTS_Europa!$A$2:$C$81,3,FALSE)</f>
        <v>245</v>
      </c>
      <c r="D66" s="15" t="str">
        <f>VLOOKUP(G66,[1]NUTS_Europa!$A$2:$C$81,2,FALSE)</f>
        <v>FRE1</v>
      </c>
      <c r="E66" s="15">
        <f>VLOOKUP(G66,[1]NUTS_Europa!$A$2:$C$81,3,FALSE)</f>
        <v>235</v>
      </c>
      <c r="F66" s="15">
        <v>50</v>
      </c>
      <c r="G66" s="15">
        <v>61</v>
      </c>
      <c r="H66" s="15">
        <v>3468128.1094907159</v>
      </c>
      <c r="I66" s="15">
        <v>9010254.6233983766</v>
      </c>
      <c r="J66" s="15">
        <v>163171.4883</v>
      </c>
      <c r="K66" s="15">
        <v>20.994705882352942</v>
      </c>
      <c r="L66" s="15">
        <v>10.681462197370154</v>
      </c>
      <c r="M66" s="15">
        <v>3.8791618813931339</v>
      </c>
      <c r="N66" s="15">
        <v>1766.2818862468553</v>
      </c>
    </row>
    <row r="67" spans="2:14" s="15" customFormat="1" x14ac:dyDescent="0.25">
      <c r="B67" s="15" t="str">
        <f>VLOOKUP(F67,[1]NUTS_Europa!$A$2:$C$81,2,FALSE)</f>
        <v>DEF0</v>
      </c>
      <c r="C67" s="15">
        <f>VLOOKUP(F67,[1]NUTS_Europa!$A$2:$C$81,3,FALSE)</f>
        <v>245</v>
      </c>
      <c r="D67" s="15" t="str">
        <f>VLOOKUP(G67,[1]NUTS_Europa!$A$2:$C$81,2,FALSE)</f>
        <v>FRF2</v>
      </c>
      <c r="E67" s="15">
        <f>VLOOKUP(G67,[1]NUTS_Europa!$A$2:$C$81,3,FALSE)</f>
        <v>235</v>
      </c>
      <c r="F67" s="15">
        <v>50</v>
      </c>
      <c r="G67" s="15">
        <v>67</v>
      </c>
      <c r="H67" s="15">
        <v>4044199.5336646186</v>
      </c>
      <c r="I67" s="15">
        <v>9010254.6233983766</v>
      </c>
      <c r="J67" s="15">
        <v>142392.87169999999</v>
      </c>
      <c r="K67" s="15">
        <v>20.994705882352942</v>
      </c>
      <c r="L67" s="15">
        <v>10.681462197370154</v>
      </c>
      <c r="M67" s="15">
        <v>3.8791618813931339</v>
      </c>
      <c r="N67" s="15">
        <v>1766.2818862468553</v>
      </c>
    </row>
    <row r="68" spans="2:14" s="15" customFormat="1" x14ac:dyDescent="0.25">
      <c r="B68" s="15" t="str">
        <f>VLOOKUP(F68,[1]NUTS_Europa!$A$2:$C$81,2,FALSE)</f>
        <v>ES21</v>
      </c>
      <c r="C68" s="15">
        <f>VLOOKUP(F68,[1]NUTS_Europa!$A$2:$C$81,3,FALSE)</f>
        <v>1063</v>
      </c>
      <c r="D68" s="15" t="str">
        <f>VLOOKUP(G68,[1]NUTS_Europa!$A$2:$C$81,2,FALSE)</f>
        <v>FRD2</v>
      </c>
      <c r="E68" s="15">
        <f>VLOOKUP(G68,[1]NUTS_Europa!$A$2:$C$81,3,FALSE)</f>
        <v>271</v>
      </c>
      <c r="F68" s="15">
        <v>54</v>
      </c>
      <c r="G68" s="15">
        <v>60</v>
      </c>
      <c r="H68" s="15">
        <v>298900.03790558188</v>
      </c>
      <c r="I68" s="15">
        <v>10571270.318994064</v>
      </c>
      <c r="J68" s="15">
        <v>159445.52859999999</v>
      </c>
      <c r="K68" s="15">
        <v>98.17647058823529</v>
      </c>
      <c r="L68" s="15">
        <v>11.077765956125578</v>
      </c>
      <c r="M68" s="15">
        <v>0.76211389619411896</v>
      </c>
      <c r="N68" s="15">
        <v>347.52790767179999</v>
      </c>
    </row>
    <row r="69" spans="2:14" s="15" customFormat="1" x14ac:dyDescent="0.25">
      <c r="B69" s="15" t="str">
        <f>VLOOKUP(F69,[1]NUTS_Europa!$A$2:$C$81,2,FALSE)</f>
        <v>ES21</v>
      </c>
      <c r="C69" s="15">
        <f>VLOOKUP(F69,[1]NUTS_Europa!$A$2:$C$81,3,FALSE)</f>
        <v>1063</v>
      </c>
      <c r="D69" s="15" t="str">
        <f>VLOOKUP(G69,[1]NUTS_Europa!$A$2:$C$81,2,FALSE)</f>
        <v>FRI1</v>
      </c>
      <c r="E69" s="15">
        <f>VLOOKUP(G69,[1]NUTS_Europa!$A$2:$C$81,3,FALSE)</f>
        <v>275</v>
      </c>
      <c r="F69" s="15">
        <v>54</v>
      </c>
      <c r="G69" s="15">
        <v>64</v>
      </c>
      <c r="H69" s="15">
        <v>269500.82607550116</v>
      </c>
      <c r="I69" s="15">
        <v>10472475.364680091</v>
      </c>
      <c r="J69" s="15">
        <v>137713.6226</v>
      </c>
      <c r="K69" s="15">
        <v>93.294117647058826</v>
      </c>
      <c r="L69" s="15">
        <v>14.277470018338938</v>
      </c>
      <c r="M69" s="15">
        <v>0.45506808357966727</v>
      </c>
      <c r="N69" s="15">
        <v>207.51341725223611</v>
      </c>
    </row>
    <row r="70" spans="2:14" s="15" customFormat="1" x14ac:dyDescent="0.25">
      <c r="B70" s="15" t="str">
        <f>VLOOKUP(F70,[1]NUTS_Europa!$A$2:$C$81,2,FALSE)</f>
        <v>ES51</v>
      </c>
      <c r="C70" s="15">
        <f>VLOOKUP(F70,[1]NUTS_Europa!$A$2:$C$81,3,FALSE)</f>
        <v>1064</v>
      </c>
      <c r="D70" s="15" t="str">
        <f>VLOOKUP(G70,[1]NUTS_Europa!$A$2:$C$81,2,FALSE)</f>
        <v>ES62</v>
      </c>
      <c r="E70" s="15">
        <f>VLOOKUP(G70,[1]NUTS_Europa!$A$2:$C$81,3,FALSE)</f>
        <v>462</v>
      </c>
      <c r="F70" s="15">
        <v>55</v>
      </c>
      <c r="G70" s="15">
        <v>58</v>
      </c>
      <c r="H70" s="15">
        <v>981226.28724666312</v>
      </c>
      <c r="I70" s="15">
        <v>1080562.7066472936</v>
      </c>
      <c r="J70" s="15">
        <v>114203.5226</v>
      </c>
      <c r="K70" s="15">
        <v>19.588235294117649</v>
      </c>
      <c r="L70" s="15">
        <v>9.1907053176394307</v>
      </c>
      <c r="M70" s="15">
        <v>1.6962502262529784</v>
      </c>
      <c r="N70" s="15">
        <v>914.1935376508535</v>
      </c>
    </row>
    <row r="71" spans="2:14" s="15" customFormat="1" x14ac:dyDescent="0.25">
      <c r="B71" s="15" t="str">
        <f>VLOOKUP(F71,[1]NUTS_Europa!$A$2:$C$81,2,FALSE)</f>
        <v>ES51</v>
      </c>
      <c r="C71" s="15">
        <f>VLOOKUP(F71,[1]NUTS_Europa!$A$2:$C$81,3,FALSE)</f>
        <v>1064</v>
      </c>
      <c r="D71" s="15" t="str">
        <f>VLOOKUP(G71,[1]NUTS_Europa!$A$2:$C$81,2,FALSE)</f>
        <v>FRD2</v>
      </c>
      <c r="E71" s="15">
        <f>VLOOKUP(G71,[1]NUTS_Europa!$A$2:$C$81,3,FALSE)</f>
        <v>271</v>
      </c>
      <c r="F71" s="15">
        <v>55</v>
      </c>
      <c r="G71" s="15">
        <v>60</v>
      </c>
      <c r="H71" s="15">
        <v>182983.04105865321</v>
      </c>
      <c r="I71" s="15">
        <v>2573875.4579635025</v>
      </c>
      <c r="J71" s="15">
        <v>507158.32770000002</v>
      </c>
      <c r="K71" s="15">
        <v>90.647058823529406</v>
      </c>
      <c r="L71" s="15">
        <v>10.543076257698045</v>
      </c>
      <c r="M71" s="15">
        <v>0.76211389619411896</v>
      </c>
      <c r="N71" s="15">
        <v>347.52790767179999</v>
      </c>
    </row>
    <row r="72" spans="2:14" s="15" customFormat="1" x14ac:dyDescent="0.25">
      <c r="B72" s="15" t="str">
        <f>VLOOKUP(F72,[1]NUTS_Europa!$A$2:$C$81,2,FALSE)</f>
        <v>ES52</v>
      </c>
      <c r="C72" s="15">
        <f>VLOOKUP(F72,[1]NUTS_Europa!$A$2:$C$81,3,FALSE)</f>
        <v>1063</v>
      </c>
      <c r="D72" s="15" t="str">
        <f>VLOOKUP(G72,[1]NUTS_Europa!$A$2:$C$81,2,FALSE)</f>
        <v>ES61</v>
      </c>
      <c r="E72" s="15">
        <f>VLOOKUP(G72,[1]NUTS_Europa!$A$2:$C$81,3,FALSE)</f>
        <v>297</v>
      </c>
      <c r="F72" s="15">
        <v>56</v>
      </c>
      <c r="G72" s="15">
        <v>57</v>
      </c>
      <c r="H72" s="15">
        <v>718944.26137399953</v>
      </c>
      <c r="I72" s="15">
        <v>9180621.8332587313</v>
      </c>
      <c r="J72" s="15">
        <v>176841.96369999999</v>
      </c>
      <c r="K72" s="15">
        <v>34.470588235294116</v>
      </c>
      <c r="L72" s="15">
        <v>10.128187360221666</v>
      </c>
      <c r="M72" s="15">
        <v>1.5688529359291923</v>
      </c>
      <c r="N72" s="15">
        <v>845.53280721987937</v>
      </c>
    </row>
    <row r="73" spans="2:14" s="15" customFormat="1" x14ac:dyDescent="0.25">
      <c r="B73" s="15" t="str">
        <f>VLOOKUP(F73,[1]NUTS_Europa!$A$2:$C$81,2,FALSE)</f>
        <v>ES52</v>
      </c>
      <c r="C73" s="15">
        <f>VLOOKUP(F73,[1]NUTS_Europa!$A$2:$C$81,3,FALSE)</f>
        <v>1063</v>
      </c>
      <c r="D73" s="15" t="str">
        <f>VLOOKUP(G73,[1]NUTS_Europa!$A$2:$C$81,2,FALSE)</f>
        <v>ES62</v>
      </c>
      <c r="E73" s="15">
        <f>VLOOKUP(G73,[1]NUTS_Europa!$A$2:$C$81,3,FALSE)</f>
        <v>462</v>
      </c>
      <c r="F73" s="15">
        <v>56</v>
      </c>
      <c r="G73" s="15">
        <v>58</v>
      </c>
      <c r="H73" s="15">
        <v>992188.76616264111</v>
      </c>
      <c r="I73" s="15">
        <v>9073123.1745596584</v>
      </c>
      <c r="J73" s="15">
        <v>163171.4883</v>
      </c>
      <c r="K73" s="15">
        <v>27.058823529411764</v>
      </c>
      <c r="L73" s="15">
        <v>9.7253950160669653</v>
      </c>
      <c r="M73" s="15">
        <v>1.6962502262529784</v>
      </c>
      <c r="N73" s="15">
        <v>914.1935376508535</v>
      </c>
    </row>
    <row r="74" spans="2:14" s="15" customFormat="1" x14ac:dyDescent="0.25">
      <c r="B74" s="15" t="str">
        <f>VLOOKUP(F74,[1]NUTS_Europa!$A$2:$C$81,2,FALSE)</f>
        <v>FRJ1</v>
      </c>
      <c r="C74" s="15">
        <f>VLOOKUP(F74,[1]NUTS_Europa!$A$2:$C$81,3,FALSE)</f>
        <v>1064</v>
      </c>
      <c r="D74" s="15" t="str">
        <f>VLOOKUP(G74,[1]NUTS_Europa!$A$2:$C$81,2,FALSE)</f>
        <v>PT16</v>
      </c>
      <c r="E74" s="15">
        <f>VLOOKUP(G74,[1]NUTS_Europa!$A$2:$C$81,3,FALSE)</f>
        <v>294</v>
      </c>
      <c r="F74" s="15">
        <v>66</v>
      </c>
      <c r="G74" s="15">
        <v>78</v>
      </c>
      <c r="H74" s="15">
        <v>2928046.6009681476</v>
      </c>
      <c r="I74" s="15">
        <v>1455352.5579344085</v>
      </c>
      <c r="J74" s="15">
        <v>119215.969</v>
      </c>
      <c r="K74" s="15">
        <v>36.431176470588241</v>
      </c>
      <c r="L74" s="15">
        <v>9.5185084807404241</v>
      </c>
      <c r="M74" s="15">
        <v>5.9411267483040042</v>
      </c>
      <c r="N74" s="15">
        <v>3201.9684334321328</v>
      </c>
    </row>
    <row r="75" spans="2:14" s="15" customFormat="1" x14ac:dyDescent="0.25">
      <c r="B75" s="15" t="str">
        <f>VLOOKUP(F75,[1]NUTS_Europa!$A$2:$C$81,2,FALSE)</f>
        <v>FRJ1</v>
      </c>
      <c r="C75" s="15">
        <f>VLOOKUP(F75,[1]NUTS_Europa!$A$2:$C$81,3,FALSE)</f>
        <v>1064</v>
      </c>
      <c r="D75" s="15" t="str">
        <f>VLOOKUP(G75,[1]NUTS_Europa!$A$2:$C$81,2,FALSE)</f>
        <v>PT17</v>
      </c>
      <c r="E75" s="15">
        <f>VLOOKUP(G75,[1]NUTS_Europa!$A$2:$C$81,3,FALSE)</f>
        <v>297</v>
      </c>
      <c r="F75" s="15">
        <v>66</v>
      </c>
      <c r="G75" s="15">
        <v>79</v>
      </c>
      <c r="H75" s="15">
        <v>785407.85786820552</v>
      </c>
      <c r="I75" s="15">
        <v>1192865.7114245021</v>
      </c>
      <c r="J75" s="15">
        <v>192445.7181</v>
      </c>
      <c r="K75" s="15">
        <v>27.235294117647058</v>
      </c>
      <c r="L75" s="15">
        <v>9.5934976617941334</v>
      </c>
      <c r="M75" s="15">
        <v>1.5688529359291923</v>
      </c>
      <c r="N75" s="15">
        <v>845.53280721987937</v>
      </c>
    </row>
    <row r="76" spans="2:14" s="15" customFormat="1" x14ac:dyDescent="0.25">
      <c r="B76" s="15" t="str">
        <f>VLOOKUP(F76,[1]NUTS_Europa!$A$2:$C$81,2,FALSE)</f>
        <v>NL12</v>
      </c>
      <c r="C76" s="15">
        <f>VLOOKUP(F76,[1]NUTS_Europa!$A$2:$C$81,3,FALSE)</f>
        <v>250</v>
      </c>
      <c r="D76" s="15" t="str">
        <f>VLOOKUP(G76,[1]NUTS_Europa!$A$2:$C$81,2,FALSE)</f>
        <v>NL41</v>
      </c>
      <c r="E76" s="15">
        <f>VLOOKUP(G76,[1]NUTS_Europa!$A$2:$C$81,3,FALSE)</f>
        <v>218</v>
      </c>
      <c r="F76" s="15">
        <v>71</v>
      </c>
      <c r="G76" s="15">
        <v>75</v>
      </c>
      <c r="H76" s="15">
        <v>2905256.3813126124</v>
      </c>
      <c r="I76" s="15">
        <v>1207987.3556549051</v>
      </c>
      <c r="J76" s="15">
        <v>126450.71709999999</v>
      </c>
      <c r="K76" s="15">
        <v>4</v>
      </c>
      <c r="L76" s="15">
        <v>10.746068548020576</v>
      </c>
      <c r="M76" s="15">
        <v>11.622084436917898</v>
      </c>
      <c r="N76" s="15">
        <v>5603.586288415795</v>
      </c>
    </row>
    <row r="77" spans="2:14" s="15" customFormat="1" x14ac:dyDescent="0.25">
      <c r="B77" s="15" t="str">
        <f>VLOOKUP(F77,[1]NUTS_Europa!$A$2:$C$81,2,FALSE)</f>
        <v>NL12</v>
      </c>
      <c r="C77" s="15">
        <f>VLOOKUP(F77,[1]NUTS_Europa!$A$2:$C$81,3,FALSE)</f>
        <v>250</v>
      </c>
      <c r="D77" s="15" t="str">
        <f>VLOOKUP(G77,[1]NUTS_Europa!$A$2:$C$81,2,FALSE)</f>
        <v>PT11</v>
      </c>
      <c r="E77" s="15">
        <f>VLOOKUP(G77,[1]NUTS_Europa!$A$2:$C$81,3,FALSE)</f>
        <v>288</v>
      </c>
      <c r="F77" s="15">
        <v>71</v>
      </c>
      <c r="G77" s="15">
        <v>76</v>
      </c>
      <c r="H77" s="15">
        <v>633328.97530506761</v>
      </c>
      <c r="I77" s="15">
        <v>2099943.4204648938</v>
      </c>
      <c r="J77" s="15">
        <v>142841.86170000001</v>
      </c>
      <c r="K77" s="15">
        <v>53.518823529411769</v>
      </c>
      <c r="L77" s="15">
        <v>10.748632987609685</v>
      </c>
      <c r="M77" s="15">
        <v>1.9746527591660381</v>
      </c>
      <c r="N77" s="15">
        <v>900.45194714114655</v>
      </c>
    </row>
    <row r="78" spans="2:14" s="15" customFormat="1" x14ac:dyDescent="0.25">
      <c r="B78" s="15" t="str">
        <f>VLOOKUP(F78,[1]NUTS_Europa!$A$2:$C$81,2,FALSE)</f>
        <v>NL32</v>
      </c>
      <c r="C78" s="15">
        <f>VLOOKUP(F78,[1]NUTS_Europa!$A$2:$C$81,3,FALSE)</f>
        <v>253</v>
      </c>
      <c r="D78" s="15" t="str">
        <f>VLOOKUP(G78,[1]NUTS_Europa!$A$2:$C$81,2,FALSE)</f>
        <v>NL34</v>
      </c>
      <c r="E78" s="15">
        <f>VLOOKUP(G78,[1]NUTS_Europa!$A$2:$C$81,3,FALSE)</f>
        <v>218</v>
      </c>
      <c r="F78" s="15">
        <v>72</v>
      </c>
      <c r="G78" s="15">
        <v>74</v>
      </c>
      <c r="H78" s="15">
        <v>2836066.6140022175</v>
      </c>
      <c r="I78" s="15">
        <v>1214843.1771379192</v>
      </c>
      <c r="J78" s="15">
        <v>120125.8052</v>
      </c>
      <c r="K78" s="15">
        <v>10.528823529411765</v>
      </c>
      <c r="L78" s="15">
        <v>11.102458418500797</v>
      </c>
      <c r="M78" s="15">
        <v>11.622084436917898</v>
      </c>
      <c r="N78" s="15">
        <v>5603.586288415795</v>
      </c>
    </row>
    <row r="79" spans="2:14" s="15" customFormat="1" x14ac:dyDescent="0.25">
      <c r="B79" s="15" t="str">
        <f>VLOOKUP(F79,[1]NUTS_Europa!$A$2:$C$81,2,FALSE)</f>
        <v>NL32</v>
      </c>
      <c r="C79" s="15">
        <f>VLOOKUP(F79,[1]NUTS_Europa!$A$2:$C$81,3,FALSE)</f>
        <v>253</v>
      </c>
      <c r="D79" s="15" t="str">
        <f>VLOOKUP(G79,[1]NUTS_Europa!$A$2:$C$81,2,FALSE)</f>
        <v>NL41</v>
      </c>
      <c r="E79" s="15">
        <f>VLOOKUP(G79,[1]NUTS_Europa!$A$2:$C$81,3,FALSE)</f>
        <v>218</v>
      </c>
      <c r="F79" s="15">
        <v>72</v>
      </c>
      <c r="G79" s="15">
        <v>75</v>
      </c>
      <c r="H79" s="15">
        <v>2431403.6301842704</v>
      </c>
      <c r="I79" s="15">
        <v>1214843.1771379192</v>
      </c>
      <c r="J79" s="15">
        <v>159445.52859999999</v>
      </c>
      <c r="K79" s="15">
        <v>10.528823529411765</v>
      </c>
      <c r="L79" s="15">
        <v>11.102458418500797</v>
      </c>
      <c r="M79" s="15">
        <v>11.622084436917898</v>
      </c>
      <c r="N79" s="15">
        <v>5603.586288415795</v>
      </c>
    </row>
    <row r="80" spans="2:14" s="15" customFormat="1" x14ac:dyDescent="0.25">
      <c r="B80" s="15" t="str">
        <f>VLOOKUP(F80,[1]NUTS_Europa!$A$2:$C$81,2,FALSE)</f>
        <v>NL33</v>
      </c>
      <c r="C80" s="15">
        <f>VLOOKUP(F80,[1]NUTS_Europa!$A$2:$C$81,3,FALSE)</f>
        <v>220</v>
      </c>
      <c r="D80" s="15" t="str">
        <f>VLOOKUP(G80,[1]NUTS_Europa!$A$2:$C$81,2,FALSE)</f>
        <v>NL34</v>
      </c>
      <c r="E80" s="15">
        <f>VLOOKUP(G80,[1]NUTS_Europa!$A$2:$C$81,3,FALSE)</f>
        <v>218</v>
      </c>
      <c r="F80" s="15">
        <v>73</v>
      </c>
      <c r="G80" s="15">
        <v>74</v>
      </c>
      <c r="H80" s="15">
        <v>2985316.3054234893</v>
      </c>
      <c r="I80" s="15">
        <v>1047412.6697626088</v>
      </c>
      <c r="J80" s="15">
        <v>145277.79319999999</v>
      </c>
      <c r="K80" s="15">
        <v>7.3529411764705879</v>
      </c>
      <c r="L80" s="15">
        <v>10.488965029195711</v>
      </c>
      <c r="M80" s="15">
        <v>10.370402917933301</v>
      </c>
      <c r="N80" s="15">
        <v>5603.586288415795</v>
      </c>
    </row>
    <row r="81" spans="2:14" s="15" customFormat="1" x14ac:dyDescent="0.25">
      <c r="B81" s="15" t="str">
        <f>VLOOKUP(F81,[1]NUTS_Europa!$A$2:$C$81,2,FALSE)</f>
        <v>NL33</v>
      </c>
      <c r="C81" s="15">
        <f>VLOOKUP(F81,[1]NUTS_Europa!$A$2:$C$81,3,FALSE)</f>
        <v>220</v>
      </c>
      <c r="D81" s="15" t="str">
        <f>VLOOKUP(G81,[1]NUTS_Europa!$A$2:$C$81,2,FALSE)</f>
        <v>PT11</v>
      </c>
      <c r="E81" s="15">
        <f>VLOOKUP(G81,[1]NUTS_Europa!$A$2:$C$81,3,FALSE)</f>
        <v>288</v>
      </c>
      <c r="F81" s="15">
        <v>73</v>
      </c>
      <c r="G81" s="15">
        <v>76</v>
      </c>
      <c r="H81" s="15">
        <v>579338.99162011838</v>
      </c>
      <c r="I81" s="15">
        <v>1786131.650860904</v>
      </c>
      <c r="J81" s="15">
        <v>163171.4883</v>
      </c>
      <c r="K81" s="15">
        <v>49.453529411764706</v>
      </c>
      <c r="L81" s="15">
        <v>10.491529468784822</v>
      </c>
      <c r="M81" s="15">
        <v>1.7735174499266213</v>
      </c>
      <c r="N81" s="15">
        <v>900.45194714114655</v>
      </c>
    </row>
    <row r="82" spans="2:14" s="15" customFormat="1" x14ac:dyDescent="0.25">
      <c r="B82" s="15" t="str">
        <f>VLOOKUP(F82,[1]NUTS_Europa!$A$2:$C$81,2,FALSE)</f>
        <v>PT15</v>
      </c>
      <c r="C82" s="15">
        <f>VLOOKUP(F82,[1]NUTS_Europa!$A$2:$C$81,3,FALSE)</f>
        <v>61</v>
      </c>
      <c r="D82" s="15" t="str">
        <f>VLOOKUP(G82,[1]NUTS_Europa!$A$2:$C$81,2,FALSE)</f>
        <v>PT16</v>
      </c>
      <c r="E82" s="15">
        <f>VLOOKUP(G82,[1]NUTS_Europa!$A$2:$C$81,3,FALSE)</f>
        <v>294</v>
      </c>
      <c r="F82" s="15">
        <v>77</v>
      </c>
      <c r="G82" s="15">
        <v>78</v>
      </c>
      <c r="H82" s="15">
        <v>2675220.0908085797</v>
      </c>
      <c r="I82" s="15">
        <v>1012242.587225714</v>
      </c>
      <c r="J82" s="15">
        <v>127001.217</v>
      </c>
      <c r="K82" s="15">
        <v>18.099999999999998</v>
      </c>
      <c r="L82" s="15">
        <v>6.7760639804780345</v>
      </c>
      <c r="M82" s="15">
        <v>5.5301301453372407</v>
      </c>
      <c r="N82" s="15">
        <v>3201.9684334321328</v>
      </c>
    </row>
    <row r="83" spans="2:14" s="15" customFormat="1" x14ac:dyDescent="0.25">
      <c r="B83" s="15" t="str">
        <f>VLOOKUP(F83,[1]NUTS_Europa!$A$2:$C$81,2,FALSE)</f>
        <v>PT15</v>
      </c>
      <c r="C83" s="15">
        <f>VLOOKUP(F83,[1]NUTS_Europa!$A$2:$C$81,3,FALSE)</f>
        <v>61</v>
      </c>
      <c r="D83" s="15" t="str">
        <f>VLOOKUP(G83,[1]NUTS_Europa!$A$2:$C$81,2,FALSE)</f>
        <v>PT17</v>
      </c>
      <c r="E83" s="15">
        <f>VLOOKUP(G83,[1]NUTS_Europa!$A$2:$C$81,3,FALSE)</f>
        <v>297</v>
      </c>
      <c r="F83" s="15">
        <v>77</v>
      </c>
      <c r="G83" s="15">
        <v>79</v>
      </c>
      <c r="H83" s="15">
        <v>718644.11617602117</v>
      </c>
      <c r="I83" s="15">
        <v>657595.69876825542</v>
      </c>
      <c r="J83" s="15">
        <v>113696.3812</v>
      </c>
      <c r="K83" s="15">
        <v>4.4117647058823533</v>
      </c>
      <c r="L83" s="15">
        <v>6.8510531615317438</v>
      </c>
      <c r="M83" s="15">
        <v>1.4603224745305361</v>
      </c>
      <c r="N83" s="15">
        <v>845.53280721987937</v>
      </c>
    </row>
    <row r="84" spans="2:14" s="15" customFormat="1" x14ac:dyDescent="0.25">
      <c r="N84" s="15">
        <f>SUM(N4:N83)</f>
        <v>256060.66723376725</v>
      </c>
    </row>
    <row r="85" spans="2:14" s="15" customFormat="1" x14ac:dyDescent="0.25"/>
    <row r="86" spans="2:14" s="15" customFormat="1" x14ac:dyDescent="0.25">
      <c r="B86" s="15" t="s">
        <v>146</v>
      </c>
    </row>
    <row r="87" spans="2:14" s="15" customFormat="1" x14ac:dyDescent="0.25">
      <c r="B87" s="15" t="str">
        <f>B3</f>
        <v>nodo inicial</v>
      </c>
      <c r="C87" s="15" t="str">
        <f t="shared" ref="C87:N87" si="0">C3</f>
        <v>puerto O</v>
      </c>
      <c r="D87" s="15" t="str">
        <f t="shared" si="0"/>
        <v>nodo final</v>
      </c>
      <c r="E87" s="15" t="str">
        <f t="shared" si="0"/>
        <v>puerto D</v>
      </c>
      <c r="F87" s="15" t="str">
        <f t="shared" si="0"/>
        <v>Var1</v>
      </c>
      <c r="G87" s="15" t="str">
        <f t="shared" si="0"/>
        <v>Var2</v>
      </c>
      <c r="H87" s="15" t="str">
        <f t="shared" si="0"/>
        <v>Coste variable</v>
      </c>
      <c r="I87" s="15" t="str">
        <f t="shared" si="0"/>
        <v>Coste fijo</v>
      </c>
      <c r="J87" s="15" t="str">
        <f t="shared" si="0"/>
        <v>flow</v>
      </c>
      <c r="K87" s="15" t="str">
        <f t="shared" si="0"/>
        <v>TiempoNav</v>
      </c>
      <c r="L87" s="15" t="str">
        <f t="shared" si="0"/>
        <v>TiempoPort</v>
      </c>
      <c r="M87" s="15" t="str">
        <f t="shared" si="0"/>
        <v>TiempoCD</v>
      </c>
      <c r="N87" s="15" t="str">
        <f t="shared" si="0"/>
        <v>offer</v>
      </c>
    </row>
    <row r="88" spans="2:14" s="15" customFormat="1" x14ac:dyDescent="0.25">
      <c r="B88" s="15" t="str">
        <f>VLOOKUP(F88,[1]NUTS_Europa!$A$2:$C$81,2,FALSE)</f>
        <v>FRJ1</v>
      </c>
      <c r="C88" s="15">
        <f>VLOOKUP(F88,[1]NUTS_Europa!$A$2:$C$81,3,FALSE)</f>
        <v>1064</v>
      </c>
      <c r="D88" s="15" t="str">
        <f>VLOOKUP(G88,[1]NUTS_Europa!$A$2:$C$81,2,FALSE)</f>
        <v>PT16</v>
      </c>
      <c r="E88" s="15">
        <f>VLOOKUP(G88,[1]NUTS_Europa!$A$2:$C$81,3,FALSE)</f>
        <v>294</v>
      </c>
      <c r="F88" s="15">
        <v>66</v>
      </c>
      <c r="G88" s="15">
        <v>78</v>
      </c>
      <c r="H88" s="15">
        <v>2928046.6009681476</v>
      </c>
      <c r="I88" s="15">
        <v>1455352.5579344085</v>
      </c>
      <c r="J88" s="15">
        <v>119215.969</v>
      </c>
      <c r="K88" s="15">
        <v>36.431176470588241</v>
      </c>
      <c r="L88" s="15">
        <v>9.5185084807404241</v>
      </c>
      <c r="M88" s="15">
        <v>5.9411267483040042</v>
      </c>
      <c r="N88" s="15">
        <v>3201.9684334321328</v>
      </c>
    </row>
    <row r="89" spans="2:14" s="15" customFormat="1" x14ac:dyDescent="0.25">
      <c r="B89" s="15" t="str">
        <f>VLOOKUP(G89,[1]NUTS_Europa!$A$2:$C$81,2,FALSE)</f>
        <v>PT16</v>
      </c>
      <c r="C89" s="15">
        <f>VLOOKUP(G89,[1]NUTS_Europa!$A$2:$C$81,3,FALSE)</f>
        <v>294</v>
      </c>
      <c r="D89" s="15" t="str">
        <f>VLOOKUP(F89,[1]NUTS_Europa!$A$2:$C$81,2,FALSE)</f>
        <v>PT15</v>
      </c>
      <c r="E89" s="15">
        <f>VLOOKUP(F89,[1]NUTS_Europa!$A$2:$C$81,3,FALSE)</f>
        <v>61</v>
      </c>
      <c r="F89" s="15">
        <v>77</v>
      </c>
      <c r="G89" s="15">
        <v>78</v>
      </c>
      <c r="H89" s="15">
        <v>2675220.0908085797</v>
      </c>
      <c r="I89" s="15">
        <v>1012242.587225714</v>
      </c>
      <c r="J89" s="15">
        <v>127001.217</v>
      </c>
      <c r="K89" s="15">
        <v>18.099999999999998</v>
      </c>
      <c r="L89" s="15">
        <v>6.7760639804780345</v>
      </c>
      <c r="M89" s="15">
        <v>5.5301301453372407</v>
      </c>
      <c r="N89" s="15">
        <v>3201.9684334321328</v>
      </c>
    </row>
    <row r="90" spans="2:14" s="15" customFormat="1" x14ac:dyDescent="0.25">
      <c r="B90" s="15" t="str">
        <f>VLOOKUP(F90,[1]NUTS_Europa!$A$2:$C$81,2,FALSE)</f>
        <v>PT15</v>
      </c>
      <c r="C90" s="15">
        <f>VLOOKUP(F90,[1]NUTS_Europa!$A$2:$C$81,3,FALSE)</f>
        <v>61</v>
      </c>
      <c r="D90" s="15" t="str">
        <f>VLOOKUP(G90,[1]NUTS_Europa!$A$2:$C$81,2,FALSE)</f>
        <v>PT17</v>
      </c>
      <c r="E90" s="15">
        <f>VLOOKUP(G90,[1]NUTS_Europa!$A$2:$C$81,3,FALSE)</f>
        <v>297</v>
      </c>
      <c r="F90" s="15">
        <v>77</v>
      </c>
      <c r="G90" s="15">
        <v>79</v>
      </c>
      <c r="H90" s="15">
        <v>718644.11617602117</v>
      </c>
      <c r="I90" s="15">
        <v>657595.69876825542</v>
      </c>
      <c r="J90" s="15">
        <v>113696.3812</v>
      </c>
      <c r="K90" s="15">
        <v>4.4117647058823533</v>
      </c>
      <c r="L90" s="15">
        <v>6.8510531615317438</v>
      </c>
      <c r="M90" s="15">
        <v>1.4603224745305361</v>
      </c>
      <c r="N90" s="15">
        <v>845.53280721987937</v>
      </c>
    </row>
    <row r="91" spans="2:14" s="15" customFormat="1" x14ac:dyDescent="0.25">
      <c r="B91" s="15" t="str">
        <f>VLOOKUP(G91,[1]NUTS_Europa!$A$2:$C$81,2,FALSE)</f>
        <v>PT17</v>
      </c>
      <c r="C91" s="15">
        <f>VLOOKUP(G91,[1]NUTS_Europa!$A$2:$C$81,3,FALSE)</f>
        <v>297</v>
      </c>
      <c r="D91" s="15" t="str">
        <f>VLOOKUP(F91,[1]NUTS_Europa!$A$2:$C$81,2,FALSE)</f>
        <v>FRJ1</v>
      </c>
      <c r="E91" s="15">
        <f>VLOOKUP(F91,[1]NUTS_Europa!$A$2:$C$81,3,FALSE)</f>
        <v>1064</v>
      </c>
      <c r="F91" s="15">
        <v>66</v>
      </c>
      <c r="G91" s="15">
        <v>79</v>
      </c>
      <c r="H91" s="15">
        <v>785407.85786820552</v>
      </c>
      <c r="I91" s="15">
        <v>1192865.7114245021</v>
      </c>
      <c r="J91" s="15">
        <v>192445.7181</v>
      </c>
      <c r="K91" s="15">
        <v>27.235294117647058</v>
      </c>
      <c r="L91" s="15">
        <v>9.5934976617941334</v>
      </c>
      <c r="M91" s="15">
        <v>1.5688529359291923</v>
      </c>
      <c r="N91" s="15">
        <v>845.53280721987937</v>
      </c>
    </row>
    <row r="92" spans="2:14" s="15" customFormat="1" x14ac:dyDescent="0.25"/>
    <row r="93" spans="2:14" s="15" customFormat="1" x14ac:dyDescent="0.25">
      <c r="B93" s="15" t="s">
        <v>147</v>
      </c>
    </row>
    <row r="94" spans="2:14" s="15" customFormat="1" x14ac:dyDescent="0.25">
      <c r="B94" s="15" t="str">
        <f>B87</f>
        <v>nodo inicial</v>
      </c>
      <c r="C94" s="15" t="str">
        <f t="shared" ref="C94:N94" si="1">C87</f>
        <v>puerto O</v>
      </c>
      <c r="D94" s="15" t="str">
        <f t="shared" si="1"/>
        <v>nodo final</v>
      </c>
      <c r="E94" s="15" t="str">
        <f t="shared" si="1"/>
        <v>puerto D</v>
      </c>
      <c r="F94" s="15" t="str">
        <f t="shared" si="1"/>
        <v>Var1</v>
      </c>
      <c r="G94" s="15" t="str">
        <f t="shared" si="1"/>
        <v>Var2</v>
      </c>
      <c r="H94" s="15" t="str">
        <f t="shared" si="1"/>
        <v>Coste variable</v>
      </c>
      <c r="I94" s="15" t="str">
        <f t="shared" si="1"/>
        <v>Coste fijo</v>
      </c>
      <c r="J94" s="15" t="str">
        <f t="shared" si="1"/>
        <v>flow</v>
      </c>
      <c r="K94" s="15" t="str">
        <f t="shared" si="1"/>
        <v>TiempoNav</v>
      </c>
      <c r="L94" s="15" t="str">
        <f t="shared" si="1"/>
        <v>TiempoPort</v>
      </c>
      <c r="M94" s="15" t="str">
        <f t="shared" si="1"/>
        <v>TiempoCD</v>
      </c>
      <c r="N94" s="15" t="str">
        <f t="shared" si="1"/>
        <v>offer</v>
      </c>
    </row>
    <row r="95" spans="2:14" s="15" customFormat="1" x14ac:dyDescent="0.25">
      <c r="B95" s="15" t="str">
        <f>VLOOKUP(F95,[1]NUTS_Europa!$A$2:$C$81,2,FALSE)</f>
        <v>BE21</v>
      </c>
      <c r="C95" s="15">
        <f>VLOOKUP(F95,[1]NUTS_Europa!$A$2:$C$81,3,FALSE)</f>
        <v>253</v>
      </c>
      <c r="D95" s="15" t="str">
        <f>VLOOKUP(G95,[1]NUTS_Europa!$A$2:$C$81,2,FALSE)</f>
        <v>BE25</v>
      </c>
      <c r="E95" s="15">
        <f>VLOOKUP(G95,[1]NUTS_Europa!$A$2:$C$81,3,FALSE)</f>
        <v>235</v>
      </c>
      <c r="F95" s="15">
        <v>1</v>
      </c>
      <c r="G95" s="15">
        <v>3</v>
      </c>
      <c r="H95" s="16">
        <v>320654.76947719097</v>
      </c>
      <c r="I95" s="16">
        <v>874053.26759698475</v>
      </c>
      <c r="J95" s="15">
        <v>135416.16140000001</v>
      </c>
      <c r="K95" s="15">
        <v>7.3999999999999995</v>
      </c>
      <c r="L95" s="15">
        <v>9.3703306319571933</v>
      </c>
      <c r="M95" s="15">
        <v>3.8791618813931339</v>
      </c>
      <c r="N95" s="15">
        <v>1766.2818862468553</v>
      </c>
    </row>
    <row r="96" spans="2:14" s="15" customFormat="1" x14ac:dyDescent="0.25">
      <c r="B96" s="15" t="str">
        <f>VLOOKUP(G96,[1]NUTS_Europa!$A$2:$C$81,2,FALSE)</f>
        <v>BE25</v>
      </c>
      <c r="C96" s="15">
        <f>VLOOKUP(G96,[1]NUTS_Europa!$A$2:$C$81,3,FALSE)</f>
        <v>235</v>
      </c>
      <c r="D96" s="15" t="str">
        <f>VLOOKUP(F96,[1]NUTS_Europa!$A$2:$C$81,2,FALSE)</f>
        <v>BE23</v>
      </c>
      <c r="E96" s="15">
        <f>VLOOKUP(F96,[1]NUTS_Europa!$A$2:$C$81,3,FALSE)</f>
        <v>253</v>
      </c>
      <c r="F96" s="15">
        <v>2</v>
      </c>
      <c r="G96" s="15">
        <v>3</v>
      </c>
      <c r="H96" s="15">
        <v>399505.12544302311</v>
      </c>
      <c r="I96" s="15">
        <v>874053.26759698475</v>
      </c>
      <c r="J96" s="15">
        <v>135416.16140000001</v>
      </c>
      <c r="K96" s="15">
        <v>7.3999999999999995</v>
      </c>
      <c r="L96" s="15">
        <v>9.3703306319571933</v>
      </c>
      <c r="M96" s="15">
        <v>3.8791618813931339</v>
      </c>
      <c r="N96" s="15">
        <v>1766.2818862468553</v>
      </c>
    </row>
    <row r="97" spans="2:29" s="15" customFormat="1" x14ac:dyDescent="0.25">
      <c r="B97" s="15" t="str">
        <f>VLOOKUP(F97,[1]NUTS_Europa!$A$2:$C$81,2,FALSE)</f>
        <v>BE23</v>
      </c>
      <c r="C97" s="15">
        <f>VLOOKUP(F97,[1]NUTS_Europa!$A$2:$C$81,3,FALSE)</f>
        <v>253</v>
      </c>
      <c r="D97" s="15" t="str">
        <f>VLOOKUP(G97,[1]NUTS_Europa!$A$2:$C$81,2,FALSE)</f>
        <v>ES21</v>
      </c>
      <c r="E97" s="15">
        <f>VLOOKUP(G97,[1]NUTS_Europa!$A$2:$C$81,3,FALSE)</f>
        <v>163</v>
      </c>
      <c r="F97" s="15">
        <v>2</v>
      </c>
      <c r="G97" s="15">
        <v>14</v>
      </c>
      <c r="H97" s="15">
        <v>710040.50030209543</v>
      </c>
      <c r="I97" s="15">
        <v>1732090.7834395126</v>
      </c>
      <c r="J97" s="15">
        <v>145277.79319999999</v>
      </c>
      <c r="K97" s="15">
        <v>45.641764705882352</v>
      </c>
      <c r="L97" s="15">
        <v>8.8437177386176664</v>
      </c>
      <c r="M97" s="15">
        <v>7.3186434903783883</v>
      </c>
      <c r="N97" s="15">
        <v>2892.2254085751483</v>
      </c>
    </row>
    <row r="98" spans="2:29" s="15" customFormat="1" x14ac:dyDescent="0.25">
      <c r="B98" s="15" t="str">
        <f>VLOOKUP(G98,[1]NUTS_Europa!$A$2:$C$81,2,FALSE)</f>
        <v>ES21</v>
      </c>
      <c r="C98" s="15">
        <f>VLOOKUP(G98,[1]NUTS_Europa!$A$2:$C$81,3,FALSE)</f>
        <v>163</v>
      </c>
      <c r="D98" s="15" t="str">
        <f>VLOOKUP(F98,[1]NUTS_Europa!$A$2:$C$81,2,FALSE)</f>
        <v>DEF0</v>
      </c>
      <c r="E98" s="15">
        <f>VLOOKUP(F98,[1]NUTS_Europa!$A$2:$C$81,3,FALSE)</f>
        <v>1069</v>
      </c>
      <c r="F98" s="15">
        <v>10</v>
      </c>
      <c r="G98" s="15">
        <v>14</v>
      </c>
      <c r="H98" s="15">
        <v>832984.3505259027</v>
      </c>
      <c r="I98" s="15">
        <v>2026152.3778263475</v>
      </c>
      <c r="J98" s="15">
        <v>199058.85829999999</v>
      </c>
      <c r="K98" s="15">
        <v>61.65</v>
      </c>
      <c r="L98" s="15">
        <v>8.0598074582177848</v>
      </c>
      <c r="M98" s="15">
        <v>6.3425271068660507</v>
      </c>
      <c r="N98" s="15">
        <v>2892.2254085751483</v>
      </c>
    </row>
    <row r="99" spans="2:29" s="15" customFormat="1" x14ac:dyDescent="0.25">
      <c r="B99" s="15" t="str">
        <f>VLOOKUP(F99,[1]NUTS_Europa!$A$2:$C$81,2,FALSE)</f>
        <v>DEF0</v>
      </c>
      <c r="C99" s="15">
        <f>VLOOKUP(F99,[1]NUTS_Europa!$A$2:$C$81,3,FALSE)</f>
        <v>1069</v>
      </c>
      <c r="D99" s="15" t="str">
        <f>VLOOKUP(G99,[1]NUTS_Europa!$A$2:$C$81,2,FALSE)</f>
        <v>ES13</v>
      </c>
      <c r="E99" s="15">
        <f>VLOOKUP(G99,[1]NUTS_Europa!$A$2:$C$81,3,FALSE)</f>
        <v>163</v>
      </c>
      <c r="F99" s="15">
        <v>10</v>
      </c>
      <c r="G99" s="15">
        <v>13</v>
      </c>
      <c r="H99" s="15">
        <v>1003111.9903992735</v>
      </c>
      <c r="I99" s="15">
        <v>2026152.3778263475</v>
      </c>
      <c r="J99" s="15">
        <v>163171.4883</v>
      </c>
      <c r="K99" s="15">
        <v>61.65</v>
      </c>
      <c r="L99" s="15">
        <v>8.0598074582177848</v>
      </c>
      <c r="M99" s="15">
        <v>6.3425271068660507</v>
      </c>
      <c r="N99" s="15">
        <v>2892.2254085751483</v>
      </c>
    </row>
    <row r="100" spans="2:29" s="15" customFormat="1" x14ac:dyDescent="0.25">
      <c r="B100" s="15" t="str">
        <f>VLOOKUP(G100,[1]NUTS_Europa!$A$2:$C$81,2,FALSE)</f>
        <v>ES13</v>
      </c>
      <c r="C100" s="15">
        <f>VLOOKUP(G100,[1]NUTS_Europa!$A$2:$C$81,3,FALSE)</f>
        <v>163</v>
      </c>
      <c r="D100" s="15" t="str">
        <f>VLOOKUP(F100,[1]NUTS_Europa!$A$2:$C$81,2,FALSE)</f>
        <v>BE21</v>
      </c>
      <c r="E100" s="15">
        <f>VLOOKUP(F100,[1]NUTS_Europa!$A$2:$C$81,3,FALSE)</f>
        <v>253</v>
      </c>
      <c r="F100" s="15">
        <v>1</v>
      </c>
      <c r="G100" s="15">
        <v>13</v>
      </c>
      <c r="H100" s="15">
        <v>751053.4134858544</v>
      </c>
      <c r="I100" s="15">
        <v>1732090.7834395126</v>
      </c>
      <c r="J100" s="15">
        <v>117923.68180000001</v>
      </c>
      <c r="K100" s="15">
        <v>45.641764705882352</v>
      </c>
      <c r="L100" s="15">
        <v>8.8437177386176664</v>
      </c>
      <c r="M100" s="15">
        <v>7.3186434903783883</v>
      </c>
      <c r="N100" s="15">
        <v>2892.2254085751483</v>
      </c>
    </row>
    <row r="101" spans="2:29" s="15" customFormat="1" x14ac:dyDescent="0.25"/>
    <row r="102" spans="2:29" s="15" customFormat="1" x14ac:dyDescent="0.25">
      <c r="B102" s="15" t="s">
        <v>148</v>
      </c>
    </row>
    <row r="103" spans="2:29" s="15" customFormat="1" x14ac:dyDescent="0.25">
      <c r="B103" s="15" t="str">
        <f>B94</f>
        <v>nodo inicial</v>
      </c>
      <c r="C103" s="15" t="str">
        <f t="shared" ref="C103:I103" si="2">C94</f>
        <v>puerto O</v>
      </c>
      <c r="D103" s="15" t="str">
        <f t="shared" si="2"/>
        <v>nodo final</v>
      </c>
      <c r="E103" s="15" t="str">
        <f t="shared" si="2"/>
        <v>puerto D</v>
      </c>
      <c r="F103" s="15" t="str">
        <f t="shared" si="2"/>
        <v>Var1</v>
      </c>
      <c r="G103" s="15" t="str">
        <f t="shared" si="2"/>
        <v>Var2</v>
      </c>
      <c r="H103" s="15" t="str">
        <f t="shared" si="2"/>
        <v>Coste variable</v>
      </c>
      <c r="I103" s="15" t="str">
        <f t="shared" si="2"/>
        <v>Coste fijo</v>
      </c>
      <c r="J103" s="15" t="s">
        <v>162</v>
      </c>
      <c r="K103" s="15" t="str">
        <f>J94</f>
        <v>flow</v>
      </c>
      <c r="L103" s="15" t="str">
        <f>K94</f>
        <v>TiempoNav</v>
      </c>
      <c r="M103" s="15" t="str">
        <f>L94</f>
        <v>TiempoPort</v>
      </c>
      <c r="N103" s="15" t="str">
        <f>M94</f>
        <v>TiempoCD</v>
      </c>
      <c r="O103" s="15" t="str">
        <f>N94</f>
        <v>offer</v>
      </c>
      <c r="P103" s="15" t="str">
        <f>'29 buques 12,8 kn 15000 charter'!P87</f>
        <v>Tiempo C/D</v>
      </c>
      <c r="Q103" s="15" t="str">
        <f>'29 buques 12,8 kn 15000 charter'!Q87</f>
        <v>Tiempo total</v>
      </c>
      <c r="R103" s="15" t="str">
        <f>'29 buques 12,8 kn 15000 charter'!R87</f>
        <v>TEUs/buque</v>
      </c>
      <c r="S103" s="15" t="str">
        <f>'29 buques 12,8 kn 15000 charter'!S87</f>
        <v>Coste variable</v>
      </c>
      <c r="T103" s="15" t="str">
        <f>'29 buques 12,8 kn 15000 charter'!T87</f>
        <v>Coste fijo</v>
      </c>
      <c r="U103" s="15" t="str">
        <f>'29 buques 12,8 kn 15000 charter'!U87</f>
        <v>Coste Total</v>
      </c>
      <c r="V103" s="15" t="str">
        <f>'29 buques 12,8 kn 15000 charter'!V87</f>
        <v>Nodo inicial</v>
      </c>
      <c r="W103" s="15" t="str">
        <f>'29 buques 12,8 kn 15000 charter'!W87</f>
        <v>Puerto O</v>
      </c>
      <c r="X103" s="15" t="str">
        <f>'29 buques 12,8 kn 15000 charter'!X87</f>
        <v>Nodo final</v>
      </c>
      <c r="Y103" s="15" t="str">
        <f>'29 buques 12,8 kn 15000 charter'!Y87</f>
        <v>Puerto D</v>
      </c>
    </row>
    <row r="104" spans="2:29" s="15" customFormat="1" x14ac:dyDescent="0.25">
      <c r="B104" s="15" t="str">
        <f>VLOOKUP(F104,[1]NUTS_Europa!$A$2:$C$81,2,FALSE)</f>
        <v>FRJ1</v>
      </c>
      <c r="C104" s="15">
        <f>VLOOKUP(F104,[1]NUTS_Europa!$A$2:$C$81,3,FALSE)</f>
        <v>1063</v>
      </c>
      <c r="D104" s="15" t="str">
        <f>VLOOKUP(G104,[1]NUTS_Europa!$A$2:$C$81,2,FALSE)</f>
        <v>FRJ2</v>
      </c>
      <c r="E104" s="15">
        <f>VLOOKUP(G104,[1]NUTS_Europa!$A$2:$C$81,3,FALSE)</f>
        <v>283</v>
      </c>
      <c r="F104" s="15">
        <v>26</v>
      </c>
      <c r="G104" s="15">
        <v>28</v>
      </c>
      <c r="H104" s="15">
        <v>2293218.5340380045</v>
      </c>
      <c r="I104" s="15">
        <v>10367076.020699089</v>
      </c>
      <c r="J104" s="15">
        <f>I104/28</f>
        <v>370252.7150249675</v>
      </c>
      <c r="K104" s="15">
        <v>142841.86170000001</v>
      </c>
      <c r="L104" s="15">
        <v>90.808058823529421</v>
      </c>
      <c r="M104" s="15">
        <v>10.599165436022851</v>
      </c>
      <c r="N104" s="15">
        <v>4.3710189151298904</v>
      </c>
      <c r="O104" s="17">
        <v>2266.668199218178</v>
      </c>
      <c r="P104" s="15">
        <f>N104*(R104/O104)</f>
        <v>1.3961539212689289</v>
      </c>
      <c r="Q104" s="15">
        <f>P104+M104+L104</f>
        <v>102.8033781808212</v>
      </c>
      <c r="R104" s="15">
        <v>724</v>
      </c>
      <c r="S104" s="15">
        <f>H104*(R104/O104)</f>
        <v>732480.48356446018</v>
      </c>
      <c r="T104" s="15">
        <f>2*J104</f>
        <v>740505.43004993501</v>
      </c>
      <c r="U104" s="15">
        <f>T104+S104</f>
        <v>1472985.9136143951</v>
      </c>
      <c r="V104" s="15" t="str">
        <f>VLOOKUP(B104,NUTS_Europa!$B$2:$F$41,5,FALSE)</f>
        <v>Languedoc-Roussillon</v>
      </c>
      <c r="W104" s="15" t="str">
        <f>VLOOKUP(C104,Puertos!$N$3:$O$27,2,FALSE)</f>
        <v>Barcelona</v>
      </c>
      <c r="X104" s="15" t="str">
        <f>VLOOKUP(D104,NUTS_Europa!$B$2:$F$41,5,FALSE)</f>
        <v>Midi-Pyrénées</v>
      </c>
      <c r="Y104" s="15" t="str">
        <f>VLOOKUP(E104,Puertos!$N$3:$O$27,2,FALSE)</f>
        <v>La Rochelle</v>
      </c>
      <c r="Z104" s="15">
        <f>Q104/24</f>
        <v>4.2834740908675499</v>
      </c>
      <c r="AA104" s="15">
        <f>Q104+Q105+Q108+Q109</f>
        <v>307.4630259745735</v>
      </c>
      <c r="AB104" s="15">
        <f>AA104/24</f>
        <v>12.810959415607229</v>
      </c>
      <c r="AC104" s="15">
        <f>AB104/7</f>
        <v>1.8301370593724613</v>
      </c>
    </row>
    <row r="105" spans="2:29" s="15" customFormat="1" x14ac:dyDescent="0.25">
      <c r="B105" s="15" t="str">
        <f>VLOOKUP(G105,[1]NUTS_Europa!$A$2:$C$81,2,FALSE)</f>
        <v>FRJ2</v>
      </c>
      <c r="C105" s="15">
        <f>VLOOKUP(G105,[1]NUTS_Europa!$A$2:$C$81,3,FALSE)</f>
        <v>283</v>
      </c>
      <c r="D105" s="15" t="str">
        <f>VLOOKUP(F105,[1]NUTS_Europa!$A$2:$C$81,2,FALSE)</f>
        <v>FRF2</v>
      </c>
      <c r="E105" s="15">
        <f>VLOOKUP(F105,[1]NUTS_Europa!$A$2:$C$81,3,FALSE)</f>
        <v>269</v>
      </c>
      <c r="F105" s="15">
        <v>27</v>
      </c>
      <c r="G105" s="15">
        <v>28</v>
      </c>
      <c r="H105" s="15">
        <v>1876744.1889777614</v>
      </c>
      <c r="I105" s="15">
        <v>1409711.083544102</v>
      </c>
      <c r="J105" s="15">
        <f t="shared" ref="J105:J159" si="3">I105/28</f>
        <v>50346.824412289359</v>
      </c>
      <c r="K105" s="15">
        <v>176841.96369999999</v>
      </c>
      <c r="L105" s="15">
        <v>27.235294117647058</v>
      </c>
      <c r="M105" s="15">
        <v>11.482776694517701</v>
      </c>
      <c r="N105" s="15">
        <v>5.136011836733906</v>
      </c>
      <c r="O105" s="17">
        <v>2266.668199218178</v>
      </c>
      <c r="P105" s="15">
        <f t="shared" ref="P105:P113" si="4">N105*(R105/O105)</f>
        <v>1.6405014951363099</v>
      </c>
      <c r="Q105" s="15">
        <f t="shared" ref="Q105:Q113" si="5">P105+M105+L105</f>
        <v>40.358572307301067</v>
      </c>
      <c r="R105" s="15">
        <v>724</v>
      </c>
      <c r="S105" s="15">
        <f t="shared" ref="S105:S113" si="6">H105*(R105/O105)</f>
        <v>599453.76799681818</v>
      </c>
      <c r="T105" s="15">
        <f t="shared" ref="T105:T113" si="7">2*J105</f>
        <v>100693.64882457872</v>
      </c>
      <c r="U105" s="15">
        <f t="shared" ref="U105:U113" si="8">T105+S105</f>
        <v>700147.41682139691</v>
      </c>
      <c r="V105" s="15" t="str">
        <f>VLOOKUP(B105,NUTS_Europa!$B$2:$F$41,5,FALSE)</f>
        <v>Midi-Pyrénées</v>
      </c>
      <c r="W105" s="15" t="str">
        <f>VLOOKUP(C105,Puertos!$N$3:$O$27,2,FALSE)</f>
        <v>La Rochelle</v>
      </c>
      <c r="X105" s="15" t="str">
        <f>VLOOKUP(D105,NUTS_Europa!$B$2:$F$41,5,FALSE)</f>
        <v>Champagne-Ardenne</v>
      </c>
      <c r="Y105" s="15" t="str">
        <f>VLOOKUP(E105,Puertos!$N$3:$O$27,2,FALSE)</f>
        <v>Le Havre</v>
      </c>
      <c r="Z105" s="15">
        <f t="shared" ref="Z105:Z113" si="9">Q105/24</f>
        <v>1.6816071794708778</v>
      </c>
    </row>
    <row r="106" spans="2:29" s="15" customFormat="1" x14ac:dyDescent="0.25">
      <c r="B106" s="15" t="str">
        <f>VLOOKUP(F106,[1]NUTS_Europa!$A$2:$C$81,2,FALSE)</f>
        <v>FRF2</v>
      </c>
      <c r="C106" s="15">
        <f>VLOOKUP(F106,[1]NUTS_Europa!$A$2:$C$81,3,FALSE)</f>
        <v>269</v>
      </c>
      <c r="D106" s="15" t="str">
        <f>VLOOKUP(G106,[1]NUTS_Europa!$A$2:$C$81,2,FALSE)</f>
        <v>FRI2</v>
      </c>
      <c r="E106" s="15">
        <f>VLOOKUP(G106,[1]NUTS_Europa!$A$2:$C$81,3,FALSE)</f>
        <v>275</v>
      </c>
      <c r="F106" s="15">
        <v>27</v>
      </c>
      <c r="G106" s="15">
        <v>69</v>
      </c>
      <c r="H106" s="15">
        <v>124362.88663770391</v>
      </c>
      <c r="I106" s="15">
        <v>1724427.4014373973</v>
      </c>
      <c r="J106" s="15">
        <f t="shared" si="3"/>
        <v>61586.692908478479</v>
      </c>
      <c r="K106" s="15">
        <v>199058.85829999999</v>
      </c>
      <c r="L106" s="15">
        <v>40.588235294117645</v>
      </c>
      <c r="M106" s="15">
        <v>15.161081276833791</v>
      </c>
      <c r="N106" s="15">
        <v>0.52510316652236533</v>
      </c>
      <c r="O106" s="17">
        <v>207.51341725223611</v>
      </c>
      <c r="P106" s="15">
        <f t="shared" si="4"/>
        <v>0</v>
      </c>
      <c r="Q106" s="15">
        <f t="shared" si="5"/>
        <v>55.749316570951436</v>
      </c>
      <c r="S106" s="15">
        <f t="shared" si="6"/>
        <v>0</v>
      </c>
      <c r="T106" s="15">
        <f t="shared" si="7"/>
        <v>123173.38581695696</v>
      </c>
      <c r="U106" s="15">
        <f t="shared" si="8"/>
        <v>123173.38581695696</v>
      </c>
      <c r="V106" s="15" t="str">
        <f>VLOOKUP(B106,NUTS_Europa!$B$2:$F$41,5,FALSE)</f>
        <v>Champagne-Ardenne</v>
      </c>
      <c r="W106" s="15" t="str">
        <f>VLOOKUP(C106,Puertos!$N$3:$O$27,2,FALSE)</f>
        <v>Le Havre</v>
      </c>
      <c r="X106" s="15" t="str">
        <f>VLOOKUP(D106,NUTS_Europa!$B$2:$F$41,5,FALSE)</f>
        <v>Limousin</v>
      </c>
      <c r="Y106" s="15" t="str">
        <f>VLOOKUP(E106,Puertos!$N$3:$O$27,2,FALSE)</f>
        <v>Burdeos</v>
      </c>
      <c r="Z106" s="15">
        <f t="shared" si="9"/>
        <v>2.3228881904563097</v>
      </c>
    </row>
    <row r="107" spans="2:29" s="15" customFormat="1" x14ac:dyDescent="0.25">
      <c r="B107" s="15" t="str">
        <f>VLOOKUP(G107,[1]NUTS_Europa!$A$2:$C$81,2,FALSE)</f>
        <v>FRI2</v>
      </c>
      <c r="C107" s="15">
        <f>VLOOKUP(G107,[1]NUTS_Europa!$A$2:$C$81,3,FALSE)</f>
        <v>275</v>
      </c>
      <c r="D107" s="15" t="str">
        <f>VLOOKUP(F107,[1]NUTS_Europa!$A$2:$C$81,2,FALSE)</f>
        <v>FRI2</v>
      </c>
      <c r="E107" s="15">
        <f>VLOOKUP(F107,[1]NUTS_Europa!$A$2:$C$81,3,FALSE)</f>
        <v>269</v>
      </c>
      <c r="F107" s="15">
        <v>29</v>
      </c>
      <c r="G107" s="15">
        <v>69</v>
      </c>
      <c r="H107" s="15">
        <v>125452.74710511266</v>
      </c>
      <c r="I107" s="15">
        <v>1724427.4014373973</v>
      </c>
      <c r="J107" s="15">
        <f t="shared" si="3"/>
        <v>61586.692908478479</v>
      </c>
      <c r="K107" s="15">
        <v>135416.16140000001</v>
      </c>
      <c r="L107" s="15">
        <v>40.588235294117645</v>
      </c>
      <c r="M107" s="15">
        <v>15.161081276833791</v>
      </c>
      <c r="N107" s="15">
        <v>0.52510316652236533</v>
      </c>
      <c r="O107" s="17">
        <v>207.51341725223611</v>
      </c>
      <c r="P107" s="15">
        <f t="shared" si="4"/>
        <v>0</v>
      </c>
      <c r="Q107" s="15">
        <f t="shared" si="5"/>
        <v>55.749316570951436</v>
      </c>
      <c r="S107" s="15">
        <f t="shared" si="6"/>
        <v>0</v>
      </c>
      <c r="T107" s="15">
        <f t="shared" si="7"/>
        <v>123173.38581695696</v>
      </c>
      <c r="U107" s="15">
        <f t="shared" si="8"/>
        <v>123173.38581695696</v>
      </c>
      <c r="V107" s="15" t="str">
        <f>VLOOKUP(B107,NUTS_Europa!$B$2:$F$41,5,FALSE)</f>
        <v>Limousin</v>
      </c>
      <c r="W107" s="15" t="str">
        <f>VLOOKUP(C107,Puertos!$N$3:$O$27,2,FALSE)</f>
        <v>Burdeos</v>
      </c>
      <c r="X107" s="15" t="str">
        <f>VLOOKUP(D107,NUTS_Europa!$B$2:$F$41,5,FALSE)</f>
        <v>Limousin</v>
      </c>
      <c r="Y107" s="15" t="str">
        <f>VLOOKUP(E107,Puertos!$N$3:$O$27,2,FALSE)</f>
        <v>Le Havre</v>
      </c>
      <c r="Z107" s="15">
        <f t="shared" si="9"/>
        <v>2.3228881904563097</v>
      </c>
    </row>
    <row r="108" spans="2:29" s="15" customFormat="1" x14ac:dyDescent="0.25">
      <c r="B108" s="15" t="str">
        <f>VLOOKUP(F108,[1]NUTS_Europa!$A$2:$C$81,2,FALSE)</f>
        <v>FRI2</v>
      </c>
      <c r="C108" s="15">
        <f>VLOOKUP(F108,[1]NUTS_Europa!$A$2:$C$81,3,FALSE)</f>
        <v>269</v>
      </c>
      <c r="D108" s="15" t="str">
        <f>VLOOKUP(G108,[1]NUTS_Europa!$A$2:$C$81,2,FALSE)</f>
        <v>FRI1</v>
      </c>
      <c r="E108" s="15">
        <f>VLOOKUP(G108,[1]NUTS_Europa!$A$2:$C$81,3,FALSE)</f>
        <v>275</v>
      </c>
      <c r="F108" s="15">
        <v>29</v>
      </c>
      <c r="G108" s="15">
        <v>64</v>
      </c>
      <c r="H108" s="15">
        <v>161418.1425296012</v>
      </c>
      <c r="I108" s="15">
        <v>1724427.4014373973</v>
      </c>
      <c r="J108" s="15">
        <f t="shared" si="3"/>
        <v>61586.692908478479</v>
      </c>
      <c r="K108" s="15">
        <v>113696.3812</v>
      </c>
      <c r="L108" s="15">
        <v>40.588235294117645</v>
      </c>
      <c r="M108" s="15">
        <v>15.161081276833791</v>
      </c>
      <c r="N108" s="15">
        <v>0.52510316652236533</v>
      </c>
      <c r="O108" s="17">
        <v>207.51341725223611</v>
      </c>
      <c r="P108" s="15">
        <f t="shared" si="4"/>
        <v>0.52510316652236533</v>
      </c>
      <c r="Q108" s="15">
        <f t="shared" si="5"/>
        <v>56.274419737473799</v>
      </c>
      <c r="R108" s="17">
        <f>O108</f>
        <v>207.51341725223611</v>
      </c>
      <c r="S108" s="15">
        <f t="shared" si="6"/>
        <v>161418.1425296012</v>
      </c>
      <c r="T108" s="15">
        <f t="shared" si="7"/>
        <v>123173.38581695696</v>
      </c>
      <c r="U108" s="15">
        <f t="shared" si="8"/>
        <v>284591.52834655816</v>
      </c>
      <c r="V108" s="15" t="str">
        <f>VLOOKUP(B108,NUTS_Europa!$B$2:$F$41,5,FALSE)</f>
        <v>Limousin</v>
      </c>
      <c r="W108" s="15" t="str">
        <f>VLOOKUP(C108,Puertos!$N$3:$O$27,2,FALSE)</f>
        <v>Le Havre</v>
      </c>
      <c r="X108" s="15" t="str">
        <f>VLOOKUP(D108,NUTS_Europa!$B$2:$F$41,5,FALSE)</f>
        <v>Aquitaine</v>
      </c>
      <c r="Y108" s="15" t="str">
        <f>VLOOKUP(E108,Puertos!$N$3:$O$27,2,FALSE)</f>
        <v>Burdeos</v>
      </c>
      <c r="Z108" s="15">
        <f t="shared" si="9"/>
        <v>2.3447674890614083</v>
      </c>
    </row>
    <row r="109" spans="2:29" s="15" customFormat="1" x14ac:dyDescent="0.25">
      <c r="B109" s="15" t="str">
        <f>VLOOKUP(G109,[1]NUTS_Europa!$A$2:$C$81,2,FALSE)</f>
        <v>FRI1</v>
      </c>
      <c r="C109" s="15">
        <f>VLOOKUP(G109,[1]NUTS_Europa!$A$2:$C$81,3,FALSE)</f>
        <v>275</v>
      </c>
      <c r="D109" s="15" t="str">
        <f>VLOOKUP(F109,[1]NUTS_Europa!$A$2:$C$81,2,FALSE)</f>
        <v>ES21</v>
      </c>
      <c r="E109" s="15">
        <f>VLOOKUP(F109,[1]NUTS_Europa!$A$2:$C$81,3,FALSE)</f>
        <v>1063</v>
      </c>
      <c r="F109" s="15">
        <v>54</v>
      </c>
      <c r="G109" s="15">
        <v>64</v>
      </c>
      <c r="H109" s="15">
        <v>269500.82607550116</v>
      </c>
      <c r="I109" s="15">
        <v>10472475.364680091</v>
      </c>
      <c r="J109" s="15">
        <f t="shared" si="3"/>
        <v>374016.97731000325</v>
      </c>
      <c r="K109" s="15">
        <v>137713.6226</v>
      </c>
      <c r="L109" s="15">
        <v>93.294117647058826</v>
      </c>
      <c r="M109" s="15">
        <v>14.277470018338938</v>
      </c>
      <c r="N109" s="15">
        <v>0.45506808357966727</v>
      </c>
      <c r="O109" s="17">
        <v>207.51341725223611</v>
      </c>
      <c r="P109" s="15">
        <f t="shared" si="4"/>
        <v>0.45506808357966727</v>
      </c>
      <c r="Q109" s="15">
        <f t="shared" si="5"/>
        <v>108.02665574897743</v>
      </c>
      <c r="R109" s="17">
        <f t="shared" ref="R109:R111" si="10">O109</f>
        <v>207.51341725223611</v>
      </c>
      <c r="S109" s="15">
        <f t="shared" si="6"/>
        <v>269500.82607550116</v>
      </c>
      <c r="T109" s="15">
        <f t="shared" si="7"/>
        <v>748033.95462000649</v>
      </c>
      <c r="U109" s="15">
        <f t="shared" si="8"/>
        <v>1017534.7806955077</v>
      </c>
      <c r="V109" s="15" t="str">
        <f>VLOOKUP(B109,NUTS_Europa!$B$2:$F$41,5,FALSE)</f>
        <v>Aquitaine</v>
      </c>
      <c r="W109" s="15" t="str">
        <f>VLOOKUP(C109,Puertos!$N$3:$O$27,2,FALSE)</f>
        <v>Burdeos</v>
      </c>
      <c r="X109" s="15" t="str">
        <f>VLOOKUP(D109,NUTS_Europa!$B$2:$F$41,5,FALSE)</f>
        <v>País Vasco</v>
      </c>
      <c r="Y109" s="15" t="str">
        <f>VLOOKUP(E109,Puertos!$N$3:$O$27,2,FALSE)</f>
        <v>Barcelona</v>
      </c>
      <c r="Z109" s="15">
        <f t="shared" si="9"/>
        <v>4.501110656207393</v>
      </c>
    </row>
    <row r="110" spans="2:29" s="15" customFormat="1" x14ac:dyDescent="0.25">
      <c r="B110" s="15" t="str">
        <f>VLOOKUP(F110,[1]NUTS_Europa!$A$2:$C$81,2,FALSE)</f>
        <v>ES21</v>
      </c>
      <c r="C110" s="15">
        <f>VLOOKUP(F110,[1]NUTS_Europa!$A$2:$C$81,3,FALSE)</f>
        <v>1063</v>
      </c>
      <c r="D110" s="15" t="str">
        <f>VLOOKUP(G110,[1]NUTS_Europa!$A$2:$C$81,2,FALSE)</f>
        <v>FRD2</v>
      </c>
      <c r="E110" s="15">
        <f>VLOOKUP(G110,[1]NUTS_Europa!$A$2:$C$81,3,FALSE)</f>
        <v>271</v>
      </c>
      <c r="F110" s="15">
        <v>54</v>
      </c>
      <c r="G110" s="15">
        <v>60</v>
      </c>
      <c r="H110" s="15">
        <v>298900.03790558188</v>
      </c>
      <c r="I110" s="15">
        <v>10571270.318994064</v>
      </c>
      <c r="J110" s="15">
        <f t="shared" si="3"/>
        <v>377545.36853550229</v>
      </c>
      <c r="K110" s="15">
        <v>159445.52859999999</v>
      </c>
      <c r="L110" s="15">
        <v>98.17647058823529</v>
      </c>
      <c r="M110" s="15">
        <v>11.077765956125578</v>
      </c>
      <c r="N110" s="15">
        <v>0.76211389619411896</v>
      </c>
      <c r="O110" s="17">
        <v>347.52790767179999</v>
      </c>
      <c r="P110" s="15">
        <f t="shared" si="4"/>
        <v>0.76211389619411896</v>
      </c>
      <c r="Q110" s="15">
        <f t="shared" si="5"/>
        <v>110.01635044055499</v>
      </c>
      <c r="R110" s="17">
        <f t="shared" si="10"/>
        <v>347.52790767179999</v>
      </c>
      <c r="S110" s="15">
        <f t="shared" si="6"/>
        <v>298900.03790558188</v>
      </c>
      <c r="T110" s="15">
        <f t="shared" si="7"/>
        <v>755090.73707100458</v>
      </c>
      <c r="U110" s="15">
        <f t="shared" si="8"/>
        <v>1053990.7749765865</v>
      </c>
      <c r="V110" s="15" t="str">
        <f>VLOOKUP(B110,NUTS_Europa!$B$2:$F$41,5,FALSE)</f>
        <v>País Vasco</v>
      </c>
      <c r="W110" s="15" t="str">
        <f>VLOOKUP(C110,Puertos!$N$3:$O$27,2,FALSE)</f>
        <v>Barcelona</v>
      </c>
      <c r="X110" s="15" t="str">
        <f>VLOOKUP(D110,NUTS_Europa!$B$2:$F$41,5,FALSE)</f>
        <v xml:space="preserve">Haute-Normandie </v>
      </c>
      <c r="Y110" s="15" t="str">
        <f>VLOOKUP(E110,Puertos!$N$3:$O$27,2,FALSE)</f>
        <v>Lyon</v>
      </c>
      <c r="Z110" s="15">
        <f t="shared" si="9"/>
        <v>4.5840146016897911</v>
      </c>
      <c r="AA110" s="15">
        <f>SUM(Q110:Q113)</f>
        <v>280.21846574000574</v>
      </c>
      <c r="AB110" s="15">
        <f>AA110/24</f>
        <v>11.675769405833572</v>
      </c>
      <c r="AC110" s="15">
        <f>AB110/7</f>
        <v>1.6679670579762245</v>
      </c>
    </row>
    <row r="111" spans="2:29" s="15" customFormat="1" x14ac:dyDescent="0.25">
      <c r="B111" s="15" t="str">
        <f>VLOOKUP(G111,[1]NUTS_Europa!$A$2:$C$81,2,FALSE)</f>
        <v>FRD2</v>
      </c>
      <c r="C111" s="15">
        <f>VLOOKUP(G111,[1]NUTS_Europa!$A$2:$C$81,3,FALSE)</f>
        <v>271</v>
      </c>
      <c r="D111" s="15" t="str">
        <f>VLOOKUP(F111,[1]NUTS_Europa!$A$2:$C$81,2,FALSE)</f>
        <v>ES51</v>
      </c>
      <c r="E111" s="15">
        <f>VLOOKUP(F111,[1]NUTS_Europa!$A$2:$C$81,3,FALSE)</f>
        <v>1064</v>
      </c>
      <c r="F111" s="15">
        <v>55</v>
      </c>
      <c r="G111" s="15">
        <v>60</v>
      </c>
      <c r="H111" s="15">
        <v>182983.04105865321</v>
      </c>
      <c r="I111" s="15">
        <v>2573875.4579635025</v>
      </c>
      <c r="J111" s="15">
        <f t="shared" si="3"/>
        <v>91924.123498696514</v>
      </c>
      <c r="K111" s="15">
        <v>507158.32770000002</v>
      </c>
      <c r="L111" s="15">
        <v>90.647058823529406</v>
      </c>
      <c r="M111" s="15">
        <v>10.543076257698045</v>
      </c>
      <c r="N111" s="15">
        <v>0.76211389619411896</v>
      </c>
      <c r="O111" s="17">
        <v>347.52790767179999</v>
      </c>
      <c r="P111" s="15">
        <f t="shared" si="4"/>
        <v>0.76211389619411896</v>
      </c>
      <c r="Q111" s="15">
        <f t="shared" si="5"/>
        <v>101.95224897742158</v>
      </c>
      <c r="R111" s="17">
        <f t="shared" si="10"/>
        <v>347.52790767179999</v>
      </c>
      <c r="S111" s="15">
        <f t="shared" si="6"/>
        <v>182983.04105865321</v>
      </c>
      <c r="T111" s="15">
        <f t="shared" si="7"/>
        <v>183848.24699739303</v>
      </c>
      <c r="U111" s="15">
        <f t="shared" si="8"/>
        <v>366831.28805604624</v>
      </c>
      <c r="V111" s="15" t="str">
        <f>VLOOKUP(B111,NUTS_Europa!$B$2:$F$41,5,FALSE)</f>
        <v xml:space="preserve">Haute-Normandie </v>
      </c>
      <c r="W111" s="15" t="str">
        <f>VLOOKUP(C111,Puertos!$N$3:$O$27,2,FALSE)</f>
        <v>Lyon</v>
      </c>
      <c r="X111" s="15" t="str">
        <f>VLOOKUP(D111,NUTS_Europa!$B$2:$F$41,5,FALSE)</f>
        <v>Cataluña</v>
      </c>
      <c r="Y111" s="15" t="str">
        <f>VLOOKUP(E111,Puertos!$N$3:$O$27,2,FALSE)</f>
        <v>Valencia</v>
      </c>
      <c r="Z111" s="15">
        <f t="shared" si="9"/>
        <v>4.2480103740592323</v>
      </c>
    </row>
    <row r="112" spans="2:29" s="15" customFormat="1" x14ac:dyDescent="0.25">
      <c r="B112" s="15" t="str">
        <f>VLOOKUP(F112,[1]NUTS_Europa!$A$2:$C$81,2,FALSE)</f>
        <v>ES51</v>
      </c>
      <c r="C112" s="15">
        <f>VLOOKUP(F112,[1]NUTS_Europa!$A$2:$C$81,3,FALSE)</f>
        <v>1064</v>
      </c>
      <c r="D112" s="15" t="str">
        <f>VLOOKUP(G112,[1]NUTS_Europa!$A$2:$C$81,2,FALSE)</f>
        <v>ES62</v>
      </c>
      <c r="E112" s="15">
        <f>VLOOKUP(G112,[1]NUTS_Europa!$A$2:$C$81,3,FALSE)</f>
        <v>462</v>
      </c>
      <c r="F112" s="15">
        <v>55</v>
      </c>
      <c r="G112" s="15">
        <v>58</v>
      </c>
      <c r="H112" s="15">
        <v>981226.28724666312</v>
      </c>
      <c r="I112" s="15">
        <v>1080562.7066472936</v>
      </c>
      <c r="J112" s="15">
        <f t="shared" si="3"/>
        <v>38591.525237403344</v>
      </c>
      <c r="K112" s="15">
        <v>114203.5226</v>
      </c>
      <c r="L112" s="15">
        <v>19.588235294117649</v>
      </c>
      <c r="M112" s="15">
        <v>9.1907053176394307</v>
      </c>
      <c r="N112" s="15">
        <v>1.6962502262529784</v>
      </c>
      <c r="O112" s="17">
        <v>914.1935376508535</v>
      </c>
      <c r="P112" s="15">
        <f t="shared" si="4"/>
        <v>1.3433535823966669</v>
      </c>
      <c r="Q112" s="15">
        <f t="shared" si="5"/>
        <v>30.122294194153746</v>
      </c>
      <c r="R112" s="15">
        <v>724</v>
      </c>
      <c r="S112" s="15">
        <f t="shared" si="6"/>
        <v>777086.91071266495</v>
      </c>
      <c r="T112" s="15">
        <f t="shared" si="7"/>
        <v>77183.050474806689</v>
      </c>
      <c r="U112" s="15">
        <f t="shared" si="8"/>
        <v>854269.96118747164</v>
      </c>
      <c r="V112" s="15" t="str">
        <f>VLOOKUP(B112,NUTS_Europa!$B$2:$F$41,5,FALSE)</f>
        <v>Cataluña</v>
      </c>
      <c r="W112" s="15" t="str">
        <f>VLOOKUP(C112,Puertos!$N$3:$O$27,2,FALSE)</f>
        <v>Valencia</v>
      </c>
      <c r="X112" s="15" t="str">
        <f>VLOOKUP(D112,NUTS_Europa!$B$2:$F$41,5,FALSE)</f>
        <v>Región de Murcia</v>
      </c>
      <c r="Y112" s="15" t="str">
        <f>VLOOKUP(E112,Puertos!$N$3:$O$27,2,FALSE)</f>
        <v>Málaga</v>
      </c>
      <c r="Z112" s="15">
        <f t="shared" si="9"/>
        <v>1.2550955914230728</v>
      </c>
    </row>
    <row r="113" spans="2:26" s="15" customFormat="1" x14ac:dyDescent="0.25">
      <c r="B113" s="15" t="str">
        <f>VLOOKUP(G113,[1]NUTS_Europa!$A$2:$C$81,2,FALSE)</f>
        <v>ES62</v>
      </c>
      <c r="C113" s="15">
        <f>VLOOKUP(G113,[1]NUTS_Europa!$A$2:$C$81,3,FALSE)</f>
        <v>462</v>
      </c>
      <c r="D113" s="15" t="str">
        <f>VLOOKUP(F113,[1]NUTS_Europa!$A$2:$C$81,2,FALSE)</f>
        <v>ES52</v>
      </c>
      <c r="E113" s="15">
        <f>VLOOKUP(F113,[1]NUTS_Europa!$A$2:$C$81,3,FALSE)</f>
        <v>1063</v>
      </c>
      <c r="F113" s="15">
        <v>56</v>
      </c>
      <c r="G113" s="15">
        <v>58</v>
      </c>
      <c r="H113" s="15">
        <v>992188.76616264111</v>
      </c>
      <c r="I113" s="15">
        <v>9073123.1745596584</v>
      </c>
      <c r="J113" s="15">
        <f t="shared" si="3"/>
        <v>324040.11337713065</v>
      </c>
      <c r="K113" s="15">
        <v>163171.4883</v>
      </c>
      <c r="L113" s="15">
        <v>27.058823529411764</v>
      </c>
      <c r="M113" s="15">
        <v>9.7253950160669653</v>
      </c>
      <c r="N113" s="15">
        <v>1.6962502262529784</v>
      </c>
      <c r="O113" s="17">
        <v>914.1935376508535</v>
      </c>
      <c r="P113" s="15">
        <f t="shared" si="4"/>
        <v>1.3433535823966669</v>
      </c>
      <c r="Q113" s="15">
        <f t="shared" si="5"/>
        <v>38.127572127875396</v>
      </c>
      <c r="R113" s="15">
        <v>724</v>
      </c>
      <c r="S113" s="15">
        <f t="shared" si="6"/>
        <v>785768.69898647268</v>
      </c>
      <c r="T113" s="15">
        <f t="shared" si="7"/>
        <v>648080.2267542613</v>
      </c>
      <c r="U113" s="15">
        <f t="shared" si="8"/>
        <v>1433848.925740734</v>
      </c>
      <c r="V113" s="15" t="str">
        <f>VLOOKUP(B113,NUTS_Europa!$B$2:$F$41,5,FALSE)</f>
        <v>Región de Murcia</v>
      </c>
      <c r="W113" s="15" t="str">
        <f>VLOOKUP(C113,Puertos!$N$3:$O$27,2,FALSE)</f>
        <v>Málaga</v>
      </c>
      <c r="X113" s="15" t="str">
        <f>VLOOKUP(D113,NUTS_Europa!$B$2:$F$41,5,FALSE)</f>
        <v xml:space="preserve">Comunitat Valenciana </v>
      </c>
      <c r="Y113" s="15" t="str">
        <f>VLOOKUP(E113,Puertos!$N$3:$O$27,2,FALSE)</f>
        <v>Barcelona</v>
      </c>
      <c r="Z113" s="15">
        <f t="shared" si="9"/>
        <v>1.5886488386614748</v>
      </c>
    </row>
    <row r="114" spans="2:26" s="15" customFormat="1" x14ac:dyDescent="0.25">
      <c r="B114" s="15" t="str">
        <f>VLOOKUP(F114,[1]NUTS_Europa!$A$2:$C$81,2,FALSE)</f>
        <v>ES52</v>
      </c>
      <c r="C114" s="15">
        <f>VLOOKUP(F114,[1]NUTS_Europa!$A$2:$C$81,3,FALSE)</f>
        <v>1063</v>
      </c>
      <c r="D114" s="15" t="str">
        <f>VLOOKUP(G114,[1]NUTS_Europa!$A$2:$C$81,2,FALSE)</f>
        <v>ES61</v>
      </c>
      <c r="E114" s="15">
        <f>VLOOKUP(G114,[1]NUTS_Europa!$A$2:$C$81,3,FALSE)</f>
        <v>297</v>
      </c>
      <c r="F114" s="15">
        <v>56</v>
      </c>
      <c r="G114" s="15">
        <v>57</v>
      </c>
      <c r="H114" s="15">
        <v>718944.26137399953</v>
      </c>
      <c r="I114" s="15">
        <v>9180621.8332587313</v>
      </c>
      <c r="J114" s="15">
        <f t="shared" si="3"/>
        <v>327879.35118781182</v>
      </c>
      <c r="K114" s="15">
        <v>176841.96369999999</v>
      </c>
      <c r="L114" s="15">
        <v>34.470588235294116</v>
      </c>
      <c r="M114" s="15">
        <v>10.128187360221666</v>
      </c>
      <c r="N114" s="15">
        <v>1.5688529359291923</v>
      </c>
      <c r="O114" s="15">
        <v>845.53280721987937</v>
      </c>
    </row>
    <row r="115" spans="2:26" s="15" customFormat="1" x14ac:dyDescent="0.25">
      <c r="B115" s="15" t="str">
        <f>VLOOKUP(G115,[1]NUTS_Europa!$A$2:$C$81,2,FALSE)</f>
        <v>ES61</v>
      </c>
      <c r="C115" s="15">
        <f>VLOOKUP(G115,[1]NUTS_Europa!$A$2:$C$81,3,FALSE)</f>
        <v>297</v>
      </c>
      <c r="D115" s="15" t="str">
        <f>VLOOKUP(F115,[1]NUTS_Europa!$A$2:$C$81,2,FALSE)</f>
        <v>FRJ1</v>
      </c>
      <c r="E115" s="15">
        <f>VLOOKUP(F115,[1]NUTS_Europa!$A$2:$C$81,3,FALSE)</f>
        <v>1063</v>
      </c>
      <c r="F115" s="15">
        <v>26</v>
      </c>
      <c r="G115" s="15">
        <v>57</v>
      </c>
      <c r="H115" s="15">
        <v>701181.30815992435</v>
      </c>
      <c r="I115" s="15">
        <v>9180621.8332587313</v>
      </c>
      <c r="J115" s="15">
        <f t="shared" si="3"/>
        <v>327879.35118781182</v>
      </c>
      <c r="K115" s="15">
        <v>117061.7148</v>
      </c>
      <c r="L115" s="15">
        <v>34.470588235294116</v>
      </c>
      <c r="M115" s="15">
        <v>10.128187360221666</v>
      </c>
      <c r="N115" s="15">
        <v>1.5688529359291923</v>
      </c>
      <c r="O115" s="15">
        <v>845.53280721987937</v>
      </c>
    </row>
    <row r="116" spans="2:26" s="15" customFormat="1" x14ac:dyDescent="0.25"/>
    <row r="117" spans="2:26" s="15" customFormat="1" x14ac:dyDescent="0.25">
      <c r="B117" s="15" t="s">
        <v>149</v>
      </c>
    </row>
    <row r="118" spans="2:26" s="15" customFormat="1" x14ac:dyDescent="0.25">
      <c r="B118" s="15" t="str">
        <f>B103</f>
        <v>nodo inicial</v>
      </c>
      <c r="C118" s="15" t="str">
        <f t="shared" ref="C118:I118" si="11">C103</f>
        <v>puerto O</v>
      </c>
      <c r="D118" s="15" t="str">
        <f t="shared" si="11"/>
        <v>nodo final</v>
      </c>
      <c r="E118" s="15" t="str">
        <f t="shared" si="11"/>
        <v>puerto D</v>
      </c>
      <c r="F118" s="15" t="str">
        <f t="shared" si="11"/>
        <v>Var1</v>
      </c>
      <c r="G118" s="15" t="str">
        <f t="shared" si="11"/>
        <v>Var2</v>
      </c>
      <c r="H118" s="15" t="str">
        <f t="shared" si="11"/>
        <v>Coste variable</v>
      </c>
      <c r="I118" s="15" t="str">
        <f t="shared" si="11"/>
        <v>Coste fijo</v>
      </c>
      <c r="K118" s="15" t="str">
        <f>K103</f>
        <v>flow</v>
      </c>
      <c r="L118" s="15" t="str">
        <f>L103</f>
        <v>TiempoNav</v>
      </c>
      <c r="M118" s="15" t="str">
        <f>M103</f>
        <v>TiempoPort</v>
      </c>
      <c r="N118" s="15" t="str">
        <f>N103</f>
        <v>TiempoCD</v>
      </c>
      <c r="O118" s="15" t="str">
        <f>O103</f>
        <v>offer</v>
      </c>
    </row>
    <row r="119" spans="2:26" s="15" customFormat="1" x14ac:dyDescent="0.25">
      <c r="B119" s="15" t="str">
        <f>VLOOKUP(F119,[1]NUTS_Europa!$A$2:$C$81,2,FALSE)</f>
        <v>DE80</v>
      </c>
      <c r="C119" s="15">
        <f>VLOOKUP(F119,[1]NUTS_Europa!$A$2:$C$81,3,FALSE)</f>
        <v>1069</v>
      </c>
      <c r="D119" s="15" t="str">
        <f>VLOOKUP(G119,[1]NUTS_Europa!$A$2:$C$81,2,FALSE)</f>
        <v>ES11</v>
      </c>
      <c r="E119" s="15">
        <f>VLOOKUP(G119,[1]NUTS_Europa!$A$2:$C$81,3,FALSE)</f>
        <v>288</v>
      </c>
      <c r="F119" s="15">
        <v>6</v>
      </c>
      <c r="G119" s="15">
        <v>11</v>
      </c>
      <c r="H119" s="15">
        <v>475768.84474190051</v>
      </c>
      <c r="I119" s="15">
        <v>2236175.355443358</v>
      </c>
      <c r="K119" s="15">
        <v>142841.86170000001</v>
      </c>
      <c r="L119" s="15">
        <v>68.161764705882348</v>
      </c>
      <c r="M119" s="15">
        <v>10.321112577690023</v>
      </c>
      <c r="N119" s="15">
        <v>1.6707532444310955</v>
      </c>
      <c r="O119" s="15">
        <v>900.45194714114655</v>
      </c>
    </row>
    <row r="120" spans="2:26" s="15" customFormat="1" x14ac:dyDescent="0.25">
      <c r="B120" s="15" t="str">
        <f>VLOOKUP(G120,[1]NUTS_Europa!$A$2:$C$81,2,FALSE)</f>
        <v>ES11</v>
      </c>
      <c r="C120" s="15">
        <f>VLOOKUP(G120,[1]NUTS_Europa!$A$2:$C$81,3,FALSE)</f>
        <v>288</v>
      </c>
      <c r="D120" s="15" t="str">
        <f>VLOOKUP(F120,[1]NUTS_Europa!$A$2:$C$81,2,FALSE)</f>
        <v>DEA1</v>
      </c>
      <c r="E120" s="15">
        <f>VLOOKUP(F120,[1]NUTS_Europa!$A$2:$C$81,3,FALSE)</f>
        <v>253</v>
      </c>
      <c r="F120" s="15">
        <v>9</v>
      </c>
      <c r="G120" s="15">
        <v>11</v>
      </c>
      <c r="H120" s="15">
        <v>494703.4416152545</v>
      </c>
      <c r="I120" s="15">
        <v>1947036.074356637</v>
      </c>
      <c r="K120" s="15">
        <v>142392.87169999999</v>
      </c>
      <c r="L120" s="15">
        <v>52.185294117647061</v>
      </c>
      <c r="M120" s="15">
        <v>11.105022858089907</v>
      </c>
      <c r="N120" s="15">
        <v>1.9746527591660381</v>
      </c>
      <c r="O120" s="15">
        <v>900.45194714114655</v>
      </c>
    </row>
    <row r="121" spans="2:26" s="15" customFormat="1" x14ac:dyDescent="0.25">
      <c r="B121" s="15" t="str">
        <f>VLOOKUP(F121,[1]NUTS_Europa!$A$2:$C$81,2,FALSE)</f>
        <v>DEA1</v>
      </c>
      <c r="C121" s="15">
        <f>VLOOKUP(F121,[1]NUTS_Europa!$A$2:$C$81,3,FALSE)</f>
        <v>253</v>
      </c>
      <c r="D121" s="15" t="str">
        <f>VLOOKUP(G121,[1]NUTS_Europa!$A$2:$C$81,2,FALSE)</f>
        <v>FRG0</v>
      </c>
      <c r="E121" s="15">
        <f>VLOOKUP(G121,[1]NUTS_Europa!$A$2:$C$81,3,FALSE)</f>
        <v>282</v>
      </c>
      <c r="F121" s="15">
        <v>9</v>
      </c>
      <c r="G121" s="15">
        <v>22</v>
      </c>
      <c r="H121" s="15">
        <v>507677.1279049578</v>
      </c>
      <c r="I121" s="15">
        <v>1590638.8992516499</v>
      </c>
      <c r="K121" s="15">
        <v>507158.32770000002</v>
      </c>
      <c r="L121" s="15">
        <v>39.289411764705882</v>
      </c>
      <c r="M121" s="15">
        <v>11.168801882802718</v>
      </c>
      <c r="N121" s="15">
        <v>2.0661628118392996</v>
      </c>
      <c r="O121" s="15">
        <v>816.51860628420002</v>
      </c>
    </row>
    <row r="122" spans="2:26" s="15" customFormat="1" x14ac:dyDescent="0.25">
      <c r="B122" s="15" t="str">
        <f>VLOOKUP(G122,[1]NUTS_Europa!$A$2:$C$81,2,FALSE)</f>
        <v>FRG0</v>
      </c>
      <c r="C122" s="15">
        <f>VLOOKUP(G122,[1]NUTS_Europa!$A$2:$C$81,3,FALSE)</f>
        <v>282</v>
      </c>
      <c r="D122" s="15" t="str">
        <f>VLOOKUP(F122,[1]NUTS_Europa!$A$2:$C$81,2,FALSE)</f>
        <v>ES62</v>
      </c>
      <c r="E122" s="15">
        <f>VLOOKUP(F122,[1]NUTS_Europa!$A$2:$C$81,3,FALSE)</f>
        <v>1064</v>
      </c>
      <c r="F122" s="15">
        <v>18</v>
      </c>
      <c r="G122" s="15">
        <v>22</v>
      </c>
      <c r="H122" s="15">
        <v>508837.36785760877</v>
      </c>
      <c r="I122" s="15">
        <v>2225267.1028310885</v>
      </c>
      <c r="K122" s="15">
        <v>135416.16140000001</v>
      </c>
      <c r="L122" s="15">
        <v>73.942294117647066</v>
      </c>
      <c r="M122" s="15">
        <v>10.371718731773935</v>
      </c>
      <c r="N122" s="15">
        <v>1.7905905183819519</v>
      </c>
      <c r="O122" s="15">
        <v>816.51860628420002</v>
      </c>
    </row>
    <row r="123" spans="2:26" s="15" customFormat="1" x14ac:dyDescent="0.25">
      <c r="B123" s="15" t="str">
        <f>VLOOKUP(F123,[1]NUTS_Europa!$A$2:$C$81,2,FALSE)</f>
        <v>ES62</v>
      </c>
      <c r="C123" s="15">
        <f>VLOOKUP(F123,[1]NUTS_Europa!$A$2:$C$81,3,FALSE)</f>
        <v>1064</v>
      </c>
      <c r="D123" s="15" t="str">
        <f>VLOOKUP(G123,[1]NUTS_Europa!$A$2:$C$81,2,FALSE)</f>
        <v>PT17</v>
      </c>
      <c r="E123" s="15">
        <f>VLOOKUP(G123,[1]NUTS_Europa!$A$2:$C$81,3,FALSE)</f>
        <v>294</v>
      </c>
      <c r="F123" s="15">
        <v>18</v>
      </c>
      <c r="G123" s="15">
        <v>39</v>
      </c>
      <c r="H123" s="15">
        <v>1261507.8441207383</v>
      </c>
      <c r="I123" s="15">
        <v>1455352.5579344085</v>
      </c>
      <c r="K123" s="15">
        <v>191087.21979999999</v>
      </c>
      <c r="L123" s="15">
        <v>36.431176470588241</v>
      </c>
      <c r="M123" s="15">
        <v>9.5185084807404241</v>
      </c>
      <c r="N123" s="15">
        <v>5.9411267483040042</v>
      </c>
      <c r="O123" s="15">
        <v>3201.9684334321328</v>
      </c>
    </row>
    <row r="124" spans="2:26" s="15" customFormat="1" x14ac:dyDescent="0.25">
      <c r="B124" s="15" t="str">
        <f>VLOOKUP(G124,[1]NUTS_Europa!$A$2:$C$81,2,FALSE)</f>
        <v>PT17</v>
      </c>
      <c r="C124" s="15">
        <f>VLOOKUP(G124,[1]NUTS_Europa!$A$2:$C$81,3,FALSE)</f>
        <v>294</v>
      </c>
      <c r="D124" s="15" t="str">
        <f>VLOOKUP(F124,[1]NUTS_Europa!$A$2:$C$81,2,FALSE)</f>
        <v>PT15</v>
      </c>
      <c r="E124" s="15">
        <f>VLOOKUP(F124,[1]NUTS_Europa!$A$2:$C$81,3,FALSE)</f>
        <v>1065</v>
      </c>
      <c r="F124" s="15">
        <v>37</v>
      </c>
      <c r="G124" s="15">
        <v>39</v>
      </c>
      <c r="H124" s="15">
        <v>1006301.7778687746</v>
      </c>
      <c r="I124" s="15">
        <v>805034.16259128368</v>
      </c>
      <c r="K124" s="15">
        <v>507158.32770000002</v>
      </c>
      <c r="L124" s="15">
        <v>2.6470588235294117</v>
      </c>
      <c r="M124" s="15">
        <v>9.1114493657866831</v>
      </c>
      <c r="N124" s="15">
        <v>5.9411267483040042</v>
      </c>
      <c r="O124" s="15">
        <v>3201.9684334321328</v>
      </c>
    </row>
    <row r="125" spans="2:26" s="15" customFormat="1" x14ac:dyDescent="0.25">
      <c r="B125" s="15" t="str">
        <f>VLOOKUP(G125,[1]NUTS_Europa!$A$2:$C$81,2,FALSE)</f>
        <v>PT15</v>
      </c>
      <c r="C125" s="15">
        <f>VLOOKUP(G125,[1]NUTS_Europa!$A$2:$C$81,3,FALSE)</f>
        <v>1065</v>
      </c>
      <c r="D125" s="15" t="str">
        <f>VLOOKUP(F125,[1]NUTS_Europa!$A$2:$C$81,2,FALSE)</f>
        <v>NL33</v>
      </c>
      <c r="E125" s="15">
        <f>VLOOKUP(F125,[1]NUTS_Europa!$A$2:$C$81,3,FALSE)</f>
        <v>250</v>
      </c>
      <c r="F125" s="15">
        <v>33</v>
      </c>
      <c r="G125" s="15">
        <v>37</v>
      </c>
      <c r="H125" s="15">
        <v>2962494.456737814</v>
      </c>
      <c r="I125" s="15">
        <v>2332005.2692222409</v>
      </c>
      <c r="K125" s="15">
        <v>114346.8514</v>
      </c>
      <c r="L125" s="15">
        <v>68.574117647058827</v>
      </c>
      <c r="M125" s="15">
        <v>9.0722482568958362</v>
      </c>
      <c r="N125" s="15">
        <v>18.122255709984323</v>
      </c>
      <c r="O125" s="15">
        <v>8263.843030071208</v>
      </c>
    </row>
    <row r="126" spans="2:26" s="15" customFormat="1" x14ac:dyDescent="0.25">
      <c r="B126" s="15" t="str">
        <f>VLOOKUP(F126,[1]NUTS_Europa!$A$2:$C$81,2,FALSE)</f>
        <v>NL33</v>
      </c>
      <c r="C126" s="15">
        <f>VLOOKUP(F126,[1]NUTS_Europa!$A$2:$C$81,3,FALSE)</f>
        <v>250</v>
      </c>
      <c r="D126" s="15" t="str">
        <f>VLOOKUP(G126,[1]NUTS_Europa!$A$2:$C$81,2,FALSE)</f>
        <v>PT18</v>
      </c>
      <c r="E126" s="15">
        <f>VLOOKUP(G126,[1]NUTS_Europa!$A$2:$C$81,3,FALSE)</f>
        <v>1065</v>
      </c>
      <c r="F126" s="15">
        <v>33</v>
      </c>
      <c r="G126" s="15">
        <v>40</v>
      </c>
      <c r="H126" s="15">
        <v>2376571.4582197061</v>
      </c>
      <c r="I126" s="15">
        <v>2332005.2692222409</v>
      </c>
      <c r="K126" s="15">
        <v>137713.6226</v>
      </c>
      <c r="L126" s="15">
        <v>68.574117647058827</v>
      </c>
      <c r="M126" s="15">
        <v>9.0722482568958362</v>
      </c>
      <c r="N126" s="15">
        <v>18.122255709984323</v>
      </c>
      <c r="O126" s="15">
        <v>8263.843030071208</v>
      </c>
    </row>
    <row r="127" spans="2:26" s="15" customFormat="1" x14ac:dyDescent="0.25">
      <c r="B127" s="15" t="str">
        <f>VLOOKUP(G127,[1]NUTS_Europa!$A$2:$C$81,2,FALSE)</f>
        <v>PT18</v>
      </c>
      <c r="C127" s="15">
        <f>VLOOKUP(G127,[1]NUTS_Europa!$A$2:$C$81,3,FALSE)</f>
        <v>1065</v>
      </c>
      <c r="D127" s="15" t="str">
        <f>VLOOKUP(F127,[1]NUTS_Europa!$A$2:$C$81,2,FALSE)</f>
        <v>ES51</v>
      </c>
      <c r="E127" s="15">
        <f>VLOOKUP(F127,[1]NUTS_Europa!$A$2:$C$81,3,FALSE)</f>
        <v>1063</v>
      </c>
      <c r="F127" s="15">
        <v>15</v>
      </c>
      <c r="G127" s="15">
        <v>40</v>
      </c>
      <c r="H127" s="15">
        <v>2815710.5078020622</v>
      </c>
      <c r="I127" s="15">
        <v>9539631.681005761</v>
      </c>
      <c r="K127" s="15">
        <v>192445.7181</v>
      </c>
      <c r="L127" s="15">
        <v>47</v>
      </c>
      <c r="M127" s="15">
        <v>9.1662446747748056</v>
      </c>
      <c r="N127" s="15">
        <v>15.333236379571662</v>
      </c>
      <c r="O127" s="15">
        <v>8263.843030071208</v>
      </c>
    </row>
    <row r="128" spans="2:26" s="15" customFormat="1" x14ac:dyDescent="0.25">
      <c r="B128" s="15" t="str">
        <f>VLOOKUP(F128,[1]NUTS_Europa!$A$2:$C$81,2,FALSE)</f>
        <v>ES51</v>
      </c>
      <c r="C128" s="15">
        <f>VLOOKUP(F128,[1]NUTS_Europa!$A$2:$C$81,3,FALSE)</f>
        <v>1063</v>
      </c>
      <c r="D128" s="15" t="str">
        <f>VLOOKUP(G128,[1]NUTS_Europa!$A$2:$C$81,2,FALSE)</f>
        <v>ES52</v>
      </c>
      <c r="E128" s="15">
        <f>VLOOKUP(G128,[1]NUTS_Europa!$A$2:$C$81,3,FALSE)</f>
        <v>1064</v>
      </c>
      <c r="F128" s="15">
        <v>15</v>
      </c>
      <c r="G128" s="15">
        <v>16</v>
      </c>
      <c r="H128" s="15">
        <v>2673988.1530501968</v>
      </c>
      <c r="I128" s="15">
        <v>8729967.9717831034</v>
      </c>
      <c r="K128" s="15">
        <v>135416.16140000001</v>
      </c>
      <c r="L128" s="15">
        <v>9.5294117647058822</v>
      </c>
      <c r="M128" s="15">
        <v>9.5733037897285467</v>
      </c>
      <c r="N128" s="15">
        <v>19.835344730079509</v>
      </c>
      <c r="O128" s="15">
        <v>10690.2529406715</v>
      </c>
    </row>
    <row r="129" spans="2:15" s="15" customFormat="1" x14ac:dyDescent="0.25">
      <c r="B129" s="15" t="str">
        <f>VLOOKUP(F129,[1]NUTS_Europa!$A$2:$C$81,2,FALSE)</f>
        <v>ES52</v>
      </c>
      <c r="C129" s="15">
        <f>VLOOKUP(F129,[1]NUTS_Europa!$A$2:$C$81,3,FALSE)</f>
        <v>1064</v>
      </c>
      <c r="D129" s="15" t="str">
        <f>VLOOKUP(G129,[1]NUTS_Europa!$A$2:$C$81,2,FALSE)</f>
        <v>PT18</v>
      </c>
      <c r="E129" s="15">
        <f>VLOOKUP(G129,[1]NUTS_Europa!$A$2:$C$81,3,FALSE)</f>
        <v>61</v>
      </c>
      <c r="F129" s="15">
        <v>16</v>
      </c>
      <c r="G129" s="15">
        <v>80</v>
      </c>
      <c r="H129" s="15">
        <v>12210446.473870978</v>
      </c>
      <c r="I129" s="15">
        <v>1101121.0307487887</v>
      </c>
      <c r="K129" s="15">
        <v>145277.79319999999</v>
      </c>
      <c r="L129" s="15">
        <v>22.999411764705883</v>
      </c>
      <c r="M129" s="15">
        <v>6.2961695910386242</v>
      </c>
      <c r="N129" s="15">
        <v>30.014782821109868</v>
      </c>
      <c r="O129" s="15">
        <v>17378.684516231049</v>
      </c>
    </row>
    <row r="130" spans="2:15" s="15" customFormat="1" x14ac:dyDescent="0.25">
      <c r="B130" s="15" t="str">
        <f>VLOOKUP(G130,[1]NUTS_Europa!$A$2:$C$81,2,FALSE)</f>
        <v>PT18</v>
      </c>
      <c r="C130" s="15">
        <f>VLOOKUP(G130,[1]NUTS_Europa!$A$2:$C$81,3,FALSE)</f>
        <v>61</v>
      </c>
      <c r="D130" s="15" t="str">
        <f>VLOOKUP(F130,[1]NUTS_Europa!$A$2:$C$81,2,FALSE)</f>
        <v>BE25</v>
      </c>
      <c r="E130" s="15">
        <f>VLOOKUP(F130,[1]NUTS_Europa!$A$2:$C$81,3,FALSE)</f>
        <v>220</v>
      </c>
      <c r="F130" s="15">
        <v>43</v>
      </c>
      <c r="G130" s="15">
        <v>80</v>
      </c>
      <c r="H130" s="15">
        <v>11583968.363585267</v>
      </c>
      <c r="I130" s="15">
        <v>2233292.0696393768</v>
      </c>
      <c r="K130" s="15">
        <v>117768.50930000001</v>
      </c>
      <c r="L130" s="15">
        <v>79.627647058823527</v>
      </c>
      <c r="M130" s="15">
        <v>6.4797593527623238</v>
      </c>
      <c r="N130" s="15">
        <v>31.998127643160586</v>
      </c>
      <c r="O130" s="15">
        <v>17378.684516231049</v>
      </c>
    </row>
    <row r="131" spans="2:15" s="15" customFormat="1" x14ac:dyDescent="0.25">
      <c r="B131" s="15" t="str">
        <f>VLOOKUP(F131,[1]NUTS_Europa!$A$2:$C$81,2,FALSE)</f>
        <v>BE25</v>
      </c>
      <c r="C131" s="15">
        <f>VLOOKUP(F131,[1]NUTS_Europa!$A$2:$C$81,3,FALSE)</f>
        <v>220</v>
      </c>
      <c r="D131" s="15" t="str">
        <f>VLOOKUP(G131,[1]NUTS_Europa!$A$2:$C$81,2,FALSE)</f>
        <v>FRD1</v>
      </c>
      <c r="E131" s="15">
        <f>VLOOKUP(G131,[1]NUTS_Europa!$A$2:$C$81,3,FALSE)</f>
        <v>269</v>
      </c>
      <c r="F131" s="15">
        <v>43</v>
      </c>
      <c r="G131" s="15">
        <v>59</v>
      </c>
      <c r="H131" s="15">
        <v>3982974.5230112607</v>
      </c>
      <c r="I131" s="15">
        <v>1076596.492458893</v>
      </c>
      <c r="K131" s="15">
        <v>199058.85829999999</v>
      </c>
      <c r="L131" s="15">
        <v>10.646470588235294</v>
      </c>
      <c r="M131" s="15">
        <v>10.640504809947098</v>
      </c>
      <c r="N131" s="15">
        <v>36.744107142083806</v>
      </c>
      <c r="O131" s="15">
        <v>15926.654776039355</v>
      </c>
    </row>
    <row r="132" spans="2:15" s="15" customFormat="1" x14ac:dyDescent="0.25">
      <c r="B132" s="15" t="str">
        <f>VLOOKUP(G132,[1]NUTS_Europa!$A$2:$C$81,2,FALSE)</f>
        <v>FRD1</v>
      </c>
      <c r="C132" s="15">
        <f>VLOOKUP(G132,[1]NUTS_Europa!$A$2:$C$81,3,FALSE)</f>
        <v>269</v>
      </c>
      <c r="D132" s="15" t="str">
        <f>VLOOKUP(F132,[1]NUTS_Europa!$A$2:$C$81,2,FALSE)</f>
        <v>BE23</v>
      </c>
      <c r="E132" s="15">
        <f>VLOOKUP(F132,[1]NUTS_Europa!$A$2:$C$81,3,FALSE)</f>
        <v>220</v>
      </c>
      <c r="F132" s="15">
        <v>42</v>
      </c>
      <c r="G132" s="15">
        <v>59</v>
      </c>
      <c r="H132" s="15">
        <v>4585231.4173743241</v>
      </c>
      <c r="I132" s="15">
        <v>1076596.492458893</v>
      </c>
      <c r="K132" s="15">
        <v>115262.5922</v>
      </c>
      <c r="L132" s="15">
        <v>10.646470588235294</v>
      </c>
      <c r="M132" s="15">
        <v>10.640504809947098</v>
      </c>
      <c r="N132" s="15">
        <v>36.744107142083806</v>
      </c>
      <c r="O132" s="15">
        <v>15926.654776039355</v>
      </c>
    </row>
    <row r="133" spans="2:15" s="15" customFormat="1" x14ac:dyDescent="0.25">
      <c r="B133" s="15" t="str">
        <f>VLOOKUP(F133,[1]NUTS_Europa!$A$2:$C$81,2,FALSE)</f>
        <v>BE23</v>
      </c>
      <c r="C133" s="15">
        <f>VLOOKUP(F133,[1]NUTS_Europa!$A$2:$C$81,3,FALSE)</f>
        <v>220</v>
      </c>
      <c r="D133" s="15" t="str">
        <f>VLOOKUP(G133,[1]NUTS_Europa!$A$2:$C$81,2,FALSE)</f>
        <v>NL11</v>
      </c>
      <c r="E133" s="15">
        <f>VLOOKUP(G133,[1]NUTS_Europa!$A$2:$C$81,3,FALSE)</f>
        <v>218</v>
      </c>
      <c r="F133" s="15">
        <v>42</v>
      </c>
      <c r="G133" s="15">
        <v>70</v>
      </c>
      <c r="H133" s="15">
        <v>1960415.3300445811</v>
      </c>
      <c r="I133" s="15">
        <v>1047412.6697626088</v>
      </c>
      <c r="K133" s="15">
        <v>117061.7148</v>
      </c>
      <c r="L133" s="15">
        <v>7.3529411764705879</v>
      </c>
      <c r="M133" s="15">
        <v>10.488965029195711</v>
      </c>
      <c r="N133" s="15">
        <v>10.370402917933301</v>
      </c>
      <c r="O133" s="15">
        <v>5603.586288415795</v>
      </c>
    </row>
    <row r="134" spans="2:15" s="15" customFormat="1" x14ac:dyDescent="0.25">
      <c r="B134" s="15" t="str">
        <f>VLOOKUP(G134,[1]NUTS_Europa!$A$2:$C$81,2,FALSE)</f>
        <v>NL11</v>
      </c>
      <c r="C134" s="15">
        <f>VLOOKUP(G134,[1]NUTS_Europa!$A$2:$C$81,3,FALSE)</f>
        <v>218</v>
      </c>
      <c r="D134" s="15" t="str">
        <f>VLOOKUP(F134,[1]NUTS_Europa!$A$2:$C$81,2,FALSE)</f>
        <v>DE50</v>
      </c>
      <c r="E134" s="15">
        <f>VLOOKUP(F134,[1]NUTS_Europa!$A$2:$C$81,3,FALSE)</f>
        <v>1069</v>
      </c>
      <c r="F134" s="15">
        <v>44</v>
      </c>
      <c r="G134" s="15">
        <v>70</v>
      </c>
      <c r="H134" s="15">
        <v>2248230.9553528316</v>
      </c>
      <c r="I134" s="15">
        <v>1289394.1371587233</v>
      </c>
      <c r="K134" s="15">
        <v>120437.3524</v>
      </c>
      <c r="L134" s="15">
        <v>15.88058823529412</v>
      </c>
      <c r="M134" s="15">
        <v>10.318548138100915</v>
      </c>
      <c r="N134" s="15">
        <v>9.7308928422619267</v>
      </c>
      <c r="O134" s="15">
        <v>5603.586288415795</v>
      </c>
    </row>
    <row r="135" spans="2:15" s="15" customFormat="1" x14ac:dyDescent="0.25">
      <c r="B135" s="15" t="str">
        <f>VLOOKUP(F135,[1]NUTS_Europa!$A$2:$C$81,2,FALSE)</f>
        <v>DE50</v>
      </c>
      <c r="C135" s="15">
        <f>VLOOKUP(F135,[1]NUTS_Europa!$A$2:$C$81,3,FALSE)</f>
        <v>1069</v>
      </c>
      <c r="D135" s="15" t="str">
        <f>VLOOKUP(G135,[1]NUTS_Europa!$A$2:$C$81,2,FALSE)</f>
        <v>FRG0</v>
      </c>
      <c r="E135" s="15">
        <f>VLOOKUP(G135,[1]NUTS_Europa!$A$2:$C$81,3,FALSE)</f>
        <v>283</v>
      </c>
      <c r="F135" s="15">
        <v>44</v>
      </c>
      <c r="G135" s="15">
        <v>62</v>
      </c>
      <c r="H135" s="15">
        <v>1056492.520891971</v>
      </c>
      <c r="I135" s="15">
        <v>1859766.4536539298</v>
      </c>
      <c r="K135" s="15">
        <v>199058.85829999999</v>
      </c>
      <c r="L135" s="15">
        <v>56.345882352941175</v>
      </c>
      <c r="M135" s="15">
        <v>10.077648608224219</v>
      </c>
      <c r="N135" s="15">
        <v>4.3710189151298904</v>
      </c>
      <c r="O135" s="15">
        <v>2266.668199218178</v>
      </c>
    </row>
    <row r="136" spans="2:15" s="15" customFormat="1" x14ac:dyDescent="0.25">
      <c r="B136" s="15" t="str">
        <f>VLOOKUP(G136,[1]NUTS_Europa!$A$2:$C$81,2,FALSE)</f>
        <v>FRG0</v>
      </c>
      <c r="C136" s="15">
        <f>VLOOKUP(G136,[1]NUTS_Europa!$A$2:$C$81,3,FALSE)</f>
        <v>283</v>
      </c>
      <c r="D136" s="15" t="str">
        <f>VLOOKUP(F136,[1]NUTS_Europa!$A$2:$C$81,2,FALSE)</f>
        <v>DE94</v>
      </c>
      <c r="E136" s="15">
        <f>VLOOKUP(F136,[1]NUTS_Europa!$A$2:$C$81,3,FALSE)</f>
        <v>1069</v>
      </c>
      <c r="F136" s="15">
        <v>48</v>
      </c>
      <c r="G136" s="15">
        <v>62</v>
      </c>
      <c r="H136" s="15">
        <v>1199347.0174794975</v>
      </c>
      <c r="I136" s="15">
        <v>1859766.4536539298</v>
      </c>
      <c r="K136" s="15">
        <v>144185.261</v>
      </c>
      <c r="L136" s="15">
        <v>56.345882352941175</v>
      </c>
      <c r="M136" s="15">
        <v>10.077648608224219</v>
      </c>
      <c r="N136" s="15">
        <v>4.3710189151298904</v>
      </c>
      <c r="O136" s="15">
        <v>2266.668199218178</v>
      </c>
    </row>
    <row r="137" spans="2:15" s="15" customFormat="1" x14ac:dyDescent="0.25">
      <c r="B137" s="15" t="str">
        <f>VLOOKUP(F137,[1]NUTS_Europa!$A$2:$C$81,2,FALSE)</f>
        <v>DE94</v>
      </c>
      <c r="C137" s="15">
        <f>VLOOKUP(F137,[1]NUTS_Europa!$A$2:$C$81,3,FALSE)</f>
        <v>1069</v>
      </c>
      <c r="D137" s="15" t="str">
        <f>VLOOKUP(G137,[1]NUTS_Europa!$A$2:$C$81,2,FALSE)</f>
        <v>FRJ2</v>
      </c>
      <c r="E137" s="15">
        <f>VLOOKUP(G137,[1]NUTS_Europa!$A$2:$C$81,3,FALSE)</f>
        <v>163</v>
      </c>
      <c r="F137" s="15">
        <v>48</v>
      </c>
      <c r="G137" s="15">
        <v>68</v>
      </c>
      <c r="H137" s="15">
        <v>2727553.0900978823</v>
      </c>
      <c r="I137" s="15">
        <v>2026152.3778263475</v>
      </c>
      <c r="K137" s="15">
        <v>142841.86170000001</v>
      </c>
      <c r="L137" s="15">
        <v>61.65</v>
      </c>
      <c r="M137" s="15">
        <v>8.0598074582177848</v>
      </c>
      <c r="N137" s="15">
        <v>6.3425271068660507</v>
      </c>
      <c r="O137" s="15">
        <v>2892.2254085751483</v>
      </c>
    </row>
    <row r="138" spans="2:15" s="15" customFormat="1" x14ac:dyDescent="0.25">
      <c r="B138" s="15" t="str">
        <f>VLOOKUP(G138,[1]NUTS_Europa!$A$2:$C$81,2,FALSE)</f>
        <v>FRJ2</v>
      </c>
      <c r="C138" s="15">
        <f>VLOOKUP(G138,[1]NUTS_Europa!$A$2:$C$81,3,FALSE)</f>
        <v>163</v>
      </c>
      <c r="D138" s="15" t="str">
        <f>VLOOKUP(F138,[1]NUTS_Europa!$A$2:$C$81,2,FALSE)</f>
        <v>BE21</v>
      </c>
      <c r="E138" s="15">
        <f>VLOOKUP(F138,[1]NUTS_Europa!$A$2:$C$81,3,FALSE)</f>
        <v>250</v>
      </c>
      <c r="F138" s="15">
        <v>41</v>
      </c>
      <c r="G138" s="15">
        <v>68</v>
      </c>
      <c r="H138" s="15">
        <v>2639001.1689076009</v>
      </c>
      <c r="I138" s="15">
        <v>1849093.6708993977</v>
      </c>
      <c r="K138" s="15">
        <v>123840.01519999999</v>
      </c>
      <c r="L138" s="15">
        <v>46.182176470588232</v>
      </c>
      <c r="M138" s="15">
        <v>8.4873278681374451</v>
      </c>
      <c r="N138" s="15">
        <v>7.3186434903783883</v>
      </c>
      <c r="O138" s="15">
        <v>2892.2254085751483</v>
      </c>
    </row>
    <row r="139" spans="2:15" s="15" customFormat="1" x14ac:dyDescent="0.25">
      <c r="B139" s="15" t="str">
        <f>VLOOKUP(F139,[1]NUTS_Europa!$A$2:$C$81,2,FALSE)</f>
        <v>BE21</v>
      </c>
      <c r="C139" s="15">
        <f>VLOOKUP(F139,[1]NUTS_Europa!$A$2:$C$81,3,FALSE)</f>
        <v>250</v>
      </c>
      <c r="D139" s="15" t="str">
        <f>VLOOKUP(G139,[1]NUTS_Europa!$A$2:$C$81,2,FALSE)</f>
        <v>ES12</v>
      </c>
      <c r="E139" s="15">
        <f>VLOOKUP(G139,[1]NUTS_Europa!$A$2:$C$81,3,FALSE)</f>
        <v>163</v>
      </c>
      <c r="F139" s="15">
        <v>41</v>
      </c>
      <c r="G139" s="15">
        <v>52</v>
      </c>
      <c r="H139" s="15">
        <v>1678235.7026584307</v>
      </c>
      <c r="I139" s="15">
        <v>1849093.6708993977</v>
      </c>
      <c r="K139" s="15">
        <v>117923.68180000001</v>
      </c>
      <c r="L139" s="15">
        <v>46.182176470588232</v>
      </c>
      <c r="M139" s="15">
        <v>8.4873278681374451</v>
      </c>
      <c r="N139" s="15">
        <v>7.3186434903783883</v>
      </c>
      <c r="O139" s="15">
        <v>2892.2254085751483</v>
      </c>
    </row>
    <row r="140" spans="2:15" s="15" customFormat="1" x14ac:dyDescent="0.25">
      <c r="B140" s="15" t="str">
        <f>VLOOKUP(G140,[1]NUTS_Europa!$A$2:$C$81,2,FALSE)</f>
        <v>ES12</v>
      </c>
      <c r="C140" s="15">
        <f>VLOOKUP(G140,[1]NUTS_Europa!$A$2:$C$81,3,FALSE)</f>
        <v>163</v>
      </c>
      <c r="D140" s="15" t="str">
        <f>VLOOKUP(F140,[1]NUTS_Europa!$A$2:$C$81,2,FALSE)</f>
        <v>NL34</v>
      </c>
      <c r="E140" s="15">
        <f>VLOOKUP(F140,[1]NUTS_Europa!$A$2:$C$81,3,FALSE)</f>
        <v>250</v>
      </c>
      <c r="F140" s="15">
        <v>34</v>
      </c>
      <c r="G140" s="15">
        <v>52</v>
      </c>
      <c r="H140" s="15">
        <v>1731400.5901188592</v>
      </c>
      <c r="I140" s="15">
        <v>1849093.6708993977</v>
      </c>
      <c r="K140" s="15">
        <v>114203.5226</v>
      </c>
      <c r="L140" s="15">
        <v>46.182176470588232</v>
      </c>
      <c r="M140" s="15">
        <v>8.4873278681374451</v>
      </c>
      <c r="N140" s="15">
        <v>7.3186434903783883</v>
      </c>
      <c r="O140" s="15">
        <v>2892.2254085751483</v>
      </c>
    </row>
    <row r="141" spans="2:15" s="15" customFormat="1" x14ac:dyDescent="0.25">
      <c r="B141" s="15" t="str">
        <f>VLOOKUP(F141,[1]NUTS_Europa!$A$2:$C$81,2,FALSE)</f>
        <v>NL34</v>
      </c>
      <c r="C141" s="15">
        <f>VLOOKUP(F141,[1]NUTS_Europa!$A$2:$C$81,3,FALSE)</f>
        <v>250</v>
      </c>
      <c r="D141" s="15" t="str">
        <f>VLOOKUP(G141,[1]NUTS_Europa!$A$2:$C$81,2,FALSE)</f>
        <v>PT16</v>
      </c>
      <c r="E141" s="15">
        <f>VLOOKUP(G141,[1]NUTS_Europa!$A$2:$C$81,3,FALSE)</f>
        <v>111</v>
      </c>
      <c r="F141" s="15">
        <v>34</v>
      </c>
      <c r="G141" s="15">
        <v>38</v>
      </c>
      <c r="H141" s="15">
        <v>1260518.9940153942</v>
      </c>
      <c r="I141" s="15">
        <v>2114482.5259145903</v>
      </c>
      <c r="K141" s="15">
        <v>199058.85829999999</v>
      </c>
      <c r="L141" s="15">
        <v>56.695294117647059</v>
      </c>
      <c r="M141" s="15">
        <v>12.363203023781733</v>
      </c>
      <c r="N141" s="15">
        <v>7.2283033167894928</v>
      </c>
      <c r="O141" s="15">
        <v>3296.1439756520863</v>
      </c>
    </row>
    <row r="142" spans="2:15" s="15" customFormat="1" x14ac:dyDescent="0.25">
      <c r="B142" s="15" t="str">
        <f>VLOOKUP(G142,[1]NUTS_Europa!$A$2:$C$81,2,FALSE)</f>
        <v>PT16</v>
      </c>
      <c r="C142" s="15">
        <f>VLOOKUP(G142,[1]NUTS_Europa!$A$2:$C$81,3,FALSE)</f>
        <v>111</v>
      </c>
      <c r="D142" s="15" t="str">
        <f>VLOOKUP(F142,[1]NUTS_Europa!$A$2:$C$81,2,FALSE)</f>
        <v>NL41</v>
      </c>
      <c r="E142" s="15">
        <f>VLOOKUP(F142,[1]NUTS_Europa!$A$2:$C$81,3,FALSE)</f>
        <v>253</v>
      </c>
      <c r="F142" s="15">
        <v>35</v>
      </c>
      <c r="G142" s="15">
        <v>38</v>
      </c>
      <c r="H142" s="15">
        <v>1001059.1903128361</v>
      </c>
      <c r="I142" s="15">
        <v>1973652.4662744808</v>
      </c>
      <c r="K142" s="15">
        <v>122072.6309</v>
      </c>
      <c r="L142" s="15">
        <v>56.758823529411764</v>
      </c>
      <c r="M142" s="15">
        <v>12.719592894261954</v>
      </c>
      <c r="N142" s="15">
        <v>7.2283033167894928</v>
      </c>
      <c r="O142" s="15">
        <v>3296.1439756520863</v>
      </c>
    </row>
    <row r="143" spans="2:15" s="15" customFormat="1" x14ac:dyDescent="0.25">
      <c r="B143" s="15" t="str">
        <f>VLOOKUP(F143,[1]NUTS_Europa!$A$2:$C$81,2,FALSE)</f>
        <v>NL41</v>
      </c>
      <c r="C143" s="15">
        <f>VLOOKUP(F143,[1]NUTS_Europa!$A$2:$C$81,3,FALSE)</f>
        <v>253</v>
      </c>
      <c r="D143" s="15" t="str">
        <f>VLOOKUP(G143,[1]NUTS_Europa!$A$2:$C$81,2,FALSE)</f>
        <v>PT11</v>
      </c>
      <c r="E143" s="15">
        <f>VLOOKUP(G143,[1]NUTS_Europa!$A$2:$C$81,3,FALSE)</f>
        <v>111</v>
      </c>
      <c r="F143" s="15">
        <v>35</v>
      </c>
      <c r="G143" s="15">
        <v>36</v>
      </c>
      <c r="H143" s="15">
        <v>1109255.1163136158</v>
      </c>
      <c r="I143" s="15">
        <v>1973652.4662744808</v>
      </c>
      <c r="K143" s="15">
        <v>163029.68049999999</v>
      </c>
      <c r="L143" s="15">
        <v>56.758823529411764</v>
      </c>
      <c r="M143" s="15">
        <v>12.719592894261954</v>
      </c>
      <c r="N143" s="15">
        <v>7.2283033167894928</v>
      </c>
      <c r="O143" s="15">
        <v>3296.1439756520863</v>
      </c>
    </row>
    <row r="144" spans="2:15" s="15" customFormat="1" x14ac:dyDescent="0.25">
      <c r="B144" s="15" t="str">
        <f>VLOOKUP(G144,[1]NUTS_Europa!$A$2:$C$81,2,FALSE)</f>
        <v>PT11</v>
      </c>
      <c r="C144" s="15">
        <f>VLOOKUP(G144,[1]NUTS_Europa!$A$2:$C$81,3,FALSE)</f>
        <v>111</v>
      </c>
      <c r="D144" s="15" t="str">
        <f>VLOOKUP(F144,[1]NUTS_Europa!$A$2:$C$81,2,FALSE)</f>
        <v>ES61</v>
      </c>
      <c r="E144" s="15">
        <f>VLOOKUP(F144,[1]NUTS_Europa!$A$2:$C$81,3,FALSE)</f>
        <v>61</v>
      </c>
      <c r="F144" s="15">
        <v>17</v>
      </c>
      <c r="G144" s="15">
        <v>36</v>
      </c>
      <c r="H144" s="15">
        <v>1922077.4127760401</v>
      </c>
      <c r="I144" s="15">
        <v>1051347.80673791</v>
      </c>
      <c r="K144" s="15">
        <v>507158.32770000002</v>
      </c>
      <c r="L144" s="15">
        <v>18.834705882352942</v>
      </c>
      <c r="M144" s="15">
        <v>9.1800652429707803</v>
      </c>
      <c r="N144" s="15">
        <v>5.6927810320687522</v>
      </c>
      <c r="O144" s="15">
        <v>3296.1439756520863</v>
      </c>
    </row>
    <row r="145" spans="2:29" s="15" customFormat="1" x14ac:dyDescent="0.25">
      <c r="B145" s="15" t="str">
        <f>VLOOKUP(F145,[1]NUTS_Europa!$A$2:$C$81,2,FALSE)</f>
        <v>ES61</v>
      </c>
      <c r="C145" s="15">
        <f>VLOOKUP(F145,[1]NUTS_Europa!$A$2:$C$81,3,FALSE)</f>
        <v>61</v>
      </c>
      <c r="D145" s="15" t="str">
        <f>VLOOKUP(G145,[1]NUTS_Europa!$A$2:$C$81,2,FALSE)</f>
        <v>FRH0</v>
      </c>
      <c r="E145" s="15">
        <f>VLOOKUP(G145,[1]NUTS_Europa!$A$2:$C$81,3,FALSE)</f>
        <v>283</v>
      </c>
      <c r="F145" s="15">
        <v>17</v>
      </c>
      <c r="G145" s="15">
        <v>23</v>
      </c>
      <c r="H145" s="15">
        <v>1669768.4910027354</v>
      </c>
      <c r="I145" s="15">
        <v>1833832.2249447263</v>
      </c>
      <c r="K145" s="15">
        <v>191087.21979999999</v>
      </c>
      <c r="L145" s="15">
        <v>60.34823529411765</v>
      </c>
      <c r="M145" s="15">
        <v>7.3220312373329275</v>
      </c>
      <c r="N145" s="15">
        <v>4.0800750943836928</v>
      </c>
      <c r="O145" s="15">
        <v>2266.668199218178</v>
      </c>
    </row>
    <row r="146" spans="2:29" s="15" customFormat="1" x14ac:dyDescent="0.25">
      <c r="B146" s="15" t="str">
        <f>VLOOKUP(G146,[1]NUTS_Europa!$A$2:$C$81,2,FALSE)</f>
        <v>FRH0</v>
      </c>
      <c r="C146" s="15">
        <f>VLOOKUP(G146,[1]NUTS_Europa!$A$2:$C$81,3,FALSE)</f>
        <v>283</v>
      </c>
      <c r="D146" s="15" t="str">
        <f>VLOOKUP(F146,[1]NUTS_Europa!$A$2:$C$81,2,FALSE)</f>
        <v>FRD2</v>
      </c>
      <c r="E146" s="15">
        <f>VLOOKUP(F146,[1]NUTS_Europa!$A$2:$C$81,3,FALSE)</f>
        <v>269</v>
      </c>
      <c r="F146" s="15">
        <v>20</v>
      </c>
      <c r="G146" s="15">
        <v>23</v>
      </c>
      <c r="H146" s="15">
        <v>1084496.9599861044</v>
      </c>
      <c r="I146" s="15">
        <v>1409711.083544102</v>
      </c>
      <c r="K146" s="15">
        <v>159445.52859999999</v>
      </c>
      <c r="L146" s="15">
        <v>27.235294117647058</v>
      </c>
      <c r="M146" s="15">
        <v>11.482776694517701</v>
      </c>
      <c r="N146" s="15">
        <v>5.136011836733906</v>
      </c>
      <c r="O146" s="15">
        <v>2266.668199218178</v>
      </c>
    </row>
    <row r="147" spans="2:29" s="15" customFormat="1" x14ac:dyDescent="0.25">
      <c r="B147" s="15" t="str">
        <f>VLOOKUP(F147,[1]NUTS_Europa!$A$2:$C$81,2,FALSE)</f>
        <v>FRD2</v>
      </c>
      <c r="C147" s="15">
        <f>VLOOKUP(F147,[1]NUTS_Europa!$A$2:$C$81,3,FALSE)</f>
        <v>269</v>
      </c>
      <c r="D147" s="15" t="str">
        <f>VLOOKUP(G147,[1]NUTS_Europa!$A$2:$C$81,2,FALSE)</f>
        <v>FRI1</v>
      </c>
      <c r="E147" s="15">
        <f>VLOOKUP(G147,[1]NUTS_Europa!$A$2:$C$81,3,FALSE)</f>
        <v>283</v>
      </c>
      <c r="F147" s="15">
        <v>20</v>
      </c>
      <c r="G147" s="15">
        <v>24</v>
      </c>
      <c r="H147" s="15">
        <v>894024.29786940257</v>
      </c>
      <c r="I147" s="15">
        <v>1409711.083544102</v>
      </c>
      <c r="K147" s="15">
        <v>114346.8514</v>
      </c>
      <c r="L147" s="15">
        <v>27.235294117647058</v>
      </c>
      <c r="M147" s="15">
        <v>11.482776694517701</v>
      </c>
      <c r="N147" s="15">
        <v>5.136011836733906</v>
      </c>
      <c r="O147" s="15">
        <v>2266.668199218178</v>
      </c>
    </row>
    <row r="148" spans="2:29" s="15" customFormat="1" x14ac:dyDescent="0.25">
      <c r="B148" s="15" t="str">
        <f>VLOOKUP(G148,[1]NUTS_Europa!$A$2:$C$81,2,FALSE)</f>
        <v>FRI1</v>
      </c>
      <c r="C148" s="15">
        <f>VLOOKUP(G148,[1]NUTS_Europa!$A$2:$C$81,3,FALSE)</f>
        <v>283</v>
      </c>
      <c r="D148" s="15" t="str">
        <f>VLOOKUP(F148,[1]NUTS_Europa!$A$2:$C$81,2,FALSE)</f>
        <v>FRE1</v>
      </c>
      <c r="E148" s="15">
        <f>VLOOKUP(F148,[1]NUTS_Europa!$A$2:$C$81,3,FALSE)</f>
        <v>220</v>
      </c>
      <c r="F148" s="15">
        <v>21</v>
      </c>
      <c r="G148" s="15">
        <v>24</v>
      </c>
      <c r="H148" s="15">
        <v>1018607.9263769095</v>
      </c>
      <c r="I148" s="15">
        <v>1363205.3905725246</v>
      </c>
      <c r="K148" s="15">
        <v>123840.01519999999</v>
      </c>
      <c r="L148" s="15">
        <v>35.411176470588238</v>
      </c>
      <c r="M148" s="15">
        <v>10.248065499319017</v>
      </c>
      <c r="N148" s="15">
        <v>4.629702743127786</v>
      </c>
      <c r="O148" s="15">
        <v>2266.668199218178</v>
      </c>
    </row>
    <row r="149" spans="2:29" s="15" customFormat="1" x14ac:dyDescent="0.25">
      <c r="B149" s="15" t="str">
        <f>VLOOKUP(F149,[1]NUTS_Europa!$A$2:$C$81,2,FALSE)</f>
        <v>FRE1</v>
      </c>
      <c r="C149" s="15">
        <f>VLOOKUP(F149,[1]NUTS_Europa!$A$2:$C$81,3,FALSE)</f>
        <v>220</v>
      </c>
      <c r="D149" s="15" t="str">
        <f>VLOOKUP(G149,[1]NUTS_Europa!$A$2:$C$81,2,FALSE)</f>
        <v>FRI3</v>
      </c>
      <c r="E149" s="15">
        <f>VLOOKUP(G149,[1]NUTS_Europa!$A$2:$C$81,3,FALSE)</f>
        <v>283</v>
      </c>
      <c r="F149" s="15">
        <v>21</v>
      </c>
      <c r="G149" s="15">
        <v>25</v>
      </c>
      <c r="H149" s="15">
        <v>659983.61723530665</v>
      </c>
      <c r="I149" s="15">
        <v>1363205.3905725246</v>
      </c>
      <c r="K149" s="15">
        <v>117061.7148</v>
      </c>
      <c r="L149" s="15">
        <v>35.411176470588238</v>
      </c>
      <c r="M149" s="15">
        <v>10.248065499319017</v>
      </c>
      <c r="N149" s="15">
        <v>4.629702743127786</v>
      </c>
      <c r="O149" s="15">
        <v>2266.668199218178</v>
      </c>
    </row>
    <row r="150" spans="2:29" s="15" customFormat="1" x14ac:dyDescent="0.25">
      <c r="B150" s="15" t="str">
        <f>VLOOKUP(G150,[1]NUTS_Europa!$A$2:$C$81,2,FALSE)</f>
        <v>FRI3</v>
      </c>
      <c r="C150" s="15">
        <f>VLOOKUP(G150,[1]NUTS_Europa!$A$2:$C$81,3,FALSE)</f>
        <v>283</v>
      </c>
      <c r="D150" s="15" t="str">
        <f>VLOOKUP(F150,[1]NUTS_Europa!$A$2:$C$81,2,FALSE)</f>
        <v>DE80</v>
      </c>
      <c r="E150" s="15">
        <f>VLOOKUP(F150,[1]NUTS_Europa!$A$2:$C$81,3,FALSE)</f>
        <v>1069</v>
      </c>
      <c r="F150" s="15">
        <v>6</v>
      </c>
      <c r="G150" s="15">
        <v>25</v>
      </c>
      <c r="H150" s="15">
        <v>1010362.4230355823</v>
      </c>
      <c r="I150" s="15">
        <v>1859766.4536539298</v>
      </c>
      <c r="K150" s="15">
        <v>176841.96369999999</v>
      </c>
      <c r="L150" s="15">
        <v>56.345882352941175</v>
      </c>
      <c r="M150" s="15">
        <v>10.077648608224219</v>
      </c>
      <c r="N150" s="15">
        <v>4.3710189151298904</v>
      </c>
      <c r="O150" s="15">
        <v>2266.668199218178</v>
      </c>
    </row>
    <row r="151" spans="2:29" s="15" customFormat="1" x14ac:dyDescent="0.25"/>
    <row r="152" spans="2:29" s="15" customFormat="1" x14ac:dyDescent="0.25">
      <c r="B152" s="15" t="s">
        <v>150</v>
      </c>
    </row>
    <row r="153" spans="2:29" s="15" customFormat="1" x14ac:dyDescent="0.25">
      <c r="B153" s="15" t="str">
        <f>B118</f>
        <v>nodo inicial</v>
      </c>
      <c r="C153" s="15" t="str">
        <f t="shared" ref="C153:I153" si="12">C118</f>
        <v>puerto O</v>
      </c>
      <c r="D153" s="15" t="str">
        <f t="shared" si="12"/>
        <v>nodo final</v>
      </c>
      <c r="E153" s="15" t="str">
        <f t="shared" si="12"/>
        <v>puerto D</v>
      </c>
      <c r="F153" s="15" t="str">
        <f t="shared" si="12"/>
        <v>Var1</v>
      </c>
      <c r="G153" s="15" t="str">
        <f t="shared" si="12"/>
        <v>Var2</v>
      </c>
      <c r="H153" s="15" t="str">
        <f t="shared" si="12"/>
        <v>Coste variable</v>
      </c>
      <c r="I153" s="15" t="str">
        <f t="shared" si="12"/>
        <v>Coste fijo</v>
      </c>
      <c r="J153" s="15" t="str">
        <f>J103</f>
        <v>Coste fijo/buque</v>
      </c>
      <c r="K153" s="15" t="str">
        <f>K118</f>
        <v>flow</v>
      </c>
      <c r="L153" s="15" t="str">
        <f>L118</f>
        <v>TiempoNav</v>
      </c>
      <c r="M153" s="15" t="str">
        <f>M118</f>
        <v>TiempoPort</v>
      </c>
      <c r="N153" s="15" t="str">
        <f>N118</f>
        <v>TiempoCD</v>
      </c>
      <c r="O153" s="15" t="str">
        <f>O118</f>
        <v>offer</v>
      </c>
      <c r="P153" s="15" t="str">
        <f>P103</f>
        <v>Tiempo C/D</v>
      </c>
      <c r="Q153" s="15" t="str">
        <f t="shared" ref="Q153:Y153" si="13">Q103</f>
        <v>Tiempo total</v>
      </c>
      <c r="R153" s="15" t="str">
        <f t="shared" si="13"/>
        <v>TEUs/buque</v>
      </c>
      <c r="S153" s="15" t="str">
        <f t="shared" si="13"/>
        <v>Coste variable</v>
      </c>
      <c r="T153" s="15" t="str">
        <f t="shared" si="13"/>
        <v>Coste fijo</v>
      </c>
      <c r="U153" s="15" t="str">
        <f t="shared" si="13"/>
        <v>Coste Total</v>
      </c>
      <c r="V153" s="15" t="str">
        <f t="shared" si="13"/>
        <v>Nodo inicial</v>
      </c>
      <c r="W153" s="15" t="str">
        <f t="shared" si="13"/>
        <v>Puerto O</v>
      </c>
      <c r="X153" s="15" t="str">
        <f t="shared" si="13"/>
        <v>Nodo final</v>
      </c>
      <c r="Y153" s="15" t="str">
        <f t="shared" si="13"/>
        <v>Puerto D</v>
      </c>
    </row>
    <row r="154" spans="2:29" s="15" customFormat="1" x14ac:dyDescent="0.25">
      <c r="B154" s="15" t="str">
        <f>VLOOKUP(F154,[1]NUTS_Europa!$A$2:$C$81,2,FALSE)</f>
        <v>NL12</v>
      </c>
      <c r="C154" s="15">
        <f>VLOOKUP(F154,[1]NUTS_Europa!$A$2:$C$81,3,FALSE)</f>
        <v>250</v>
      </c>
      <c r="D154" s="15" t="str">
        <f>VLOOKUP(G154,[1]NUTS_Europa!$A$2:$C$81,2,FALSE)</f>
        <v>PT11</v>
      </c>
      <c r="E154" s="15">
        <f>VLOOKUP(G154,[1]NUTS_Europa!$A$2:$C$81,3,FALSE)</f>
        <v>288</v>
      </c>
      <c r="F154" s="15">
        <v>71</v>
      </c>
      <c r="G154" s="15">
        <v>76</v>
      </c>
      <c r="H154" s="15">
        <v>633328.97530506761</v>
      </c>
      <c r="I154" s="15">
        <v>2099943.4204648938</v>
      </c>
      <c r="J154" s="15">
        <f t="shared" si="3"/>
        <v>74997.979302317632</v>
      </c>
      <c r="K154" s="15">
        <v>142841.86170000001</v>
      </c>
      <c r="L154" s="15">
        <v>53.518823529411769</v>
      </c>
      <c r="M154" s="15">
        <v>10.748632987609685</v>
      </c>
      <c r="N154" s="15">
        <v>1.9746527591660381</v>
      </c>
      <c r="O154" s="17">
        <v>900.45194714114655</v>
      </c>
      <c r="P154" s="15">
        <f>N154*(R154/O154)</f>
        <v>1.5613856674861906</v>
      </c>
      <c r="Q154" s="15">
        <f>P154+M154+L154</f>
        <v>65.82884218450765</v>
      </c>
      <c r="R154" s="15">
        <v>712</v>
      </c>
      <c r="S154" s="15">
        <f>H154*(R154/O154)</f>
        <v>500782.11485784536</v>
      </c>
      <c r="T154" s="15">
        <f>J154</f>
        <v>74997.979302317632</v>
      </c>
      <c r="U154" s="15">
        <f>T154+S154</f>
        <v>575780.09416016296</v>
      </c>
      <c r="V154" s="15" t="str">
        <f>VLOOKUP(B154,NUTS_Europa!$B$2:$F$41,5,FALSE)</f>
        <v>Friesland (NL)</v>
      </c>
      <c r="W154" s="15" t="str">
        <f>VLOOKUP(C154,Puertos!$N$3:$O$27,2,FALSE)</f>
        <v>Rotterdam</v>
      </c>
      <c r="X154" s="15" t="str">
        <f>VLOOKUP(D154,NUTS_Europa!$B$2:$F$41,5,FALSE)</f>
        <v>Norte</v>
      </c>
      <c r="Y154" s="15" t="str">
        <f>VLOOKUP(E154,Puertos!$N$3:$O$27,2,FALSE)</f>
        <v>Vigo</v>
      </c>
      <c r="Z154" s="15">
        <f>Q154/24</f>
        <v>2.7428684243544854</v>
      </c>
      <c r="AA154" s="15">
        <f>Q154+Q155+Q156+Q159</f>
        <v>162.60571569140046</v>
      </c>
      <c r="AB154" s="15">
        <f>AA154/24</f>
        <v>6.7752381538083526</v>
      </c>
      <c r="AC154" s="15">
        <f>AB154/7</f>
        <v>0.96789116482976467</v>
      </c>
    </row>
    <row r="155" spans="2:29" s="15" customFormat="1" x14ac:dyDescent="0.25">
      <c r="B155" s="15" t="str">
        <f>VLOOKUP(G155,[1]NUTS_Europa!$A$2:$C$81,2,FALSE)</f>
        <v>PT11</v>
      </c>
      <c r="C155" s="15">
        <f>VLOOKUP(G155,[1]NUTS_Europa!$A$2:$C$81,3,FALSE)</f>
        <v>288</v>
      </c>
      <c r="D155" s="15" t="str">
        <f>VLOOKUP(F155,[1]NUTS_Europa!$A$2:$C$81,2,FALSE)</f>
        <v>NL33</v>
      </c>
      <c r="E155" s="15">
        <f>VLOOKUP(F155,[1]NUTS_Europa!$A$2:$C$81,3,FALSE)</f>
        <v>220</v>
      </c>
      <c r="F155" s="15">
        <v>73</v>
      </c>
      <c r="G155" s="15">
        <v>76</v>
      </c>
      <c r="H155" s="15">
        <v>579338.99162011838</v>
      </c>
      <c r="I155" s="15">
        <v>1786131.650860904</v>
      </c>
      <c r="J155" s="15">
        <f t="shared" si="3"/>
        <v>63790.416102175142</v>
      </c>
      <c r="K155" s="15">
        <v>163171.4883</v>
      </c>
      <c r="L155" s="15">
        <v>49.453529411764706</v>
      </c>
      <c r="M155" s="15">
        <v>10.491529468784822</v>
      </c>
      <c r="N155" s="15">
        <v>1.7735174499266213</v>
      </c>
      <c r="O155" s="17">
        <v>900.45194714114655</v>
      </c>
      <c r="P155" s="15">
        <f t="shared" ref="P155:P159" si="14">N155*(R155/O155)</f>
        <v>1.4023451538495237</v>
      </c>
      <c r="Q155" s="15">
        <f t="shared" ref="Q155:Q159" si="15">P155+M155+L155</f>
        <v>61.347404034399048</v>
      </c>
      <c r="R155" s="15">
        <v>712</v>
      </c>
      <c r="S155" s="15">
        <f t="shared" ref="S155:S159" si="16">H155*(R155/O155)</f>
        <v>458091.4765559014</v>
      </c>
      <c r="T155" s="15">
        <f t="shared" ref="T155:T159" si="17">J155</f>
        <v>63790.416102175142</v>
      </c>
      <c r="U155" s="15">
        <f t="shared" ref="U155:U159" si="18">T155+S155</f>
        <v>521881.89265807654</v>
      </c>
      <c r="V155" s="15" t="str">
        <f>VLOOKUP(B155,NUTS_Europa!$B$2:$F$41,5,FALSE)</f>
        <v>Norte</v>
      </c>
      <c r="W155" s="15" t="str">
        <f>VLOOKUP(C155,Puertos!$N$3:$O$27,2,FALSE)</f>
        <v>Vigo</v>
      </c>
      <c r="X155" s="15" t="str">
        <f>VLOOKUP(D155,NUTS_Europa!$B$2:$F$41,5,FALSE)</f>
        <v>Zuid-Holland</v>
      </c>
      <c r="Y155" s="15" t="str">
        <f>VLOOKUP(E155,Puertos!$N$3:$O$27,2,FALSE)</f>
        <v>Zeebrugge</v>
      </c>
      <c r="Z155" s="15">
        <f t="shared" ref="Z155:Z159" si="19">Q155/24</f>
        <v>2.5561418347666272</v>
      </c>
    </row>
    <row r="156" spans="2:29" s="15" customFormat="1" x14ac:dyDescent="0.25">
      <c r="B156" s="15" t="str">
        <f>VLOOKUP(F156,[1]NUTS_Europa!$A$2:$C$81,2,FALSE)</f>
        <v>NL33</v>
      </c>
      <c r="C156" s="15">
        <f>VLOOKUP(F156,[1]NUTS_Europa!$A$2:$C$81,3,FALSE)</f>
        <v>220</v>
      </c>
      <c r="D156" s="15" t="str">
        <f>VLOOKUP(G156,[1]NUTS_Europa!$A$2:$C$81,2,FALSE)</f>
        <v>NL34</v>
      </c>
      <c r="E156" s="15">
        <f>VLOOKUP(G156,[1]NUTS_Europa!$A$2:$C$81,3,FALSE)</f>
        <v>218</v>
      </c>
      <c r="F156" s="15">
        <v>73</v>
      </c>
      <c r="G156" s="15">
        <v>74</v>
      </c>
      <c r="H156" s="15">
        <v>2985316.3054234893</v>
      </c>
      <c r="I156" s="15">
        <v>1047412.6697626088</v>
      </c>
      <c r="J156" s="15">
        <f t="shared" si="3"/>
        <v>37407.595348664603</v>
      </c>
      <c r="K156" s="15">
        <v>145277.79319999999</v>
      </c>
      <c r="L156" s="15">
        <v>7.3529411764705879</v>
      </c>
      <c r="M156" s="15">
        <v>10.488965029195711</v>
      </c>
      <c r="N156" s="15">
        <v>10.370402917933301</v>
      </c>
      <c r="O156" s="17">
        <v>5603.586288415795</v>
      </c>
      <c r="P156" s="15">
        <f t="shared" si="14"/>
        <v>1.339886873537619</v>
      </c>
      <c r="Q156" s="15">
        <f t="shared" si="15"/>
        <v>19.181793079203917</v>
      </c>
      <c r="R156" s="15">
        <v>724</v>
      </c>
      <c r="S156" s="15">
        <f t="shared" si="16"/>
        <v>385711.73778384924</v>
      </c>
      <c r="T156" s="15">
        <f t="shared" si="17"/>
        <v>37407.595348664603</v>
      </c>
      <c r="U156" s="15">
        <f t="shared" si="18"/>
        <v>423119.33313251386</v>
      </c>
      <c r="V156" s="15" t="str">
        <f>VLOOKUP(B156,NUTS_Europa!$B$2:$F$41,5,FALSE)</f>
        <v>Zuid-Holland</v>
      </c>
      <c r="W156" s="15" t="str">
        <f>VLOOKUP(C156,Puertos!$N$3:$O$27,2,FALSE)</f>
        <v>Zeebrugge</v>
      </c>
      <c r="X156" s="15" t="str">
        <f>VLOOKUP(D156,NUTS_Europa!$B$2:$F$41,5,FALSE)</f>
        <v>Zeeland</v>
      </c>
      <c r="Y156" s="15" t="str">
        <f>VLOOKUP(E156,Puertos!$N$3:$O$27,2,FALSE)</f>
        <v>Amsterdam</v>
      </c>
      <c r="Z156" s="15">
        <f t="shared" si="19"/>
        <v>0.79924137830016317</v>
      </c>
    </row>
    <row r="157" spans="2:29" s="15" customFormat="1" x14ac:dyDescent="0.25">
      <c r="B157" s="15" t="str">
        <f>VLOOKUP(G157,[1]NUTS_Europa!$A$2:$C$81,2,FALSE)</f>
        <v>NL34</v>
      </c>
      <c r="C157" s="15">
        <f>VLOOKUP(G157,[1]NUTS_Europa!$A$2:$C$81,3,FALSE)</f>
        <v>218</v>
      </c>
      <c r="D157" s="15" t="str">
        <f>VLOOKUP(F157,[1]NUTS_Europa!$A$2:$C$81,2,FALSE)</f>
        <v>NL32</v>
      </c>
      <c r="E157" s="15">
        <f>VLOOKUP(F157,[1]NUTS_Europa!$A$2:$C$81,3,FALSE)</f>
        <v>253</v>
      </c>
      <c r="F157" s="15">
        <v>72</v>
      </c>
      <c r="G157" s="15">
        <v>74</v>
      </c>
      <c r="H157" s="15">
        <v>2836066.6140022175</v>
      </c>
      <c r="I157" s="15">
        <v>1214843.1771379192</v>
      </c>
      <c r="J157" s="15">
        <f t="shared" si="3"/>
        <v>43387.256326354262</v>
      </c>
      <c r="K157" s="15">
        <v>120125.8052</v>
      </c>
      <c r="L157" s="15">
        <v>10.528823529411765</v>
      </c>
      <c r="M157" s="15">
        <v>11.102458418500797</v>
      </c>
      <c r="N157" s="15">
        <v>11.622084436917898</v>
      </c>
      <c r="O157" s="17">
        <v>5603.586288415795</v>
      </c>
      <c r="P157" s="15">
        <f t="shared" si="14"/>
        <v>1.501607845269286</v>
      </c>
      <c r="Q157" s="15">
        <f t="shared" si="15"/>
        <v>23.132889793181846</v>
      </c>
      <c r="R157" s="15">
        <v>724</v>
      </c>
      <c r="S157" s="15">
        <f t="shared" si="16"/>
        <v>366428.23414397764</v>
      </c>
      <c r="T157" s="15">
        <f t="shared" si="17"/>
        <v>43387.256326354262</v>
      </c>
      <c r="U157" s="15">
        <f t="shared" si="18"/>
        <v>409815.49047033192</v>
      </c>
      <c r="V157" s="15" t="str">
        <f>VLOOKUP(B157,NUTS_Europa!$B$2:$F$41,5,FALSE)</f>
        <v>Zeeland</v>
      </c>
      <c r="W157" s="15" t="str">
        <f>VLOOKUP(C157,Puertos!$N$3:$O$27,2,FALSE)</f>
        <v>Amsterdam</v>
      </c>
      <c r="X157" s="15" t="str">
        <f>VLOOKUP(D157,NUTS_Europa!$B$2:$F$41,5,FALSE)</f>
        <v>Noord-Holland</v>
      </c>
      <c r="Y157" s="15" t="str">
        <f>VLOOKUP(E157,Puertos!$N$3:$O$27,2,FALSE)</f>
        <v>Amberes</v>
      </c>
      <c r="Z157" s="15">
        <f t="shared" si="19"/>
        <v>0.96387040804924362</v>
      </c>
    </row>
    <row r="158" spans="2:29" s="15" customFormat="1" x14ac:dyDescent="0.25">
      <c r="B158" s="15" t="str">
        <f>VLOOKUP(F158,[1]NUTS_Europa!$A$2:$C$81,2,FALSE)</f>
        <v>NL32</v>
      </c>
      <c r="C158" s="15">
        <f>VLOOKUP(F158,[1]NUTS_Europa!$A$2:$C$81,3,FALSE)</f>
        <v>253</v>
      </c>
      <c r="D158" s="15" t="str">
        <f>VLOOKUP(G158,[1]NUTS_Europa!$A$2:$C$81,2,FALSE)</f>
        <v>NL41</v>
      </c>
      <c r="E158" s="15">
        <f>VLOOKUP(G158,[1]NUTS_Europa!$A$2:$C$81,3,FALSE)</f>
        <v>218</v>
      </c>
      <c r="F158" s="15">
        <v>72</v>
      </c>
      <c r="G158" s="15">
        <v>75</v>
      </c>
      <c r="H158" s="15">
        <v>2431403.6301842704</v>
      </c>
      <c r="I158" s="15">
        <v>1214843.1771379192</v>
      </c>
      <c r="J158" s="15">
        <f t="shared" si="3"/>
        <v>43387.256326354262</v>
      </c>
      <c r="K158" s="15">
        <v>159445.52859999999</v>
      </c>
      <c r="L158" s="15">
        <v>10.528823529411765</v>
      </c>
      <c r="M158" s="15">
        <v>11.102458418500797</v>
      </c>
      <c r="N158" s="15">
        <v>11.622084436917898</v>
      </c>
      <c r="O158" s="17">
        <v>5603.586288415795</v>
      </c>
      <c r="P158" s="15">
        <f t="shared" si="14"/>
        <v>1.501607845269286</v>
      </c>
      <c r="Q158" s="15">
        <f t="shared" si="15"/>
        <v>23.132889793181846</v>
      </c>
      <c r="R158" s="15">
        <v>724</v>
      </c>
      <c r="S158" s="15">
        <f t="shared" si="16"/>
        <v>314144.57414397754</v>
      </c>
      <c r="T158" s="15">
        <f t="shared" si="17"/>
        <v>43387.256326354262</v>
      </c>
      <c r="U158" s="15">
        <f t="shared" si="18"/>
        <v>357531.83047033183</v>
      </c>
      <c r="V158" s="15" t="str">
        <f>VLOOKUP(B158,NUTS_Europa!$B$2:$F$41,5,FALSE)</f>
        <v>Noord-Holland</v>
      </c>
      <c r="W158" s="15" t="str">
        <f>VLOOKUP(C158,Puertos!$N$3:$O$27,2,FALSE)</f>
        <v>Amberes</v>
      </c>
      <c r="X158" s="15" t="str">
        <f>VLOOKUP(D158,NUTS_Europa!$B$2:$F$41,5,FALSE)</f>
        <v>Noord-Brabant</v>
      </c>
      <c r="Y158" s="15" t="str">
        <f>VLOOKUP(E158,Puertos!$N$3:$O$27,2,FALSE)</f>
        <v>Amsterdam</v>
      </c>
      <c r="Z158" s="15">
        <f t="shared" si="19"/>
        <v>0.96387040804924362</v>
      </c>
    </row>
    <row r="159" spans="2:29" s="15" customFormat="1" x14ac:dyDescent="0.25">
      <c r="B159" s="15" t="str">
        <f>VLOOKUP(G159,[1]NUTS_Europa!$A$2:$C$81,2,FALSE)</f>
        <v>NL41</v>
      </c>
      <c r="C159" s="15">
        <f>VLOOKUP(G159,[1]NUTS_Europa!$A$2:$C$81,3,FALSE)</f>
        <v>218</v>
      </c>
      <c r="D159" s="15" t="str">
        <f>VLOOKUP(F159,[1]NUTS_Europa!$A$2:$C$81,2,FALSE)</f>
        <v>NL12</v>
      </c>
      <c r="E159" s="15">
        <f>VLOOKUP(F159,[1]NUTS_Europa!$A$2:$C$81,3,FALSE)</f>
        <v>250</v>
      </c>
      <c r="F159" s="15">
        <v>71</v>
      </c>
      <c r="G159" s="15">
        <v>75</v>
      </c>
      <c r="H159" s="15">
        <v>2905256.3813126124</v>
      </c>
      <c r="I159" s="15">
        <v>1207987.3556549051</v>
      </c>
      <c r="J159" s="15">
        <f t="shared" si="3"/>
        <v>43142.405559103754</v>
      </c>
      <c r="K159" s="15">
        <v>126450.71709999999</v>
      </c>
      <c r="L159" s="15">
        <v>4</v>
      </c>
      <c r="M159" s="15">
        <v>10.746068548020576</v>
      </c>
      <c r="N159" s="15">
        <v>11.622084436917898</v>
      </c>
      <c r="O159" s="17">
        <v>5603.586288415795</v>
      </c>
      <c r="P159" s="15">
        <f t="shared" si="14"/>
        <v>1.501607845269286</v>
      </c>
      <c r="Q159" s="15">
        <f t="shared" si="15"/>
        <v>16.247676393289861</v>
      </c>
      <c r="R159" s="15">
        <v>724</v>
      </c>
      <c r="S159" s="15">
        <f t="shared" si="16"/>
        <v>375367.75768380123</v>
      </c>
      <c r="T159" s="15">
        <f t="shared" si="17"/>
        <v>43142.405559103754</v>
      </c>
      <c r="U159" s="15">
        <f t="shared" si="18"/>
        <v>418510.16324290499</v>
      </c>
      <c r="V159" s="15" t="str">
        <f>VLOOKUP(B159,NUTS_Europa!$B$2:$F$41,5,FALSE)</f>
        <v>Noord-Brabant</v>
      </c>
      <c r="W159" s="15" t="str">
        <f>VLOOKUP(C159,Puertos!$N$3:$O$27,2,FALSE)</f>
        <v>Amsterdam</v>
      </c>
      <c r="X159" s="15" t="str">
        <f>VLOOKUP(D159,NUTS_Europa!$B$2:$F$41,5,FALSE)</f>
        <v>Friesland (NL)</v>
      </c>
      <c r="Y159" s="15" t="str">
        <f>VLOOKUP(E159,Puertos!$N$3:$O$27,2,FALSE)</f>
        <v>Rotterdam</v>
      </c>
      <c r="Z159" s="15">
        <f t="shared" si="19"/>
        <v>0.67698651638707752</v>
      </c>
    </row>
    <row r="160" spans="2:29" s="15" customFormat="1" x14ac:dyDescent="0.25"/>
    <row r="161" s="15" customFormat="1" x14ac:dyDescent="0.25"/>
    <row r="162" s="15" customFormat="1" x14ac:dyDescent="0.25"/>
    <row r="163" s="15" customFormat="1" x14ac:dyDescent="0.25"/>
    <row r="164" s="15" customFormat="1" x14ac:dyDescent="0.25"/>
    <row r="165" s="15" customFormat="1" x14ac:dyDescent="0.25"/>
    <row r="166" s="15" customFormat="1" x14ac:dyDescent="0.25"/>
    <row r="167" s="15" customFormat="1" x14ac:dyDescent="0.25"/>
    <row r="168" s="15" customFormat="1" x14ac:dyDescent="0.25"/>
    <row r="169" s="15" customFormat="1" x14ac:dyDescent="0.25"/>
    <row r="170" s="15" customFormat="1" x14ac:dyDescent="0.25"/>
    <row r="171" s="15" customFormat="1" x14ac:dyDescent="0.25"/>
    <row r="172" s="15" customFormat="1" x14ac:dyDescent="0.25"/>
    <row r="173" s="15" customFormat="1" x14ac:dyDescent="0.25"/>
    <row r="174" s="15" customFormat="1" x14ac:dyDescent="0.25"/>
    <row r="175" s="15" customFormat="1" x14ac:dyDescent="0.25"/>
    <row r="176" s="15" customFormat="1" x14ac:dyDescent="0.25"/>
    <row r="177" s="15" customFormat="1" x14ac:dyDescent="0.25"/>
    <row r="178" s="15" customFormat="1" x14ac:dyDescent="0.25"/>
    <row r="179" s="15" customFormat="1" x14ac:dyDescent="0.25"/>
    <row r="180" s="15" customFormat="1" x14ac:dyDescent="0.25"/>
    <row r="181" s="15" customFormat="1" x14ac:dyDescent="0.25"/>
    <row r="182" s="15" customFormat="1" x14ac:dyDescent="0.25"/>
    <row r="183" s="15" customFormat="1" x14ac:dyDescent="0.25"/>
    <row r="184" s="15" customFormat="1" x14ac:dyDescent="0.25"/>
    <row r="185" s="15" customFormat="1" x14ac:dyDescent="0.25"/>
    <row r="186" s="15" customFormat="1" x14ac:dyDescent="0.25"/>
    <row r="187" s="15" customFormat="1" x14ac:dyDescent="0.25"/>
    <row r="188" s="15" customFormat="1" x14ac:dyDescent="0.25"/>
    <row r="189" s="15" customFormat="1" x14ac:dyDescent="0.25"/>
    <row r="190" s="15" customFormat="1" x14ac:dyDescent="0.25"/>
    <row r="191" s="15" customFormat="1" x14ac:dyDescent="0.25"/>
    <row r="192" s="15" customFormat="1" x14ac:dyDescent="0.25"/>
    <row r="193" s="15" customFormat="1" x14ac:dyDescent="0.25"/>
    <row r="194" s="15" customFormat="1" x14ac:dyDescent="0.25"/>
    <row r="195" s="15" customFormat="1" x14ac:dyDescent="0.25"/>
    <row r="196" s="15" customFormat="1" x14ac:dyDescent="0.25"/>
    <row r="197" s="15" customFormat="1" x14ac:dyDescent="0.25"/>
    <row r="198" s="15" customFormat="1" x14ac:dyDescent="0.25"/>
    <row r="199" s="15" customFormat="1" x14ac:dyDescent="0.25"/>
    <row r="200" s="15" customFormat="1" x14ac:dyDescent="0.25"/>
    <row r="201" s="15" customFormat="1" x14ac:dyDescent="0.25"/>
    <row r="202" s="15" customFormat="1" x14ac:dyDescent="0.25"/>
    <row r="203" s="15" customFormat="1" x14ac:dyDescent="0.25"/>
    <row r="204" s="15" customFormat="1" x14ac:dyDescent="0.25"/>
    <row r="205" s="15" customFormat="1" x14ac:dyDescent="0.25"/>
    <row r="206" s="15" customFormat="1" x14ac:dyDescent="0.25"/>
    <row r="207" s="15" customFormat="1" x14ac:dyDescent="0.25"/>
    <row r="208" s="15" customFormat="1" x14ac:dyDescent="0.25"/>
    <row r="209" s="15" customFormat="1" x14ac:dyDescent="0.25"/>
    <row r="210" s="15" customFormat="1" x14ac:dyDescent="0.25"/>
    <row r="211" s="15" customFormat="1" x14ac:dyDescent="0.25"/>
    <row r="212" s="15" customFormat="1" x14ac:dyDescent="0.25"/>
    <row r="213" s="15" customFormat="1" x14ac:dyDescent="0.25"/>
    <row r="214" s="15" customFormat="1" x14ac:dyDescent="0.25"/>
    <row r="215" s="15" customFormat="1" x14ac:dyDescent="0.25"/>
    <row r="216" s="15" customFormat="1" x14ac:dyDescent="0.25"/>
    <row r="217" s="15" customFormat="1" x14ac:dyDescent="0.25"/>
    <row r="218" s="15" customFormat="1" x14ac:dyDescent="0.25"/>
    <row r="219" s="15" customFormat="1" x14ac:dyDescent="0.25"/>
    <row r="220" s="15" customFormat="1" x14ac:dyDescent="0.25"/>
    <row r="221" s="15" customFormat="1" x14ac:dyDescent="0.25"/>
    <row r="222" s="15" customFormat="1" x14ac:dyDescent="0.25"/>
    <row r="223" s="15" customFormat="1" x14ac:dyDescent="0.25"/>
    <row r="224" s="15" customFormat="1" x14ac:dyDescent="0.25"/>
    <row r="225" s="15" customFormat="1" x14ac:dyDescent="0.25"/>
    <row r="226" s="15" customFormat="1" x14ac:dyDescent="0.25"/>
    <row r="227" s="15" customFormat="1" x14ac:dyDescent="0.25"/>
    <row r="228" s="15" customFormat="1" x14ac:dyDescent="0.25"/>
    <row r="229" s="15" customFormat="1" x14ac:dyDescent="0.25"/>
    <row r="230" s="15" customFormat="1" x14ac:dyDescent="0.25"/>
    <row r="231" s="15" customFormat="1" x14ac:dyDescent="0.25"/>
    <row r="232" s="15" customFormat="1" x14ac:dyDescent="0.25"/>
    <row r="233" s="15" customFormat="1" x14ac:dyDescent="0.25"/>
    <row r="234" s="15" customFormat="1" x14ac:dyDescent="0.25"/>
    <row r="235" s="15" customFormat="1" x14ac:dyDescent="0.25"/>
    <row r="236" s="15" customFormat="1" x14ac:dyDescent="0.25"/>
    <row r="237" s="15" customFormat="1" x14ac:dyDescent="0.25"/>
    <row r="238" s="15" customFormat="1" x14ac:dyDescent="0.25"/>
    <row r="239" s="15" customFormat="1" x14ac:dyDescent="0.25"/>
    <row r="240" s="15" customFormat="1" x14ac:dyDescent="0.25"/>
    <row r="241" s="15" customFormat="1" x14ac:dyDescent="0.25"/>
    <row r="242" s="15" customFormat="1" x14ac:dyDescent="0.25"/>
    <row r="243" s="15" customFormat="1" x14ac:dyDescent="0.25"/>
    <row r="244" s="15" customFormat="1" x14ac:dyDescent="0.25"/>
    <row r="245" s="15" customFormat="1" x14ac:dyDescent="0.25"/>
    <row r="246" s="15" customFormat="1" x14ac:dyDescent="0.25"/>
    <row r="247" s="15" customFormat="1" x14ac:dyDescent="0.25"/>
    <row r="248" s="15" customFormat="1" x14ac:dyDescent="0.25"/>
    <row r="249" s="15" customFormat="1" x14ac:dyDescent="0.25"/>
    <row r="250" s="15" customFormat="1" x14ac:dyDescent="0.25"/>
    <row r="251" s="15" customFormat="1" x14ac:dyDescent="0.25"/>
    <row r="252" s="15" customFormat="1" x14ac:dyDescent="0.25"/>
    <row r="253" s="15" customFormat="1" x14ac:dyDescent="0.25"/>
    <row r="254" s="15" customFormat="1" x14ac:dyDescent="0.25"/>
    <row r="255" s="15" customFormat="1" x14ac:dyDescent="0.25"/>
    <row r="256" s="15" customFormat="1" x14ac:dyDescent="0.25"/>
    <row r="257" s="15" customFormat="1" x14ac:dyDescent="0.25"/>
    <row r="258" s="15" customFormat="1" x14ac:dyDescent="0.25"/>
    <row r="259" s="15" customFormat="1" x14ac:dyDescent="0.25"/>
    <row r="260" s="15" customFormat="1" x14ac:dyDescent="0.25"/>
    <row r="261" s="15" customFormat="1" x14ac:dyDescent="0.25"/>
    <row r="262" s="15" customFormat="1" x14ac:dyDescent="0.25"/>
    <row r="263" s="15" customFormat="1" x14ac:dyDescent="0.25"/>
    <row r="264" s="15" customFormat="1" x14ac:dyDescent="0.25"/>
    <row r="265" s="15" customFormat="1" x14ac:dyDescent="0.25"/>
    <row r="266" s="15" customFormat="1" x14ac:dyDescent="0.25"/>
    <row r="267" s="15" customFormat="1" x14ac:dyDescent="0.25"/>
    <row r="268" s="15" customFormat="1" x14ac:dyDescent="0.25"/>
    <row r="269" s="15" customFormat="1" x14ac:dyDescent="0.25"/>
    <row r="270" s="15" customFormat="1" x14ac:dyDescent="0.25"/>
    <row r="271" s="15" customFormat="1" x14ac:dyDescent="0.25"/>
    <row r="272" s="15" customFormat="1" x14ac:dyDescent="0.25"/>
    <row r="273" s="15" customFormat="1" x14ac:dyDescent="0.25"/>
    <row r="274" s="15" customFormat="1" x14ac:dyDescent="0.25"/>
    <row r="275" s="15" customFormat="1" x14ac:dyDescent="0.25"/>
    <row r="276" s="15" customFormat="1" x14ac:dyDescent="0.25"/>
    <row r="277" s="15" customFormat="1" x14ac:dyDescent="0.25"/>
    <row r="278" s="15" customFormat="1" x14ac:dyDescent="0.25"/>
    <row r="279" s="15" customFormat="1" x14ac:dyDescent="0.25"/>
    <row r="280" s="15" customFormat="1" x14ac:dyDescent="0.25"/>
    <row r="281" s="15" customFormat="1" x14ac:dyDescent="0.25"/>
    <row r="282" s="15" customFormat="1" x14ac:dyDescent="0.25"/>
    <row r="283" s="15" customFormat="1" x14ac:dyDescent="0.25"/>
    <row r="284" s="15" customFormat="1" x14ac:dyDescent="0.25"/>
    <row r="285" s="15" customFormat="1" x14ac:dyDescent="0.25"/>
    <row r="286" s="15" customFormat="1" x14ac:dyDescent="0.25"/>
    <row r="287" s="15" customFormat="1" x14ac:dyDescent="0.25"/>
    <row r="288" s="15" customFormat="1" x14ac:dyDescent="0.25"/>
    <row r="289" s="15" customFormat="1" x14ac:dyDescent="0.25"/>
    <row r="290" s="15" customFormat="1" x14ac:dyDescent="0.25"/>
    <row r="291" s="15" customFormat="1" x14ac:dyDescent="0.25"/>
    <row r="292" s="15" customFormat="1" x14ac:dyDescent="0.25"/>
    <row r="293" s="15" customFormat="1" x14ac:dyDescent="0.25"/>
    <row r="294" s="15" customFormat="1" x14ac:dyDescent="0.25"/>
    <row r="295" s="15" customFormat="1" x14ac:dyDescent="0.25"/>
    <row r="296" s="15" customFormat="1" x14ac:dyDescent="0.25"/>
    <row r="297" s="15" customFormat="1" x14ac:dyDescent="0.25"/>
    <row r="298" s="15" customFormat="1" x14ac:dyDescent="0.25"/>
    <row r="299" s="15" customFormat="1" x14ac:dyDescent="0.25"/>
    <row r="300" s="15" customFormat="1" x14ac:dyDescent="0.25"/>
    <row r="301" s="15" customFormat="1" x14ac:dyDescent="0.25"/>
    <row r="302" s="15" customFormat="1" x14ac:dyDescent="0.25"/>
    <row r="303" s="15" customFormat="1" x14ac:dyDescent="0.25"/>
    <row r="304" s="15" customFormat="1" x14ac:dyDescent="0.25"/>
    <row r="305" s="15" customFormat="1" x14ac:dyDescent="0.25"/>
    <row r="306" s="15" customFormat="1" x14ac:dyDescent="0.25"/>
    <row r="307" s="15" customFormat="1" x14ac:dyDescent="0.25"/>
    <row r="308" s="15" customFormat="1" x14ac:dyDescent="0.25"/>
    <row r="309" s="15" customFormat="1" x14ac:dyDescent="0.25"/>
    <row r="310" s="15" customFormat="1" x14ac:dyDescent="0.25"/>
    <row r="311" s="15" customFormat="1" x14ac:dyDescent="0.25"/>
    <row r="312" s="15" customFormat="1" x14ac:dyDescent="0.25"/>
    <row r="313" s="15" customFormat="1" x14ac:dyDescent="0.25"/>
    <row r="314" s="15" customFormat="1" x14ac:dyDescent="0.25"/>
    <row r="315" s="15" customFormat="1" x14ac:dyDescent="0.25"/>
    <row r="316" s="15" customFormat="1" x14ac:dyDescent="0.25"/>
    <row r="317" s="15" customFormat="1" x14ac:dyDescent="0.25"/>
    <row r="318" s="15" customFormat="1" x14ac:dyDescent="0.25"/>
    <row r="319" s="15" customFormat="1" x14ac:dyDescent="0.25"/>
    <row r="320" s="15" customFormat="1" x14ac:dyDescent="0.25"/>
    <row r="321" s="15" customFormat="1" x14ac:dyDescent="0.25"/>
    <row r="322" s="15" customFormat="1" x14ac:dyDescent="0.25"/>
    <row r="323" s="15" customFormat="1" x14ac:dyDescent="0.25"/>
    <row r="324" s="15" customFormat="1" x14ac:dyDescent="0.25"/>
    <row r="325" s="15" customFormat="1" x14ac:dyDescent="0.25"/>
    <row r="326" s="15" customFormat="1" x14ac:dyDescent="0.25"/>
    <row r="327" s="15" customFormat="1" x14ac:dyDescent="0.25"/>
    <row r="328" s="15" customFormat="1" x14ac:dyDescent="0.25"/>
    <row r="329" s="15" customFormat="1" x14ac:dyDescent="0.25"/>
    <row r="330" s="15" customFormat="1" x14ac:dyDescent="0.25"/>
    <row r="331" s="15" customFormat="1" x14ac:dyDescent="0.25"/>
    <row r="332" s="15" customFormat="1" x14ac:dyDescent="0.25"/>
    <row r="333" s="15" customFormat="1" x14ac:dyDescent="0.25"/>
    <row r="334" s="15" customFormat="1" x14ac:dyDescent="0.25"/>
    <row r="335" s="15" customFormat="1" x14ac:dyDescent="0.25"/>
    <row r="336" s="15" customFormat="1" x14ac:dyDescent="0.25"/>
    <row r="337" s="15" customFormat="1" x14ac:dyDescent="0.25"/>
    <row r="338" s="15" customFormat="1" x14ac:dyDescent="0.25"/>
    <row r="339" s="15" customFormat="1" x14ac:dyDescent="0.25"/>
    <row r="340" s="15" customFormat="1" x14ac:dyDescent="0.25"/>
    <row r="341" s="15" customFormat="1" x14ac:dyDescent="0.25"/>
    <row r="342" s="15" customFormat="1" x14ac:dyDescent="0.25"/>
    <row r="343" s="15" customFormat="1" x14ac:dyDescent="0.25"/>
    <row r="344" s="15" customFormat="1" x14ac:dyDescent="0.25"/>
    <row r="345" s="15" customFormat="1" x14ac:dyDescent="0.25"/>
    <row r="346" s="15" customFormat="1" x14ac:dyDescent="0.25"/>
    <row r="347" s="15" customFormat="1" x14ac:dyDescent="0.25"/>
    <row r="348" s="15" customFormat="1" x14ac:dyDescent="0.25"/>
    <row r="349" s="15" customFormat="1" x14ac:dyDescent="0.25"/>
    <row r="350" s="15" customFormat="1" x14ac:dyDescent="0.25"/>
    <row r="351" s="15" customFormat="1" x14ac:dyDescent="0.25"/>
    <row r="352" s="15" customFormat="1" x14ac:dyDescent="0.25"/>
    <row r="353" s="15" customFormat="1" x14ac:dyDescent="0.25"/>
    <row r="354" s="15" customFormat="1" x14ac:dyDescent="0.25"/>
    <row r="355" s="15" customFormat="1" x14ac:dyDescent="0.25"/>
    <row r="356" s="15" customFormat="1" x14ac:dyDescent="0.25"/>
    <row r="357" s="15" customFormat="1" x14ac:dyDescent="0.25"/>
    <row r="358" s="15" customFormat="1" x14ac:dyDescent="0.25"/>
    <row r="359" s="15" customFormat="1" x14ac:dyDescent="0.25"/>
    <row r="360" s="15" customFormat="1" x14ac:dyDescent="0.25"/>
    <row r="361" s="15" customFormat="1" x14ac:dyDescent="0.25"/>
    <row r="362" s="15" customFormat="1" x14ac:dyDescent="0.25"/>
    <row r="363" s="15" customFormat="1" x14ac:dyDescent="0.25"/>
  </sheetData>
  <autoFilter ref="B3:I83" xr:uid="{00000000-0001-0000-00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DE0F1-4B0E-4466-AEAE-FC0501D24BC2}">
  <dimension ref="B1:AC201"/>
  <sheetViews>
    <sheetView workbookViewId="0">
      <selection activeCell="D19" sqref="D19"/>
    </sheetView>
  </sheetViews>
  <sheetFormatPr baseColWidth="10" defaultColWidth="9.140625" defaultRowHeight="15" x14ac:dyDescent="0.25"/>
  <cols>
    <col min="6" max="7" width="7.28515625" bestFit="1" customWidth="1"/>
    <col min="8" max="9" width="13" bestFit="1" customWidth="1"/>
    <col min="10" max="14" width="12" bestFit="1" customWidth="1"/>
  </cols>
  <sheetData>
    <row r="1" spans="2:14" x14ac:dyDescent="0.25">
      <c r="M1" t="s">
        <v>142</v>
      </c>
    </row>
    <row r="3" spans="2:14" x14ac:dyDescent="0.25">
      <c r="B3" t="s">
        <v>133</v>
      </c>
      <c r="C3" t="s">
        <v>134</v>
      </c>
      <c r="D3" t="s">
        <v>131</v>
      </c>
      <c r="E3" t="s">
        <v>135</v>
      </c>
      <c r="F3" t="s">
        <v>39</v>
      </c>
      <c r="G3" t="s">
        <v>40</v>
      </c>
      <c r="H3" t="s">
        <v>136</v>
      </c>
      <c r="I3" t="s">
        <v>132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</row>
    <row r="4" spans="2:14" s="15" customFormat="1" x14ac:dyDescent="0.25">
      <c r="B4" s="15" t="str">
        <f>VLOOKUP(F4,[1]NUTS_Europa!$A$2:$C$81,2,FALSE)</f>
        <v>BE21</v>
      </c>
      <c r="C4" s="15">
        <f>VLOOKUP(F4,[1]NUTS_Europa!$A$2:$C$81,3,FALSE)</f>
        <v>253</v>
      </c>
      <c r="D4" s="15" t="str">
        <f>VLOOKUP(G4,[1]NUTS_Europa!$A$2:$C$81,2,FALSE)</f>
        <v>BE25</v>
      </c>
      <c r="E4" s="15">
        <f>VLOOKUP(G4,[1]NUTS_Europa!$A$2:$C$81,3,FALSE)</f>
        <v>235</v>
      </c>
      <c r="F4" s="15">
        <v>1</v>
      </c>
      <c r="G4" s="15">
        <v>3</v>
      </c>
      <c r="H4" s="16">
        <v>320654.7700985205</v>
      </c>
      <c r="I4" s="16">
        <v>811317.36373054888</v>
      </c>
      <c r="J4" s="15">
        <v>135416.16140000001</v>
      </c>
      <c r="K4" s="15">
        <v>6.7272727272727275</v>
      </c>
      <c r="L4" s="15">
        <v>7.9987646420785241</v>
      </c>
      <c r="M4" s="15">
        <v>4.022834551461961</v>
      </c>
      <c r="N4" s="15">
        <v>1766.281889669362</v>
      </c>
    </row>
    <row r="5" spans="2:14" s="15" customFormat="1" x14ac:dyDescent="0.25">
      <c r="B5" s="15" t="str">
        <f>VLOOKUP(F5,[1]NUTS_Europa!$A$2:$C$81,2,FALSE)</f>
        <v>BE21</v>
      </c>
      <c r="C5" s="15">
        <f>VLOOKUP(F5,[1]NUTS_Europa!$A$2:$C$81,3,FALSE)</f>
        <v>253</v>
      </c>
      <c r="D5" s="15" t="str">
        <f>VLOOKUP(G5,[1]NUTS_Europa!$A$2:$C$81,2,FALSE)</f>
        <v>ES21</v>
      </c>
      <c r="E5" s="15">
        <f>VLOOKUP(G5,[1]NUTS_Europa!$A$2:$C$81,3,FALSE)</f>
        <v>163</v>
      </c>
      <c r="F5" s="15">
        <v>1</v>
      </c>
      <c r="G5" s="15">
        <v>14</v>
      </c>
      <c r="H5" s="15">
        <v>580925.77398617251</v>
      </c>
      <c r="I5" s="15">
        <v>1607007.5112984136</v>
      </c>
      <c r="J5" s="15">
        <v>145277.79319999999</v>
      </c>
      <c r="K5" s="15">
        <v>41.492513368983957</v>
      </c>
      <c r="L5" s="15">
        <v>10.935522152103601</v>
      </c>
      <c r="M5" s="15">
        <v>7.5897043652745886</v>
      </c>
      <c r="N5" s="15">
        <v>2892.2254104356139</v>
      </c>
    </row>
    <row r="6" spans="2:14" s="15" customFormat="1" x14ac:dyDescent="0.25">
      <c r="B6" s="15" t="str">
        <f>VLOOKUP(F6,[1]NUTS_Europa!$A$2:$C$81,2,FALSE)</f>
        <v>BE23</v>
      </c>
      <c r="C6" s="15">
        <f>VLOOKUP(F6,[1]NUTS_Europa!$A$2:$C$81,3,FALSE)</f>
        <v>253</v>
      </c>
      <c r="D6" s="15" t="str">
        <f>VLOOKUP(G6,[1]NUTS_Europa!$A$2:$C$81,2,FALSE)</f>
        <v>BE25</v>
      </c>
      <c r="E6" s="15">
        <f>VLOOKUP(G6,[1]NUTS_Europa!$A$2:$C$81,3,FALSE)</f>
        <v>235</v>
      </c>
      <c r="F6" s="15">
        <v>2</v>
      </c>
      <c r="G6" s="15">
        <v>3</v>
      </c>
      <c r="H6" s="15">
        <v>399505.12621714018</v>
      </c>
      <c r="I6" s="15">
        <v>811317.36373054888</v>
      </c>
      <c r="J6" s="15">
        <v>135416.16140000001</v>
      </c>
      <c r="K6" s="15">
        <v>6.7272727272727275</v>
      </c>
      <c r="L6" s="15">
        <v>7.9987646420785241</v>
      </c>
      <c r="M6" s="15">
        <v>4.022834551461961</v>
      </c>
      <c r="N6" s="15">
        <v>1766.281889669362</v>
      </c>
    </row>
    <row r="7" spans="2:14" s="15" customFormat="1" x14ac:dyDescent="0.25">
      <c r="B7" s="15" t="str">
        <f>VLOOKUP(F7,[1]NUTS_Europa!$A$2:$C$81,2,FALSE)</f>
        <v>BE23</v>
      </c>
      <c r="C7" s="15">
        <f>VLOOKUP(F7,[1]NUTS_Europa!$A$2:$C$81,3,FALSE)</f>
        <v>253</v>
      </c>
      <c r="D7" s="15" t="str">
        <f>VLOOKUP(G7,[1]NUTS_Europa!$A$2:$C$81,2,FALSE)</f>
        <v>ES13</v>
      </c>
      <c r="E7" s="15">
        <f>VLOOKUP(G7,[1]NUTS_Europa!$A$2:$C$81,3,FALSE)</f>
        <v>163</v>
      </c>
      <c r="F7" s="15">
        <v>2</v>
      </c>
      <c r="G7" s="15">
        <v>13</v>
      </c>
      <c r="H7" s="15">
        <v>880168.14074164699</v>
      </c>
      <c r="I7" s="15">
        <v>1607007.5112984136</v>
      </c>
      <c r="J7" s="15">
        <v>117923.68180000001</v>
      </c>
      <c r="K7" s="15">
        <v>41.492513368983957</v>
      </c>
      <c r="L7" s="15">
        <v>10.935522152103601</v>
      </c>
      <c r="M7" s="15">
        <v>7.5897043652745886</v>
      </c>
      <c r="N7" s="15">
        <v>2892.2254104356139</v>
      </c>
    </row>
    <row r="8" spans="2:14" s="15" customFormat="1" x14ac:dyDescent="0.25">
      <c r="B8" s="15" t="str">
        <f>VLOOKUP(F8,[1]NUTS_Europa!$A$2:$C$81,2,FALSE)</f>
        <v>DE50</v>
      </c>
      <c r="C8" s="15">
        <f>VLOOKUP(F8,[1]NUTS_Europa!$A$2:$C$81,3,FALSE)</f>
        <v>245</v>
      </c>
      <c r="D8" s="15" t="str">
        <f>VLOOKUP(G8,[1]NUTS_Europa!$A$2:$C$81,2,FALSE)</f>
        <v>ES12</v>
      </c>
      <c r="E8" s="15">
        <f>VLOOKUP(G8,[1]NUTS_Europa!$A$2:$C$81,3,FALSE)</f>
        <v>285</v>
      </c>
      <c r="F8" s="15">
        <v>4</v>
      </c>
      <c r="G8" s="15">
        <v>12</v>
      </c>
      <c r="H8" s="15">
        <v>33359.780428950173</v>
      </c>
      <c r="I8" s="15">
        <v>11641241.072619552</v>
      </c>
      <c r="J8" s="15">
        <v>114346.8514</v>
      </c>
      <c r="K8" s="15">
        <v>53.793582887700538</v>
      </c>
      <c r="L8" s="15">
        <v>13.845047694326936</v>
      </c>
      <c r="M8" s="15">
        <v>3.5498739590392965E-2</v>
      </c>
      <c r="N8" s="15">
        <v>15.609481283570693</v>
      </c>
    </row>
    <row r="9" spans="2:14" s="15" customFormat="1" x14ac:dyDescent="0.25">
      <c r="B9" s="15" t="str">
        <f>VLOOKUP(F9,[1]NUTS_Europa!$A$2:$C$81,2,FALSE)</f>
        <v>DE50</v>
      </c>
      <c r="C9" s="15">
        <f>VLOOKUP(F9,[1]NUTS_Europa!$A$2:$C$81,3,FALSE)</f>
        <v>245</v>
      </c>
      <c r="D9" s="15" t="str">
        <f>VLOOKUP(G9,[1]NUTS_Europa!$A$2:$C$81,2,FALSE)</f>
        <v>FRD1</v>
      </c>
      <c r="E9" s="15">
        <f>VLOOKUP(G9,[1]NUTS_Europa!$A$2:$C$81,3,FALSE)</f>
        <v>268</v>
      </c>
      <c r="F9" s="15">
        <v>4</v>
      </c>
      <c r="G9" s="15">
        <v>19</v>
      </c>
      <c r="H9" s="15">
        <v>243233.0402795418</v>
      </c>
      <c r="I9" s="15">
        <v>11719733.246560356</v>
      </c>
      <c r="J9" s="15">
        <v>163171.4883</v>
      </c>
      <c r="K9" s="15">
        <v>31.173262032085567</v>
      </c>
      <c r="L9" s="15">
        <v>14.324960707719688</v>
      </c>
      <c r="M9" s="15">
        <v>0.27227571707305148</v>
      </c>
      <c r="N9" s="15">
        <v>103.75670904472271</v>
      </c>
    </row>
    <row r="10" spans="2:14" s="15" customFormat="1" x14ac:dyDescent="0.25">
      <c r="B10" s="15" t="str">
        <f>VLOOKUP(F10,[1]NUTS_Europa!$A$2:$C$81,2,FALSE)</f>
        <v>DE60</v>
      </c>
      <c r="C10" s="15">
        <f>VLOOKUP(F10,[1]NUTS_Europa!$A$2:$C$81,3,FALSE)</f>
        <v>1069</v>
      </c>
      <c r="D10" s="15" t="str">
        <f>VLOOKUP(G10,[1]NUTS_Europa!$A$2:$C$81,2,FALSE)</f>
        <v>NL12</v>
      </c>
      <c r="E10" s="15">
        <f>VLOOKUP(G10,[1]NUTS_Europa!$A$2:$C$81,3,FALSE)</f>
        <v>218</v>
      </c>
      <c r="F10" s="15">
        <v>5</v>
      </c>
      <c r="G10" s="15">
        <v>31</v>
      </c>
      <c r="H10" s="15">
        <v>1018928.3049360353</v>
      </c>
      <c r="I10" s="15">
        <v>1158615.5621403903</v>
      </c>
      <c r="J10" s="15">
        <v>120437.3524</v>
      </c>
      <c r="K10" s="15">
        <v>14.436898395721927</v>
      </c>
      <c r="L10" s="15">
        <v>7.9628167275916777</v>
      </c>
      <c r="M10" s="15">
        <v>8.6496825298207707</v>
      </c>
      <c r="N10" s="15">
        <v>4803.0739633682033</v>
      </c>
    </row>
    <row r="11" spans="2:14" s="15" customFormat="1" x14ac:dyDescent="0.25">
      <c r="B11" s="15" t="str">
        <f>VLOOKUP(F11,[1]NUTS_Europa!$A$2:$C$81,2,FALSE)</f>
        <v>DE60</v>
      </c>
      <c r="C11" s="15">
        <f>VLOOKUP(F11,[1]NUTS_Europa!$A$2:$C$81,3,FALSE)</f>
        <v>1069</v>
      </c>
      <c r="D11" s="15" t="str">
        <f>VLOOKUP(G11,[1]NUTS_Europa!$A$2:$C$81,2,FALSE)</f>
        <v>NL32</v>
      </c>
      <c r="E11" s="15">
        <f>VLOOKUP(G11,[1]NUTS_Europa!$A$2:$C$81,3,FALSE)</f>
        <v>218</v>
      </c>
      <c r="F11" s="15">
        <v>5</v>
      </c>
      <c r="G11" s="15">
        <v>32</v>
      </c>
      <c r="H11" s="15">
        <v>276660.77432971681</v>
      </c>
      <c r="I11" s="15">
        <v>1158615.5621403903</v>
      </c>
      <c r="J11" s="15">
        <v>119215.969</v>
      </c>
      <c r="K11" s="15">
        <v>14.436898395721927</v>
      </c>
      <c r="L11" s="15">
        <v>7.9628167275916777</v>
      </c>
      <c r="M11" s="15">
        <v>8.6496825298207707</v>
      </c>
      <c r="N11" s="15">
        <v>4803.0739633682033</v>
      </c>
    </row>
    <row r="12" spans="2:14" s="15" customFormat="1" x14ac:dyDescent="0.25">
      <c r="B12" s="15" t="str">
        <f>VLOOKUP(F12,[1]NUTS_Europa!$A$2:$C$81,2,FALSE)</f>
        <v>DE80</v>
      </c>
      <c r="C12" s="15">
        <f>VLOOKUP(F12,[1]NUTS_Europa!$A$2:$C$81,3,FALSE)</f>
        <v>1069</v>
      </c>
      <c r="D12" s="15" t="str">
        <f>VLOOKUP(G12,[1]NUTS_Europa!$A$2:$C$81,2,FALSE)</f>
        <v>ES11</v>
      </c>
      <c r="E12" s="15">
        <f>VLOOKUP(G12,[1]NUTS_Europa!$A$2:$C$81,3,FALSE)</f>
        <v>288</v>
      </c>
      <c r="F12" s="15">
        <v>6</v>
      </c>
      <c r="G12" s="15">
        <v>11</v>
      </c>
      <c r="H12" s="15">
        <v>475768.8436607116</v>
      </c>
      <c r="I12" s="15">
        <v>2026940.8128204108</v>
      </c>
      <c r="J12" s="15">
        <v>142841.86170000001</v>
      </c>
      <c r="K12" s="15">
        <v>61.965240641711233</v>
      </c>
      <c r="L12" s="15">
        <v>10.043592174176069</v>
      </c>
      <c r="M12" s="15">
        <v>1.7326329902874165</v>
      </c>
      <c r="N12" s="15">
        <v>900.45194509486157</v>
      </c>
    </row>
    <row r="13" spans="2:14" s="15" customFormat="1" x14ac:dyDescent="0.25">
      <c r="B13" s="15" t="str">
        <f>VLOOKUP(F13,[1]NUTS_Europa!$A$2:$C$81,2,FALSE)</f>
        <v>DE80</v>
      </c>
      <c r="C13" s="15">
        <f>VLOOKUP(F13,[1]NUTS_Europa!$A$2:$C$81,3,FALSE)</f>
        <v>1069</v>
      </c>
      <c r="D13" s="15" t="str">
        <f>VLOOKUP(G13,[1]NUTS_Europa!$A$2:$C$81,2,FALSE)</f>
        <v>FRH0</v>
      </c>
      <c r="E13" s="15">
        <f>VLOOKUP(G13,[1]NUTS_Europa!$A$2:$C$81,3,FALSE)</f>
        <v>283</v>
      </c>
      <c r="F13" s="15">
        <v>6</v>
      </c>
      <c r="G13" s="15">
        <v>23</v>
      </c>
      <c r="H13" s="15">
        <v>1559459.3922692121</v>
      </c>
      <c r="I13" s="15">
        <v>1689852.6739462691</v>
      </c>
      <c r="J13" s="15">
        <v>117923.68180000001</v>
      </c>
      <c r="K13" s="15">
        <v>51.223529411764709</v>
      </c>
      <c r="L13" s="15">
        <v>9.8414374643775293</v>
      </c>
      <c r="M13" s="15">
        <v>4.5329084986939865</v>
      </c>
      <c r="N13" s="15">
        <v>2266.668196275321</v>
      </c>
    </row>
    <row r="14" spans="2:14" s="15" customFormat="1" x14ac:dyDescent="0.25">
      <c r="B14" s="15" t="str">
        <f>VLOOKUP(F14,[1]NUTS_Europa!$A$2:$C$81,2,FALSE)</f>
        <v>DE93</v>
      </c>
      <c r="C14" s="15">
        <f>VLOOKUP(F14,[1]NUTS_Europa!$A$2:$C$81,3,FALSE)</f>
        <v>1069</v>
      </c>
      <c r="D14" s="15" t="str">
        <f>VLOOKUP(G14,[1]NUTS_Europa!$A$2:$C$81,2,FALSE)</f>
        <v>ES21</v>
      </c>
      <c r="E14" s="15">
        <f>VLOOKUP(G14,[1]NUTS_Europa!$A$2:$C$81,3,FALSE)</f>
        <v>163</v>
      </c>
      <c r="F14" s="15">
        <v>7</v>
      </c>
      <c r="G14" s="15">
        <v>14</v>
      </c>
      <c r="H14" s="15">
        <v>645388.24804497499</v>
      </c>
      <c r="I14" s="15">
        <v>1860638.7521944423</v>
      </c>
      <c r="J14" s="15">
        <v>117768.50930000001</v>
      </c>
      <c r="K14" s="15">
        <v>56.045454545454547</v>
      </c>
      <c r="L14" s="15">
        <v>10.318396249238088</v>
      </c>
      <c r="M14" s="15">
        <v>6.5774355224624905</v>
      </c>
      <c r="N14" s="15">
        <v>2892.2254104356139</v>
      </c>
    </row>
    <row r="15" spans="2:14" s="15" customFormat="1" x14ac:dyDescent="0.25">
      <c r="B15" s="15" t="str">
        <f>VLOOKUP(F15,[1]NUTS_Europa!$A$2:$C$81,2,FALSE)</f>
        <v>DE93</v>
      </c>
      <c r="C15" s="15">
        <f>VLOOKUP(F15,[1]NUTS_Europa!$A$2:$C$81,3,FALSE)</f>
        <v>1069</v>
      </c>
      <c r="D15" s="15" t="str">
        <f>VLOOKUP(G15,[1]NUTS_Europa!$A$2:$C$81,2,FALSE)</f>
        <v>NL32</v>
      </c>
      <c r="E15" s="15">
        <f>VLOOKUP(G15,[1]NUTS_Europa!$A$2:$C$81,3,FALSE)</f>
        <v>218</v>
      </c>
      <c r="F15" s="15">
        <v>7</v>
      </c>
      <c r="G15" s="15">
        <v>32</v>
      </c>
      <c r="H15" s="15">
        <v>525765.00082886359</v>
      </c>
      <c r="I15" s="15">
        <v>1158615.5621403903</v>
      </c>
      <c r="J15" s="15">
        <v>199058.85829999999</v>
      </c>
      <c r="K15" s="15">
        <v>14.436898395721927</v>
      </c>
      <c r="L15" s="15">
        <v>7.9628167275916777</v>
      </c>
      <c r="M15" s="15">
        <v>8.6496825298207707</v>
      </c>
      <c r="N15" s="15">
        <v>4803.0739633682033</v>
      </c>
    </row>
    <row r="16" spans="2:14" s="15" customFormat="1" x14ac:dyDescent="0.25">
      <c r="B16" s="15" t="str">
        <f>VLOOKUP(F16,[1]NUTS_Europa!$A$2:$C$81,2,FALSE)</f>
        <v>DE94</v>
      </c>
      <c r="C16" s="15">
        <f>VLOOKUP(F16,[1]NUTS_Europa!$A$2:$C$81,3,FALSE)</f>
        <v>245</v>
      </c>
      <c r="D16" s="15" t="str">
        <f>VLOOKUP(G16,[1]NUTS_Europa!$A$2:$C$81,2,FALSE)</f>
        <v>ES12</v>
      </c>
      <c r="E16" s="15">
        <f>VLOOKUP(G16,[1]NUTS_Europa!$A$2:$C$81,3,FALSE)</f>
        <v>285</v>
      </c>
      <c r="F16" s="15">
        <v>8</v>
      </c>
      <c r="G16" s="15">
        <v>12</v>
      </c>
      <c r="H16" s="15">
        <v>33642.614864119707</v>
      </c>
      <c r="I16" s="15">
        <v>11641241.072619552</v>
      </c>
      <c r="J16" s="15">
        <v>117061.7148</v>
      </c>
      <c r="K16" s="15">
        <v>53.793582887700538</v>
      </c>
      <c r="L16" s="15">
        <v>13.845047694326936</v>
      </c>
      <c r="M16" s="15">
        <v>3.5498739590392965E-2</v>
      </c>
      <c r="N16" s="15">
        <v>15.609481283570693</v>
      </c>
    </row>
    <row r="17" spans="2:14" s="15" customFormat="1" x14ac:dyDescent="0.25">
      <c r="B17" s="15" t="str">
        <f>VLOOKUP(F17,[1]NUTS_Europa!$A$2:$C$81,2,FALSE)</f>
        <v>DE94</v>
      </c>
      <c r="C17" s="15">
        <f>VLOOKUP(F17,[1]NUTS_Europa!$A$2:$C$81,3,FALSE)</f>
        <v>245</v>
      </c>
      <c r="D17" s="15" t="str">
        <f>VLOOKUP(G17,[1]NUTS_Europa!$A$2:$C$81,2,FALSE)</f>
        <v>FRD1</v>
      </c>
      <c r="E17" s="15">
        <f>VLOOKUP(G17,[1]NUTS_Europa!$A$2:$C$81,3,FALSE)</f>
        <v>268</v>
      </c>
      <c r="F17" s="15">
        <v>8</v>
      </c>
      <c r="G17" s="15">
        <v>19</v>
      </c>
      <c r="H17" s="15">
        <v>245113.04959340676</v>
      </c>
      <c r="I17" s="15">
        <v>11719733.246560356</v>
      </c>
      <c r="J17" s="15">
        <v>113696.3812</v>
      </c>
      <c r="K17" s="15">
        <v>31.173262032085567</v>
      </c>
      <c r="L17" s="15">
        <v>14.324960707719688</v>
      </c>
      <c r="M17" s="15">
        <v>0.27227571707305148</v>
      </c>
      <c r="N17" s="15">
        <v>103.75670904472271</v>
      </c>
    </row>
    <row r="18" spans="2:14" s="15" customFormat="1" x14ac:dyDescent="0.25">
      <c r="B18" s="15" t="str">
        <f>VLOOKUP(F18,[1]NUTS_Europa!$A$2:$C$81,2,FALSE)</f>
        <v>DEA1</v>
      </c>
      <c r="C18" s="15">
        <f>VLOOKUP(F18,[1]NUTS_Europa!$A$2:$C$81,3,FALSE)</f>
        <v>253</v>
      </c>
      <c r="D18" s="15" t="str">
        <f>VLOOKUP(G18,[1]NUTS_Europa!$A$2:$C$81,2,FALSE)</f>
        <v>ES11</v>
      </c>
      <c r="E18" s="15">
        <f>VLOOKUP(G18,[1]NUTS_Europa!$A$2:$C$81,3,FALSE)</f>
        <v>288</v>
      </c>
      <c r="F18" s="15">
        <v>9</v>
      </c>
      <c r="G18" s="15">
        <v>11</v>
      </c>
      <c r="H18" s="15">
        <v>494703.44049103657</v>
      </c>
      <c r="I18" s="15">
        <v>1776308.5843335569</v>
      </c>
      <c r="J18" s="15">
        <v>142392.87169999999</v>
      </c>
      <c r="K18" s="15">
        <v>47.441176470588239</v>
      </c>
      <c r="L18" s="15">
        <v>10.660718077041583</v>
      </c>
      <c r="M18" s="15">
        <v>2.0477880418889418</v>
      </c>
      <c r="N18" s="15">
        <v>900.45194509486157</v>
      </c>
    </row>
    <row r="19" spans="2:14" s="15" customFormat="1" x14ac:dyDescent="0.25">
      <c r="B19" s="15" t="str">
        <f>VLOOKUP(F19,[1]NUTS_Europa!$A$2:$C$81,2,FALSE)</f>
        <v>DEA1</v>
      </c>
      <c r="C19" s="15">
        <f>VLOOKUP(F19,[1]NUTS_Europa!$A$2:$C$81,3,FALSE)</f>
        <v>253</v>
      </c>
      <c r="D19" s="15" t="str">
        <f>VLOOKUP(G19,[1]NUTS_Europa!$A$2:$C$81,2,FALSE)</f>
        <v>FRG0</v>
      </c>
      <c r="E19" s="15">
        <f>VLOOKUP(G19,[1]NUTS_Europa!$A$2:$C$81,3,FALSE)</f>
        <v>282</v>
      </c>
      <c r="F19" s="15">
        <v>9</v>
      </c>
      <c r="G19" s="15">
        <v>22</v>
      </c>
      <c r="H19" s="15">
        <v>507677.1279049578</v>
      </c>
      <c r="I19" s="15">
        <v>1466371.9845805399</v>
      </c>
      <c r="J19" s="15">
        <v>507158.32770000002</v>
      </c>
      <c r="K19" s="15">
        <v>35.71764705882353</v>
      </c>
      <c r="L19" s="15">
        <v>11.300193241205037</v>
      </c>
      <c r="M19" s="15">
        <v>2.1426873604259402</v>
      </c>
      <c r="N19" s="15">
        <v>816.51860628420002</v>
      </c>
    </row>
    <row r="20" spans="2:14" s="15" customFormat="1" x14ac:dyDescent="0.25">
      <c r="B20" s="15" t="str">
        <f>VLOOKUP(F20,[1]NUTS_Europa!$A$2:$C$81,2,FALSE)</f>
        <v>DEF0</v>
      </c>
      <c r="C20" s="15">
        <f>VLOOKUP(F20,[1]NUTS_Europa!$A$2:$C$81,3,FALSE)</f>
        <v>1069</v>
      </c>
      <c r="D20" s="15" t="str">
        <f>VLOOKUP(G20,[1]NUTS_Europa!$A$2:$C$81,2,FALSE)</f>
        <v>ES13</v>
      </c>
      <c r="E20" s="15">
        <f>VLOOKUP(G20,[1]NUTS_Europa!$A$2:$C$81,3,FALSE)</f>
        <v>163</v>
      </c>
      <c r="F20" s="15">
        <v>10</v>
      </c>
      <c r="G20" s="15">
        <v>13</v>
      </c>
      <c r="H20" s="15">
        <v>1003111.9910445396</v>
      </c>
      <c r="I20" s="15">
        <v>1860638.7521944423</v>
      </c>
      <c r="J20" s="15">
        <v>163171.4883</v>
      </c>
      <c r="K20" s="15">
        <v>56.045454545454547</v>
      </c>
      <c r="L20" s="15">
        <v>10.318396249238088</v>
      </c>
      <c r="M20" s="15">
        <v>6.5774355224624905</v>
      </c>
      <c r="N20" s="15">
        <v>2892.2254104356139</v>
      </c>
    </row>
    <row r="21" spans="2:14" s="15" customFormat="1" x14ac:dyDescent="0.25">
      <c r="B21" s="15" t="str">
        <f>VLOOKUP(F21,[1]NUTS_Europa!$A$2:$C$81,2,FALSE)</f>
        <v>DEF0</v>
      </c>
      <c r="C21" s="15">
        <f>VLOOKUP(F21,[1]NUTS_Europa!$A$2:$C$81,3,FALSE)</f>
        <v>1069</v>
      </c>
      <c r="D21" s="15" t="str">
        <f>VLOOKUP(G21,[1]NUTS_Europa!$A$2:$C$81,2,FALSE)</f>
        <v>FRH0</v>
      </c>
      <c r="E21" s="15">
        <f>VLOOKUP(G21,[1]NUTS_Europa!$A$2:$C$81,3,FALSE)</f>
        <v>283</v>
      </c>
      <c r="F21" s="15">
        <v>10</v>
      </c>
      <c r="G21" s="15">
        <v>23</v>
      </c>
      <c r="H21" s="15">
        <v>1142502.8308957117</v>
      </c>
      <c r="I21" s="15">
        <v>1689852.6739462691</v>
      </c>
      <c r="J21" s="15">
        <v>119215.969</v>
      </c>
      <c r="K21" s="15">
        <v>51.223529411764709</v>
      </c>
      <c r="L21" s="15">
        <v>9.8414374643775293</v>
      </c>
      <c r="M21" s="15">
        <v>4.5329084986939865</v>
      </c>
      <c r="N21" s="15">
        <v>2266.668196275321</v>
      </c>
    </row>
    <row r="22" spans="2:14" s="15" customFormat="1" x14ac:dyDescent="0.25">
      <c r="B22" s="15" t="str">
        <f>VLOOKUP(F22,[1]NUTS_Europa!$A$2:$C$81,2,FALSE)</f>
        <v>ES51</v>
      </c>
      <c r="C22" s="15">
        <f>VLOOKUP(F22,[1]NUTS_Europa!$A$2:$C$81,3,FALSE)</f>
        <v>1063</v>
      </c>
      <c r="D22" s="15" t="str">
        <f>VLOOKUP(G22,[1]NUTS_Europa!$A$2:$C$81,2,FALSE)</f>
        <v>ES52</v>
      </c>
      <c r="E22" s="15">
        <f>VLOOKUP(G22,[1]NUTS_Europa!$A$2:$C$81,3,FALSE)</f>
        <v>1064</v>
      </c>
      <c r="F22" s="15">
        <v>15</v>
      </c>
      <c r="G22" s="15">
        <v>16</v>
      </c>
      <c r="H22" s="15">
        <v>2673988.1530501968</v>
      </c>
      <c r="I22" s="15">
        <v>8422653.9833694045</v>
      </c>
      <c r="J22" s="15">
        <v>135416.16140000001</v>
      </c>
      <c r="K22" s="15">
        <v>8.6631016042780757</v>
      </c>
      <c r="L22" s="15">
        <v>11.03387977283837</v>
      </c>
      <c r="M22" s="15">
        <v>20.569987127489856</v>
      </c>
      <c r="N22" s="15">
        <v>10690.2529406715</v>
      </c>
    </row>
    <row r="23" spans="2:14" s="15" customFormat="1" x14ac:dyDescent="0.25">
      <c r="B23" s="15" t="str">
        <f>VLOOKUP(F23,[1]NUTS_Europa!$A$2:$C$81,2,FALSE)</f>
        <v>ES51</v>
      </c>
      <c r="C23" s="15">
        <f>VLOOKUP(F23,[1]NUTS_Europa!$A$2:$C$81,3,FALSE)</f>
        <v>1063</v>
      </c>
      <c r="D23" s="15" t="str">
        <f>VLOOKUP(G23,[1]NUTS_Europa!$A$2:$C$81,2,FALSE)</f>
        <v>PT15</v>
      </c>
      <c r="E23" s="15">
        <f>VLOOKUP(G23,[1]NUTS_Europa!$A$2:$C$81,3,FALSE)</f>
        <v>1065</v>
      </c>
      <c r="F23" s="15">
        <v>15</v>
      </c>
      <c r="G23" s="15">
        <v>37</v>
      </c>
      <c r="H23" s="15">
        <v>3110064.9253586712</v>
      </c>
      <c r="I23" s="15">
        <v>9122620.3462997098</v>
      </c>
      <c r="J23" s="15">
        <v>123614.25509999999</v>
      </c>
      <c r="K23" s="15">
        <v>42.727272727272727</v>
      </c>
      <c r="L23" s="15">
        <v>9.6663718573014563</v>
      </c>
      <c r="M23" s="15">
        <v>14.538179703158207</v>
      </c>
      <c r="N23" s="15">
        <v>7555.5136403560382</v>
      </c>
    </row>
    <row r="24" spans="2:14" s="15" customFormat="1" x14ac:dyDescent="0.25">
      <c r="B24" s="15" t="str">
        <f>VLOOKUP(F24,[1]NUTS_Europa!$A$2:$C$81,2,FALSE)</f>
        <v>ES52</v>
      </c>
      <c r="C24" s="15">
        <f>VLOOKUP(F24,[1]NUTS_Europa!$A$2:$C$81,3,FALSE)</f>
        <v>1064</v>
      </c>
      <c r="D24" s="15" t="str">
        <f>VLOOKUP(G24,[1]NUTS_Europa!$A$2:$C$81,2,FALSE)</f>
        <v>PT18</v>
      </c>
      <c r="E24" s="15">
        <f>VLOOKUP(G24,[1]NUTS_Europa!$A$2:$C$81,3,FALSE)</f>
        <v>61</v>
      </c>
      <c r="F24" s="15">
        <v>16</v>
      </c>
      <c r="G24" s="15">
        <v>80</v>
      </c>
      <c r="H24" s="15">
        <v>12210446.45322397</v>
      </c>
      <c r="I24" s="15">
        <v>1068589.971442939</v>
      </c>
      <c r="J24" s="15">
        <v>145277.79319999999</v>
      </c>
      <c r="K24" s="15">
        <v>20.908556149732622</v>
      </c>
      <c r="L24" s="15">
        <v>11.221320410520798</v>
      </c>
      <c r="M24" s="15">
        <v>31.126441391481311</v>
      </c>
      <c r="N24" s="15">
        <v>17378.684486844912</v>
      </c>
    </row>
    <row r="25" spans="2:14" s="15" customFormat="1" x14ac:dyDescent="0.25">
      <c r="B25" s="15" t="str">
        <f>VLOOKUP(F25,[1]NUTS_Europa!$A$2:$C$81,2,FALSE)</f>
        <v>ES61</v>
      </c>
      <c r="C25" s="15">
        <f>VLOOKUP(F25,[1]NUTS_Europa!$A$2:$C$81,3,FALSE)</f>
        <v>61</v>
      </c>
      <c r="D25" s="15" t="str">
        <f>VLOOKUP(G25,[1]NUTS_Europa!$A$2:$C$81,2,FALSE)</f>
        <v>PT11</v>
      </c>
      <c r="E25" s="15">
        <f>VLOOKUP(G25,[1]NUTS_Europa!$A$2:$C$81,3,FALSE)</f>
        <v>111</v>
      </c>
      <c r="F25" s="15">
        <v>17</v>
      </c>
      <c r="G25" s="15">
        <v>36</v>
      </c>
      <c r="H25" s="15">
        <v>1757327.9197523517</v>
      </c>
      <c r="I25" s="15">
        <v>986518.85827555088</v>
      </c>
      <c r="J25" s="15">
        <v>507158.32770000002</v>
      </c>
      <c r="K25" s="15">
        <v>17.122459893048127</v>
      </c>
      <c r="L25" s="15">
        <v>9.9277293204147874</v>
      </c>
      <c r="M25" s="15">
        <v>5.3975997918330654</v>
      </c>
      <c r="N25" s="15">
        <v>3013.6173483101311</v>
      </c>
    </row>
    <row r="26" spans="2:14" s="15" customFormat="1" x14ac:dyDescent="0.25">
      <c r="B26" s="15" t="str">
        <f>VLOOKUP(F26,[1]NUTS_Europa!$A$2:$C$81,2,FALSE)</f>
        <v>ES61</v>
      </c>
      <c r="C26" s="15">
        <f>VLOOKUP(F26,[1]NUTS_Europa!$A$2:$C$81,3,FALSE)</f>
        <v>61</v>
      </c>
      <c r="D26" s="15" t="str">
        <f>VLOOKUP(G26,[1]NUTS_Europa!$A$2:$C$81,2,FALSE)</f>
        <v>PT16</v>
      </c>
      <c r="E26" s="15">
        <f>VLOOKUP(G26,[1]NUTS_Europa!$A$2:$C$81,3,FALSE)</f>
        <v>111</v>
      </c>
      <c r="F26" s="15">
        <v>17</v>
      </c>
      <c r="G26" s="15">
        <v>38</v>
      </c>
      <c r="H26" s="15">
        <v>1658405.930294072</v>
      </c>
      <c r="I26" s="15">
        <v>986518.85827555088</v>
      </c>
      <c r="J26" s="15">
        <v>118487.9544</v>
      </c>
      <c r="K26" s="15">
        <v>17.122459893048127</v>
      </c>
      <c r="L26" s="15">
        <v>9.9277293204147874</v>
      </c>
      <c r="M26" s="15">
        <v>5.3975997918330654</v>
      </c>
      <c r="N26" s="15">
        <v>3013.6173483101311</v>
      </c>
    </row>
    <row r="27" spans="2:14" s="15" customFormat="1" x14ac:dyDescent="0.25">
      <c r="B27" s="15" t="str">
        <f>VLOOKUP(F27,[1]NUTS_Europa!$A$2:$C$81,2,FALSE)</f>
        <v>ES62</v>
      </c>
      <c r="C27" s="15">
        <f>VLOOKUP(F27,[1]NUTS_Europa!$A$2:$C$81,3,FALSE)</f>
        <v>1064</v>
      </c>
      <c r="D27" s="15" t="str">
        <f>VLOOKUP(G27,[1]NUTS_Europa!$A$2:$C$81,2,FALSE)</f>
        <v>FRG0</v>
      </c>
      <c r="E27" s="15">
        <f>VLOOKUP(G27,[1]NUTS_Europa!$A$2:$C$81,3,FALSE)</f>
        <v>282</v>
      </c>
      <c r="F27" s="15">
        <v>18</v>
      </c>
      <c r="G27" s="15">
        <v>22</v>
      </c>
      <c r="H27" s="15">
        <v>508837.36785760877</v>
      </c>
      <c r="I27" s="15">
        <v>2034845.4372014096</v>
      </c>
      <c r="J27" s="15">
        <v>135416.16140000001</v>
      </c>
      <c r="K27" s="15">
        <v>67.220267379679143</v>
      </c>
      <c r="L27" s="15">
        <v>12.026181620704744</v>
      </c>
      <c r="M27" s="15">
        <v>1.8569086857294317</v>
      </c>
      <c r="N27" s="15">
        <v>816.51860628420002</v>
      </c>
    </row>
    <row r="28" spans="2:14" s="15" customFormat="1" x14ac:dyDescent="0.25">
      <c r="B28" s="15" t="str">
        <f>VLOOKUP(F28,[1]NUTS_Europa!$A$2:$C$81,2,FALSE)</f>
        <v>ES62</v>
      </c>
      <c r="C28" s="15">
        <f>VLOOKUP(F28,[1]NUTS_Europa!$A$2:$C$81,3,FALSE)</f>
        <v>1064</v>
      </c>
      <c r="D28" s="15" t="str">
        <f>VLOOKUP(G28,[1]NUTS_Europa!$A$2:$C$81,2,FALSE)</f>
        <v>PT17</v>
      </c>
      <c r="E28" s="15">
        <f>VLOOKUP(G28,[1]NUTS_Europa!$A$2:$C$81,3,FALSE)</f>
        <v>294</v>
      </c>
      <c r="F28" s="15">
        <v>18</v>
      </c>
      <c r="G28" s="15">
        <v>39</v>
      </c>
      <c r="H28" s="15">
        <v>1187301.5000327763</v>
      </c>
      <c r="I28" s="15">
        <v>1343256.1376926235</v>
      </c>
      <c r="J28" s="15">
        <v>191087.21979999999</v>
      </c>
      <c r="K28" s="15">
        <v>33.119251336898401</v>
      </c>
      <c r="L28" s="15">
        <v>9.8018278443248938</v>
      </c>
      <c r="M28" s="15">
        <v>5.7987468029007792</v>
      </c>
      <c r="N28" s="15">
        <v>3013.6173483101311</v>
      </c>
    </row>
    <row r="29" spans="2:14" s="15" customFormat="1" x14ac:dyDescent="0.25">
      <c r="B29" s="15" t="str">
        <f>VLOOKUP(F29,[1]NUTS_Europa!$A$2:$C$81,2,FALSE)</f>
        <v>FRD2</v>
      </c>
      <c r="C29" s="15">
        <f>VLOOKUP(F29,[1]NUTS_Europa!$A$2:$C$81,3,FALSE)</f>
        <v>269</v>
      </c>
      <c r="D29" s="15" t="str">
        <f>VLOOKUP(G29,[1]NUTS_Europa!$A$2:$C$81,2,FALSE)</f>
        <v>FRI1</v>
      </c>
      <c r="E29" s="15">
        <f>VLOOKUP(G29,[1]NUTS_Europa!$A$2:$C$81,3,FALSE)</f>
        <v>283</v>
      </c>
      <c r="F29" s="15">
        <v>20</v>
      </c>
      <c r="G29" s="15">
        <v>24</v>
      </c>
      <c r="H29" s="15">
        <v>894024.29670867429</v>
      </c>
      <c r="I29" s="15">
        <v>1311206.5365244467</v>
      </c>
      <c r="J29" s="15">
        <v>114346.8514</v>
      </c>
      <c r="K29" s="15">
        <v>24.759358288770056</v>
      </c>
      <c r="L29" s="15">
        <v>11.227068624594008</v>
      </c>
      <c r="M29" s="15">
        <v>5.3262344904385319</v>
      </c>
      <c r="N29" s="15">
        <v>2266.668196275321</v>
      </c>
    </row>
    <row r="30" spans="2:14" s="15" customFormat="1" x14ac:dyDescent="0.25">
      <c r="B30" s="15" t="str">
        <f>VLOOKUP(F30,[1]NUTS_Europa!$A$2:$C$81,2,FALSE)</f>
        <v>FRD2</v>
      </c>
      <c r="C30" s="15">
        <f>VLOOKUP(F30,[1]NUTS_Europa!$A$2:$C$81,3,FALSE)</f>
        <v>269</v>
      </c>
      <c r="D30" s="15" t="str">
        <f>VLOOKUP(G30,[1]NUTS_Europa!$A$2:$C$81,2,FALSE)</f>
        <v>FRI3</v>
      </c>
      <c r="E30" s="15">
        <f>VLOOKUP(G30,[1]NUTS_Europa!$A$2:$C$81,3,FALSE)</f>
        <v>283</v>
      </c>
      <c r="F30" s="15">
        <v>20</v>
      </c>
      <c r="G30" s="15">
        <v>25</v>
      </c>
      <c r="H30" s="15">
        <v>535399.98803268</v>
      </c>
      <c r="I30" s="15">
        <v>1311206.5365244467</v>
      </c>
      <c r="J30" s="15">
        <v>141512.31529999999</v>
      </c>
      <c r="K30" s="15">
        <v>24.759358288770056</v>
      </c>
      <c r="L30" s="15">
        <v>11.227068624594008</v>
      </c>
      <c r="M30" s="15">
        <v>5.3262344904385319</v>
      </c>
      <c r="N30" s="15">
        <v>2266.668196275321</v>
      </c>
    </row>
    <row r="31" spans="2:14" s="15" customFormat="1" x14ac:dyDescent="0.25">
      <c r="B31" s="15" t="str">
        <f>VLOOKUP(F31,[1]NUTS_Europa!$A$2:$C$81,2,FALSE)</f>
        <v>FRE1</v>
      </c>
      <c r="C31" s="15">
        <f>VLOOKUP(F31,[1]NUTS_Europa!$A$2:$C$81,3,FALSE)</f>
        <v>220</v>
      </c>
      <c r="D31" s="15" t="str">
        <f>VLOOKUP(G31,[1]NUTS_Europa!$A$2:$C$81,2,FALSE)</f>
        <v>FRI1</v>
      </c>
      <c r="E31" s="15">
        <f>VLOOKUP(G31,[1]NUTS_Europa!$A$2:$C$81,3,FALSE)</f>
        <v>283</v>
      </c>
      <c r="F31" s="15">
        <v>21</v>
      </c>
      <c r="G31" s="15">
        <v>24</v>
      </c>
      <c r="H31" s="15">
        <v>1018607.925054432</v>
      </c>
      <c r="I31" s="15">
        <v>1239771.0106792969</v>
      </c>
      <c r="J31" s="15">
        <v>123840.01519999999</v>
      </c>
      <c r="K31" s="15">
        <v>32.191978609625671</v>
      </c>
      <c r="L31" s="15">
        <v>8.8080399564592273</v>
      </c>
      <c r="M31" s="15">
        <v>4.8011732088620294</v>
      </c>
      <c r="N31" s="15">
        <v>2266.668196275321</v>
      </c>
    </row>
    <row r="32" spans="2:14" s="15" customFormat="1" x14ac:dyDescent="0.25">
      <c r="B32" s="15" t="str">
        <f>VLOOKUP(F32,[1]NUTS_Europa!$A$2:$C$81,2,FALSE)</f>
        <v>FRE1</v>
      </c>
      <c r="C32" s="15">
        <f>VLOOKUP(F32,[1]NUTS_Europa!$A$2:$C$81,3,FALSE)</f>
        <v>220</v>
      </c>
      <c r="D32" s="15" t="str">
        <f>VLOOKUP(G32,[1]NUTS_Europa!$A$2:$C$81,2,FALSE)</f>
        <v>FRI3</v>
      </c>
      <c r="E32" s="15">
        <f>VLOOKUP(G32,[1]NUTS_Europa!$A$2:$C$81,3,FALSE)</f>
        <v>283</v>
      </c>
      <c r="F32" s="15">
        <v>21</v>
      </c>
      <c r="G32" s="15">
        <v>25</v>
      </c>
      <c r="H32" s="15">
        <v>659983.61637843773</v>
      </c>
      <c r="I32" s="15">
        <v>1239771.0106792969</v>
      </c>
      <c r="J32" s="15">
        <v>117061.7148</v>
      </c>
      <c r="K32" s="15">
        <v>32.191978609625671</v>
      </c>
      <c r="L32" s="15">
        <v>8.8080399564592273</v>
      </c>
      <c r="M32" s="15">
        <v>4.8011732088620294</v>
      </c>
      <c r="N32" s="15">
        <v>2266.668196275321</v>
      </c>
    </row>
    <row r="33" spans="2:14" s="15" customFormat="1" x14ac:dyDescent="0.25">
      <c r="B33" s="15" t="str">
        <f>VLOOKUP(F33,[1]NUTS_Europa!$A$2:$C$81,2,FALSE)</f>
        <v>FRJ1</v>
      </c>
      <c r="C33" s="15">
        <f>VLOOKUP(F33,[1]NUTS_Europa!$A$2:$C$81,3,FALSE)</f>
        <v>1063</v>
      </c>
      <c r="D33" s="15" t="str">
        <f>VLOOKUP(G33,[1]NUTS_Europa!$A$2:$C$81,2,FALSE)</f>
        <v>FRJ2</v>
      </c>
      <c r="E33" s="15">
        <f>VLOOKUP(G33,[1]NUTS_Europa!$A$2:$C$81,3,FALSE)</f>
        <v>283</v>
      </c>
      <c r="F33" s="15">
        <v>26</v>
      </c>
      <c r="G33" s="15">
        <v>28</v>
      </c>
      <c r="H33" s="15">
        <v>2293218.5310606766</v>
      </c>
      <c r="I33" s="15">
        <v>9837526.5092365816</v>
      </c>
      <c r="J33" s="15">
        <v>142841.86170000001</v>
      </c>
      <c r="K33" s="15">
        <v>82.55278074866311</v>
      </c>
      <c r="L33" s="15">
        <v>10.664182182237628</v>
      </c>
      <c r="M33" s="15">
        <v>4.5329084986939865</v>
      </c>
      <c r="N33" s="15">
        <v>2266.668196275321</v>
      </c>
    </row>
    <row r="34" spans="2:14" s="15" customFormat="1" x14ac:dyDescent="0.25">
      <c r="B34" s="15" t="str">
        <f>VLOOKUP(F34,[1]NUTS_Europa!$A$2:$C$81,2,FALSE)</f>
        <v>FRJ1</v>
      </c>
      <c r="C34" s="15">
        <f>VLOOKUP(F34,[1]NUTS_Europa!$A$2:$C$81,3,FALSE)</f>
        <v>1063</v>
      </c>
      <c r="D34" s="15" t="str">
        <f>VLOOKUP(G34,[1]NUTS_Europa!$A$2:$C$81,2,FALSE)</f>
        <v>PT17</v>
      </c>
      <c r="E34" s="15">
        <f>VLOOKUP(G34,[1]NUTS_Europa!$A$2:$C$81,3,FALSE)</f>
        <v>294</v>
      </c>
      <c r="F34" s="15">
        <v>26</v>
      </c>
      <c r="G34" s="15">
        <v>39</v>
      </c>
      <c r="H34" s="15">
        <v>1559773.816340517</v>
      </c>
      <c r="I34" s="15">
        <v>9092958.4162064344</v>
      </c>
      <c r="J34" s="15">
        <v>137713.6226</v>
      </c>
      <c r="K34" s="15">
        <v>43.529411764705884</v>
      </c>
      <c r="L34" s="15">
        <v>9.2814582798197733</v>
      </c>
      <c r="M34" s="15">
        <v>5.7987468029007792</v>
      </c>
      <c r="N34" s="15">
        <v>3013.6173483101311</v>
      </c>
    </row>
    <row r="35" spans="2:14" s="15" customFormat="1" x14ac:dyDescent="0.25">
      <c r="B35" s="15" t="str">
        <f>VLOOKUP(F35,[1]NUTS_Europa!$A$2:$C$81,2,FALSE)</f>
        <v>FRF2</v>
      </c>
      <c r="C35" s="15">
        <f>VLOOKUP(F35,[1]NUTS_Europa!$A$2:$C$81,3,FALSE)</f>
        <v>269</v>
      </c>
      <c r="D35" s="15" t="str">
        <f>VLOOKUP(G35,[1]NUTS_Europa!$A$2:$C$81,2,FALSE)</f>
        <v>FRJ2</v>
      </c>
      <c r="E35" s="15">
        <f>VLOOKUP(G35,[1]NUTS_Europa!$A$2:$C$81,3,FALSE)</f>
        <v>283</v>
      </c>
      <c r="F35" s="15">
        <v>27</v>
      </c>
      <c r="G35" s="15">
        <v>28</v>
      </c>
      <c r="H35" s="15">
        <v>1876744.1865411499</v>
      </c>
      <c r="I35" s="15">
        <v>1311206.5365244467</v>
      </c>
      <c r="J35" s="15">
        <v>176841.96369999999</v>
      </c>
      <c r="K35" s="15">
        <v>24.759358288770056</v>
      </c>
      <c r="L35" s="15">
        <v>11.227068624594008</v>
      </c>
      <c r="M35" s="15">
        <v>5.3262344904385319</v>
      </c>
      <c r="N35" s="15">
        <v>2266.668196275321</v>
      </c>
    </row>
    <row r="36" spans="2:14" s="15" customFormat="1" x14ac:dyDescent="0.25">
      <c r="B36" s="15" t="str">
        <f>VLOOKUP(F36,[1]NUTS_Europa!$A$2:$C$81,2,FALSE)</f>
        <v>FRF2</v>
      </c>
      <c r="C36" s="15">
        <f>VLOOKUP(F36,[1]NUTS_Europa!$A$2:$C$81,3,FALSE)</f>
        <v>269</v>
      </c>
      <c r="D36" s="15" t="str">
        <f>VLOOKUP(G36,[1]NUTS_Europa!$A$2:$C$81,2,FALSE)</f>
        <v>NL12</v>
      </c>
      <c r="E36" s="15">
        <f>VLOOKUP(G36,[1]NUTS_Europa!$A$2:$C$81,3,FALSE)</f>
        <v>218</v>
      </c>
      <c r="F36" s="15">
        <v>27</v>
      </c>
      <c r="G36" s="15">
        <v>31</v>
      </c>
      <c r="H36" s="15">
        <v>2277902.5525231436</v>
      </c>
      <c r="I36" s="15">
        <v>1308968.44357207</v>
      </c>
      <c r="J36" s="15">
        <v>145035.59770000001</v>
      </c>
      <c r="K36" s="15">
        <v>14.705882352941178</v>
      </c>
      <c r="L36" s="15">
        <v>9.3484478878081561</v>
      </c>
      <c r="M36" s="15">
        <v>10.330741725724648</v>
      </c>
      <c r="N36" s="15">
        <v>4803.0739633682033</v>
      </c>
    </row>
    <row r="37" spans="2:14" s="15" customFormat="1" x14ac:dyDescent="0.25">
      <c r="B37" s="15" t="str">
        <f>VLOOKUP(F37,[1]NUTS_Europa!$A$2:$C$81,2,FALSE)</f>
        <v>FRI2</v>
      </c>
      <c r="C37" s="15">
        <f>VLOOKUP(F37,[1]NUTS_Europa!$A$2:$C$81,3,FALSE)</f>
        <v>269</v>
      </c>
      <c r="D37" s="15" t="str">
        <f>VLOOKUP(G37,[1]NUTS_Europa!$A$2:$C$81,2,FALSE)</f>
        <v>PT16</v>
      </c>
      <c r="E37" s="15">
        <f>VLOOKUP(G37,[1]NUTS_Europa!$A$2:$C$81,3,FALSE)</f>
        <v>111</v>
      </c>
      <c r="F37" s="15">
        <v>29</v>
      </c>
      <c r="G37" s="15">
        <v>38</v>
      </c>
      <c r="H37" s="15">
        <v>1411372.1505636503</v>
      </c>
      <c r="I37" s="15">
        <v>1702210.7265125327</v>
      </c>
      <c r="J37" s="15">
        <v>141734.02660000001</v>
      </c>
      <c r="K37" s="15">
        <v>42.618716577540113</v>
      </c>
      <c r="L37" s="15">
        <v>10.303175125088739</v>
      </c>
      <c r="M37" s="15">
        <v>6.8535024021169884</v>
      </c>
      <c r="N37" s="15">
        <v>3013.6173483101311</v>
      </c>
    </row>
    <row r="38" spans="2:14" s="15" customFormat="1" x14ac:dyDescent="0.25">
      <c r="B38" s="15" t="str">
        <f>VLOOKUP(F38,[1]NUTS_Europa!$A$2:$C$81,2,FALSE)</f>
        <v>FRI2</v>
      </c>
      <c r="C38" s="15">
        <f>VLOOKUP(F38,[1]NUTS_Europa!$A$2:$C$81,3,FALSE)</f>
        <v>269</v>
      </c>
      <c r="D38" s="15" t="str">
        <f>VLOOKUP(G38,[1]NUTS_Europa!$A$2:$C$81,2,FALSE)</f>
        <v>FRG0</v>
      </c>
      <c r="E38" s="15">
        <f>VLOOKUP(G38,[1]NUTS_Europa!$A$2:$C$81,3,FALSE)</f>
        <v>283</v>
      </c>
      <c r="F38" s="15">
        <v>29</v>
      </c>
      <c r="G38" s="15">
        <v>62</v>
      </c>
      <c r="H38" s="15">
        <v>1358896.6370836976</v>
      </c>
      <c r="I38" s="15">
        <v>1311206.5365244467</v>
      </c>
      <c r="J38" s="15">
        <v>118487.9544</v>
      </c>
      <c r="K38" s="15">
        <v>24.759358288770056</v>
      </c>
      <c r="L38" s="15">
        <v>11.227068624594008</v>
      </c>
      <c r="M38" s="15">
        <v>5.3262344904385319</v>
      </c>
      <c r="N38" s="15">
        <v>2266.668196275321</v>
      </c>
    </row>
    <row r="39" spans="2:14" s="15" customFormat="1" x14ac:dyDescent="0.25">
      <c r="B39" s="15" t="str">
        <f>VLOOKUP(F39,[1]NUTS_Europa!$A$2:$C$81,2,FALSE)</f>
        <v>NL11</v>
      </c>
      <c r="C39" s="15">
        <f>VLOOKUP(F39,[1]NUTS_Europa!$A$2:$C$81,3,FALSE)</f>
        <v>245</v>
      </c>
      <c r="D39" s="15" t="str">
        <f>VLOOKUP(G39,[1]NUTS_Europa!$A$2:$C$81,2,FALSE)</f>
        <v>FRD2</v>
      </c>
      <c r="E39" s="15">
        <f>VLOOKUP(G39,[1]NUTS_Europa!$A$2:$C$81,3,FALSE)</f>
        <v>271</v>
      </c>
      <c r="F39" s="15">
        <v>30</v>
      </c>
      <c r="G39" s="15">
        <v>60</v>
      </c>
      <c r="H39" s="15">
        <v>754350.38678739034</v>
      </c>
      <c r="I39" s="15">
        <v>12561267.742336316</v>
      </c>
      <c r="J39" s="15">
        <v>199597.76430000001</v>
      </c>
      <c r="K39" s="15">
        <v>149.572192513369</v>
      </c>
      <c r="L39" s="15">
        <v>12.47412917843663</v>
      </c>
      <c r="M39" s="15">
        <v>0.91197389677664731</v>
      </c>
      <c r="N39" s="15">
        <v>347.52790767179999</v>
      </c>
    </row>
    <row r="40" spans="2:14" s="15" customFormat="1" x14ac:dyDescent="0.25">
      <c r="B40" s="15" t="str">
        <f>VLOOKUP(F40,[1]NUTS_Europa!$A$2:$C$81,2,FALSE)</f>
        <v>NL11</v>
      </c>
      <c r="C40" s="15">
        <f>VLOOKUP(F40,[1]NUTS_Europa!$A$2:$C$81,3,FALSE)</f>
        <v>245</v>
      </c>
      <c r="D40" s="15" t="str">
        <f>VLOOKUP(G40,[1]NUTS_Europa!$A$2:$C$81,2,FALSE)</f>
        <v>FRI2</v>
      </c>
      <c r="E40" s="15">
        <f>VLOOKUP(G40,[1]NUTS_Europa!$A$2:$C$81,3,FALSE)</f>
        <v>275</v>
      </c>
      <c r="F40" s="15">
        <v>30</v>
      </c>
      <c r="G40" s="15">
        <v>69</v>
      </c>
      <c r="H40" s="15">
        <v>505458.37998534262</v>
      </c>
      <c r="I40" s="15">
        <v>13480161.760332692</v>
      </c>
      <c r="J40" s="15">
        <v>145277.79319999999</v>
      </c>
      <c r="K40" s="15">
        <v>63.63636363636364</v>
      </c>
      <c r="L40" s="15">
        <v>16.148602860204182</v>
      </c>
      <c r="M40" s="15">
        <v>0.54455143170501041</v>
      </c>
      <c r="N40" s="15">
        <v>207.51341715921288</v>
      </c>
    </row>
    <row r="41" spans="2:14" s="15" customFormat="1" x14ac:dyDescent="0.25">
      <c r="B41" s="15" t="str">
        <f>VLOOKUP(F41,[1]NUTS_Europa!$A$2:$C$81,2,FALSE)</f>
        <v>NL33</v>
      </c>
      <c r="C41" s="15">
        <f>VLOOKUP(F41,[1]NUTS_Europa!$A$2:$C$81,3,FALSE)</f>
        <v>250</v>
      </c>
      <c r="D41" s="15" t="str">
        <f>VLOOKUP(G41,[1]NUTS_Europa!$A$2:$C$81,2,FALSE)</f>
        <v>PT15</v>
      </c>
      <c r="E41" s="15">
        <f>VLOOKUP(G41,[1]NUTS_Europa!$A$2:$C$81,3,FALSE)</f>
        <v>1065</v>
      </c>
      <c r="F41" s="15">
        <v>33</v>
      </c>
      <c r="G41" s="15">
        <v>37</v>
      </c>
      <c r="H41" s="15">
        <v>2708566.365057013</v>
      </c>
      <c r="I41" s="15">
        <v>2226934.0586648155</v>
      </c>
      <c r="J41" s="15">
        <v>114346.8514</v>
      </c>
      <c r="K41" s="15">
        <v>62.340106951871661</v>
      </c>
      <c r="L41" s="15">
        <v>12.418460508687403</v>
      </c>
      <c r="M41" s="15">
        <v>17.182583220940142</v>
      </c>
      <c r="N41" s="15">
        <v>7555.5136403560382</v>
      </c>
    </row>
    <row r="42" spans="2:14" s="15" customFormat="1" x14ac:dyDescent="0.25">
      <c r="B42" s="15" t="str">
        <f>VLOOKUP(F42,[1]NUTS_Europa!$A$2:$C$81,2,FALSE)</f>
        <v>NL33</v>
      </c>
      <c r="C42" s="15">
        <f>VLOOKUP(F42,[1]NUTS_Europa!$A$2:$C$81,3,FALSE)</f>
        <v>250</v>
      </c>
      <c r="D42" s="15" t="str">
        <f>VLOOKUP(G42,[1]NUTS_Europa!$A$2:$C$81,2,FALSE)</f>
        <v>PT18</v>
      </c>
      <c r="E42" s="15">
        <f>VLOOKUP(G42,[1]NUTS_Europa!$A$2:$C$81,3,FALSE)</f>
        <v>1065</v>
      </c>
      <c r="F42" s="15">
        <v>33</v>
      </c>
      <c r="G42" s="15">
        <v>40</v>
      </c>
      <c r="H42" s="15">
        <v>2172865.3369284901</v>
      </c>
      <c r="I42" s="15">
        <v>2226934.0586648155</v>
      </c>
      <c r="J42" s="15">
        <v>137713.6226</v>
      </c>
      <c r="K42" s="15">
        <v>62.340106951871661</v>
      </c>
      <c r="L42" s="15">
        <v>12.418460508687403</v>
      </c>
      <c r="M42" s="15">
        <v>17.182583220940142</v>
      </c>
      <c r="N42" s="15">
        <v>7555.5136403560382</v>
      </c>
    </row>
    <row r="43" spans="2:14" s="15" customFormat="1" x14ac:dyDescent="0.25">
      <c r="B43" s="15" t="str">
        <f>VLOOKUP(F43,[1]NUTS_Europa!$A$2:$C$81,2,FALSE)</f>
        <v>NL34</v>
      </c>
      <c r="C43" s="15">
        <f>VLOOKUP(F43,[1]NUTS_Europa!$A$2:$C$81,3,FALSE)</f>
        <v>250</v>
      </c>
      <c r="D43" s="15" t="str">
        <f>VLOOKUP(G43,[1]NUTS_Europa!$A$2:$C$81,2,FALSE)</f>
        <v>FRH0</v>
      </c>
      <c r="E43" s="15">
        <f>VLOOKUP(G43,[1]NUTS_Europa!$A$2:$C$81,3,FALSE)</f>
        <v>282</v>
      </c>
      <c r="F43" s="15">
        <v>34</v>
      </c>
      <c r="G43" s="15">
        <v>63</v>
      </c>
      <c r="H43" s="15">
        <v>352928.04336203967</v>
      </c>
      <c r="I43" s="15">
        <v>1358839.1446591343</v>
      </c>
      <c r="J43" s="15">
        <v>135416.16140000001</v>
      </c>
      <c r="K43" s="15">
        <v>19.411764705882355</v>
      </c>
      <c r="L43" s="15">
        <v>14.257900707585568</v>
      </c>
      <c r="M43" s="15">
        <v>2.1426873604259402</v>
      </c>
      <c r="N43" s="15">
        <v>816.51860628420002</v>
      </c>
    </row>
    <row r="44" spans="2:14" s="15" customFormat="1" x14ac:dyDescent="0.25">
      <c r="B44" s="15" t="str">
        <f>VLOOKUP(F44,[1]NUTS_Europa!$A$2:$C$81,2,FALSE)</f>
        <v>NL34</v>
      </c>
      <c r="C44" s="15">
        <f>VLOOKUP(F44,[1]NUTS_Europa!$A$2:$C$81,3,FALSE)</f>
        <v>250</v>
      </c>
      <c r="D44" s="15" t="str">
        <f>VLOOKUP(G44,[1]NUTS_Europa!$A$2:$C$81,2,FALSE)</f>
        <v>FRI3</v>
      </c>
      <c r="E44" s="15">
        <f>VLOOKUP(G44,[1]NUTS_Europa!$A$2:$C$81,3,FALSE)</f>
        <v>282</v>
      </c>
      <c r="F44" s="15">
        <v>34</v>
      </c>
      <c r="G44" s="15">
        <v>65</v>
      </c>
      <c r="H44" s="15">
        <v>504092.58249925246</v>
      </c>
      <c r="I44" s="15">
        <v>1358839.1446591343</v>
      </c>
      <c r="J44" s="15">
        <v>199597.76430000001</v>
      </c>
      <c r="K44" s="15">
        <v>19.411764705882355</v>
      </c>
      <c r="L44" s="15">
        <v>14.257900707585568</v>
      </c>
      <c r="M44" s="15">
        <v>2.1426873604259402</v>
      </c>
      <c r="N44" s="15">
        <v>816.51860628420002</v>
      </c>
    </row>
    <row r="45" spans="2:14" s="15" customFormat="1" x14ac:dyDescent="0.25">
      <c r="B45" s="15" t="str">
        <f>VLOOKUP(F45,[1]NUTS_Europa!$A$2:$C$81,2,FALSE)</f>
        <v>NL41</v>
      </c>
      <c r="C45" s="15">
        <f>VLOOKUP(F45,[1]NUTS_Europa!$A$2:$C$81,3,FALSE)</f>
        <v>253</v>
      </c>
      <c r="D45" s="15" t="str">
        <f>VLOOKUP(G45,[1]NUTS_Europa!$A$2:$C$81,2,FALSE)</f>
        <v>PT11</v>
      </c>
      <c r="E45" s="15">
        <f>VLOOKUP(G45,[1]NUTS_Europa!$A$2:$C$81,3,FALSE)</f>
        <v>111</v>
      </c>
      <c r="F45" s="15">
        <v>35</v>
      </c>
      <c r="G45" s="15">
        <v>36</v>
      </c>
      <c r="H45" s="15">
        <v>1014176.106055305</v>
      </c>
      <c r="I45" s="15">
        <v>1768520.0529093049</v>
      </c>
      <c r="J45" s="15">
        <v>163029.68049999999</v>
      </c>
      <c r="K45" s="15">
        <v>51.598930481283425</v>
      </c>
      <c r="L45" s="15">
        <v>9.5346698677377759</v>
      </c>
      <c r="M45" s="15">
        <v>6.8535024021169884</v>
      </c>
      <c r="N45" s="15">
        <v>3013.6173483101311</v>
      </c>
    </row>
    <row r="46" spans="2:14" s="15" customFormat="1" x14ac:dyDescent="0.25">
      <c r="B46" s="15" t="str">
        <f>VLOOKUP(F46,[1]NUTS_Europa!$A$2:$C$81,2,FALSE)</f>
        <v>NL41</v>
      </c>
      <c r="C46" s="15">
        <f>VLOOKUP(F46,[1]NUTS_Europa!$A$2:$C$81,3,FALSE)</f>
        <v>253</v>
      </c>
      <c r="D46" s="15" t="str">
        <f>VLOOKUP(G46,[1]NUTS_Europa!$A$2:$C$81,2,FALSE)</f>
        <v>PT18</v>
      </c>
      <c r="E46" s="15">
        <f>VLOOKUP(G46,[1]NUTS_Europa!$A$2:$C$81,3,FALSE)</f>
        <v>1065</v>
      </c>
      <c r="F46" s="15">
        <v>35</v>
      </c>
      <c r="G46" s="15">
        <v>40</v>
      </c>
      <c r="H46" s="15">
        <v>2403500.6988779767</v>
      </c>
      <c r="I46" s="15">
        <v>2018543.4197651492</v>
      </c>
      <c r="J46" s="15">
        <v>120437.3524</v>
      </c>
      <c r="K46" s="15">
        <v>62.340481283422463</v>
      </c>
      <c r="L46" s="15">
        <v>9.4607530423068731</v>
      </c>
      <c r="M46" s="15">
        <v>17.182583220940142</v>
      </c>
      <c r="N46" s="15">
        <v>7555.5136403560382</v>
      </c>
    </row>
    <row r="47" spans="2:14" s="15" customFormat="1" x14ac:dyDescent="0.25">
      <c r="B47" s="15" t="str">
        <f>VLOOKUP(F47,[1]NUTS_Europa!$A$2:$C$81,2,FALSE)</f>
        <v>BE21</v>
      </c>
      <c r="C47" s="15">
        <f>VLOOKUP(F47,[1]NUTS_Europa!$A$2:$C$81,3,FALSE)</f>
        <v>250</v>
      </c>
      <c r="D47" s="15" t="str">
        <f>VLOOKUP(G47,[1]NUTS_Europa!$A$2:$C$81,2,FALSE)</f>
        <v>FRH0</v>
      </c>
      <c r="E47" s="15">
        <f>VLOOKUP(G47,[1]NUTS_Europa!$A$2:$C$81,3,FALSE)</f>
        <v>282</v>
      </c>
      <c r="F47" s="15">
        <v>41</v>
      </c>
      <c r="G47" s="15">
        <v>63</v>
      </c>
      <c r="H47" s="15">
        <v>337918.79834132351</v>
      </c>
      <c r="I47" s="15">
        <v>1358839.1446591343</v>
      </c>
      <c r="J47" s="15">
        <v>123614.25509999999</v>
      </c>
      <c r="K47" s="15">
        <v>19.411764705882355</v>
      </c>
      <c r="L47" s="15">
        <v>14.257900707585568</v>
      </c>
      <c r="M47" s="15">
        <v>2.1426873604259402</v>
      </c>
      <c r="N47" s="15">
        <v>816.51860628420002</v>
      </c>
    </row>
    <row r="48" spans="2:14" s="15" customFormat="1" x14ac:dyDescent="0.25">
      <c r="B48" s="15" t="str">
        <f>VLOOKUP(F48,[1]NUTS_Europa!$A$2:$C$81,2,FALSE)</f>
        <v>BE21</v>
      </c>
      <c r="C48" s="15">
        <f>VLOOKUP(F48,[1]NUTS_Europa!$A$2:$C$81,3,FALSE)</f>
        <v>250</v>
      </c>
      <c r="D48" s="15" t="str">
        <f>VLOOKUP(G48,[1]NUTS_Europa!$A$2:$C$81,2,FALSE)</f>
        <v>FRI3</v>
      </c>
      <c r="E48" s="15">
        <f>VLOOKUP(G48,[1]NUTS_Europa!$A$2:$C$81,3,FALSE)</f>
        <v>282</v>
      </c>
      <c r="F48" s="15">
        <v>41</v>
      </c>
      <c r="G48" s="15">
        <v>65</v>
      </c>
      <c r="H48" s="15">
        <v>489083.3374785363</v>
      </c>
      <c r="I48" s="15">
        <v>1358839.1446591343</v>
      </c>
      <c r="J48" s="15">
        <v>119215.969</v>
      </c>
      <c r="K48" s="15">
        <v>19.411764705882355</v>
      </c>
      <c r="L48" s="15">
        <v>14.257900707585568</v>
      </c>
      <c r="M48" s="15">
        <v>2.1426873604259402</v>
      </c>
      <c r="N48" s="15">
        <v>816.51860628420002</v>
      </c>
    </row>
    <row r="49" spans="2:14" s="15" customFormat="1" x14ac:dyDescent="0.25">
      <c r="B49" s="15" t="str">
        <f>VLOOKUP(F49,[1]NUTS_Europa!$A$2:$C$81,2,FALSE)</f>
        <v>BE23</v>
      </c>
      <c r="C49" s="15">
        <f>VLOOKUP(F49,[1]NUTS_Europa!$A$2:$C$81,3,FALSE)</f>
        <v>220</v>
      </c>
      <c r="D49" s="15" t="str">
        <f>VLOOKUP(G49,[1]NUTS_Europa!$A$2:$C$81,2,FALSE)</f>
        <v>ES12</v>
      </c>
      <c r="E49" s="15">
        <f>VLOOKUP(G49,[1]NUTS_Europa!$A$2:$C$81,3,FALSE)</f>
        <v>163</v>
      </c>
      <c r="F49" s="15">
        <v>42</v>
      </c>
      <c r="G49" s="15">
        <v>52</v>
      </c>
      <c r="H49" s="15">
        <v>1436722.1017367132</v>
      </c>
      <c r="I49" s="15">
        <v>1450926.8054209813</v>
      </c>
      <c r="J49" s="15">
        <v>137713.6226</v>
      </c>
      <c r="K49" s="15">
        <v>39.037433155080215</v>
      </c>
      <c r="L49" s="15">
        <v>9.2849987413197876</v>
      </c>
      <c r="M49" s="15">
        <v>6.9197361788823919</v>
      </c>
      <c r="N49" s="15">
        <v>2892.2254104356139</v>
      </c>
    </row>
    <row r="50" spans="2:14" s="15" customFormat="1" x14ac:dyDescent="0.25">
      <c r="B50" s="15" t="str">
        <f>VLOOKUP(F50,[1]NUTS_Europa!$A$2:$C$81,2,FALSE)</f>
        <v>BE23</v>
      </c>
      <c r="C50" s="15">
        <f>VLOOKUP(F50,[1]NUTS_Europa!$A$2:$C$81,3,FALSE)</f>
        <v>220</v>
      </c>
      <c r="D50" s="15" t="str">
        <f>VLOOKUP(G50,[1]NUTS_Europa!$A$2:$C$81,2,FALSE)</f>
        <v>NL11</v>
      </c>
      <c r="E50" s="15">
        <f>VLOOKUP(G50,[1]NUTS_Europa!$A$2:$C$81,3,FALSE)</f>
        <v>218</v>
      </c>
      <c r="F50" s="15">
        <v>42</v>
      </c>
      <c r="G50" s="15">
        <v>70</v>
      </c>
      <c r="H50" s="15">
        <v>1680355.997834922</v>
      </c>
      <c r="I50" s="15">
        <v>930532.84857676295</v>
      </c>
      <c r="J50" s="15">
        <v>117061.7148</v>
      </c>
      <c r="K50" s="15">
        <v>6.6844919786096257</v>
      </c>
      <c r="L50" s="15">
        <v>6.9294192196733766</v>
      </c>
      <c r="M50" s="15">
        <v>9.2181359306387431</v>
      </c>
      <c r="N50" s="15">
        <v>4803.0739633682033</v>
      </c>
    </row>
    <row r="51" spans="2:14" s="15" customFormat="1" x14ac:dyDescent="0.25">
      <c r="B51" s="15" t="str">
        <f>VLOOKUP(F51,[1]NUTS_Europa!$A$2:$C$81,2,FALSE)</f>
        <v>BE25</v>
      </c>
      <c r="C51" s="15">
        <f>VLOOKUP(F51,[1]NUTS_Europa!$A$2:$C$81,3,FALSE)</f>
        <v>220</v>
      </c>
      <c r="D51" s="15" t="str">
        <f>VLOOKUP(G51,[1]NUTS_Europa!$A$2:$C$81,2,FALSE)</f>
        <v>FRD1</v>
      </c>
      <c r="E51" s="15">
        <f>VLOOKUP(G51,[1]NUTS_Europa!$A$2:$C$81,3,FALSE)</f>
        <v>269</v>
      </c>
      <c r="F51" s="15">
        <v>43</v>
      </c>
      <c r="G51" s="15">
        <v>59</v>
      </c>
      <c r="H51" s="15">
        <v>3982974.511379526</v>
      </c>
      <c r="I51" s="15">
        <v>1005088.3134683893</v>
      </c>
      <c r="J51" s="15">
        <v>199058.85829999999</v>
      </c>
      <c r="K51" s="15">
        <v>9.6786096256684502</v>
      </c>
      <c r="L51" s="15">
        <v>9.2202544249112286</v>
      </c>
      <c r="M51" s="15">
        <v>38.104999887917558</v>
      </c>
      <c r="N51" s="15">
        <v>15926.654729527729</v>
      </c>
    </row>
    <row r="52" spans="2:14" s="15" customFormat="1" x14ac:dyDescent="0.25">
      <c r="B52" s="15" t="str">
        <f>VLOOKUP(F52,[1]NUTS_Europa!$A$2:$C$81,2,FALSE)</f>
        <v>BE25</v>
      </c>
      <c r="C52" s="15">
        <f>VLOOKUP(F52,[1]NUTS_Europa!$A$2:$C$81,3,FALSE)</f>
        <v>220</v>
      </c>
      <c r="D52" s="15" t="str">
        <f>VLOOKUP(G52,[1]NUTS_Europa!$A$2:$C$81,2,FALSE)</f>
        <v>PT18</v>
      </c>
      <c r="E52" s="15">
        <f>VLOOKUP(G52,[1]NUTS_Europa!$A$2:$C$81,3,FALSE)</f>
        <v>61</v>
      </c>
      <c r="F52" s="15">
        <v>43</v>
      </c>
      <c r="G52" s="15">
        <v>80</v>
      </c>
      <c r="H52" s="15">
        <v>11583968.343997588</v>
      </c>
      <c r="I52" s="15">
        <v>2033489.8761765596</v>
      </c>
      <c r="J52" s="15">
        <v>117768.50930000001</v>
      </c>
      <c r="K52" s="15">
        <v>72.388770053475938</v>
      </c>
      <c r="L52" s="15">
        <v>8.8448086202372771</v>
      </c>
      <c r="M52" s="15">
        <v>33.183243425685625</v>
      </c>
      <c r="N52" s="15">
        <v>17378.684486844912</v>
      </c>
    </row>
    <row r="53" spans="2:14" s="15" customFormat="1" x14ac:dyDescent="0.25">
      <c r="B53" s="15" t="str">
        <f>VLOOKUP(F53,[1]NUTS_Europa!$A$2:$C$81,2,FALSE)</f>
        <v>DE50</v>
      </c>
      <c r="C53" s="15">
        <f>VLOOKUP(F53,[1]NUTS_Europa!$A$2:$C$81,3,FALSE)</f>
        <v>1069</v>
      </c>
      <c r="D53" s="15" t="str">
        <f>VLOOKUP(G53,[1]NUTS_Europa!$A$2:$C$81,2,FALSE)</f>
        <v>FRJ2</v>
      </c>
      <c r="E53" s="15">
        <f>VLOOKUP(G53,[1]NUTS_Europa!$A$2:$C$81,3,FALSE)</f>
        <v>163</v>
      </c>
      <c r="F53" s="15">
        <v>44</v>
      </c>
      <c r="G53" s="15">
        <v>68</v>
      </c>
      <c r="H53" s="15">
        <v>2545273.4775851262</v>
      </c>
      <c r="I53" s="15">
        <v>1860638.7521944423</v>
      </c>
      <c r="J53" s="15">
        <v>122072.6309</v>
      </c>
      <c r="K53" s="15">
        <v>56.045454545454547</v>
      </c>
      <c r="L53" s="15">
        <v>10.318396249238088</v>
      </c>
      <c r="M53" s="15">
        <v>6.5774355224624905</v>
      </c>
      <c r="N53" s="15">
        <v>2892.2254104356139</v>
      </c>
    </row>
    <row r="54" spans="2:14" s="15" customFormat="1" x14ac:dyDescent="0.25">
      <c r="B54" s="15" t="str">
        <f>VLOOKUP(F54,[1]NUTS_Europa!$A$2:$C$81,2,FALSE)</f>
        <v>DE50</v>
      </c>
      <c r="C54" s="15">
        <f>VLOOKUP(F54,[1]NUTS_Europa!$A$2:$C$81,3,FALSE)</f>
        <v>1069</v>
      </c>
      <c r="D54" s="15" t="str">
        <f>VLOOKUP(G54,[1]NUTS_Europa!$A$2:$C$81,2,FALSE)</f>
        <v>NL11</v>
      </c>
      <c r="E54" s="15">
        <f>VLOOKUP(G54,[1]NUTS_Europa!$A$2:$C$81,3,FALSE)</f>
        <v>218</v>
      </c>
      <c r="F54" s="15">
        <v>44</v>
      </c>
      <c r="G54" s="15">
        <v>70</v>
      </c>
      <c r="H54" s="15">
        <v>1927055.1053379884</v>
      </c>
      <c r="I54" s="15">
        <v>1158615.5621403903</v>
      </c>
      <c r="J54" s="15">
        <v>120437.3524</v>
      </c>
      <c r="K54" s="15">
        <v>14.436898395721927</v>
      </c>
      <c r="L54" s="15">
        <v>7.9628167275916777</v>
      </c>
      <c r="M54" s="15">
        <v>8.6496825298207707</v>
      </c>
      <c r="N54" s="15">
        <v>4803.0739633682033</v>
      </c>
    </row>
    <row r="55" spans="2:14" s="15" customFormat="1" x14ac:dyDescent="0.25">
      <c r="B55" s="15" t="str">
        <f>VLOOKUP(F55,[1]NUTS_Europa!$A$2:$C$81,2,FALSE)</f>
        <v>DE60</v>
      </c>
      <c r="C55" s="15">
        <f>VLOOKUP(F55,[1]NUTS_Europa!$A$2:$C$81,3,FALSE)</f>
        <v>245</v>
      </c>
      <c r="D55" s="15" t="str">
        <f>VLOOKUP(G55,[1]NUTS_Europa!$A$2:$C$81,2,FALSE)</f>
        <v>FRE1</v>
      </c>
      <c r="E55" s="15">
        <f>VLOOKUP(G55,[1]NUTS_Europa!$A$2:$C$81,3,FALSE)</f>
        <v>235</v>
      </c>
      <c r="F55" s="15">
        <v>45</v>
      </c>
      <c r="G55" s="15">
        <v>61</v>
      </c>
      <c r="H55" s="15">
        <v>3558574.1129351724</v>
      </c>
      <c r="I55" s="15">
        <v>9669351.5302661732</v>
      </c>
      <c r="J55" s="15">
        <v>137713.6226</v>
      </c>
      <c r="K55" s="15">
        <v>19.086096256684495</v>
      </c>
      <c r="L55" s="15">
        <v>12.09811303167257</v>
      </c>
      <c r="M55" s="15">
        <v>4.022834551461961</v>
      </c>
      <c r="N55" s="15">
        <v>1766.281889669362</v>
      </c>
    </row>
    <row r="56" spans="2:14" s="15" customFormat="1" x14ac:dyDescent="0.25">
      <c r="B56" s="15" t="str">
        <f>VLOOKUP(F56,[1]NUTS_Europa!$A$2:$C$81,2,FALSE)</f>
        <v>DE60</v>
      </c>
      <c r="C56" s="15">
        <f>VLOOKUP(F56,[1]NUTS_Europa!$A$2:$C$81,3,FALSE)</f>
        <v>245</v>
      </c>
      <c r="D56" s="15" t="str">
        <f>VLOOKUP(G56,[1]NUTS_Europa!$A$2:$C$81,2,FALSE)</f>
        <v>FRF2</v>
      </c>
      <c r="E56" s="15">
        <f>VLOOKUP(G56,[1]NUTS_Europa!$A$2:$C$81,3,FALSE)</f>
        <v>235</v>
      </c>
      <c r="F56" s="15">
        <v>45</v>
      </c>
      <c r="G56" s="15">
        <v>67</v>
      </c>
      <c r="H56" s="15">
        <v>4134645.5382253225</v>
      </c>
      <c r="I56" s="15">
        <v>9669351.5302661732</v>
      </c>
      <c r="J56" s="15">
        <v>145035.59770000001</v>
      </c>
      <c r="K56" s="15">
        <v>19.086096256684495</v>
      </c>
      <c r="L56" s="15">
        <v>12.09811303167257</v>
      </c>
      <c r="M56" s="15">
        <v>4.022834551461961</v>
      </c>
      <c r="N56" s="15">
        <v>1766.281889669362</v>
      </c>
    </row>
    <row r="57" spans="2:14" s="15" customFormat="1" x14ac:dyDescent="0.25">
      <c r="B57" s="15" t="str">
        <f>VLOOKUP(F57,[1]NUTS_Europa!$A$2:$C$81,2,FALSE)</f>
        <v>DE80</v>
      </c>
      <c r="C57" s="15">
        <f>VLOOKUP(F57,[1]NUTS_Europa!$A$2:$C$81,3,FALSE)</f>
        <v>245</v>
      </c>
      <c r="D57" s="15" t="str">
        <f>VLOOKUP(G57,[1]NUTS_Europa!$A$2:$C$81,2,FALSE)</f>
        <v>ES11</v>
      </c>
      <c r="E57" s="15">
        <f>VLOOKUP(G57,[1]NUTS_Europa!$A$2:$C$81,3,FALSE)</f>
        <v>285</v>
      </c>
      <c r="F57" s="15">
        <v>46</v>
      </c>
      <c r="G57" s="15">
        <v>51</v>
      </c>
      <c r="H57" s="15">
        <v>37151.401480135915</v>
      </c>
      <c r="I57" s="15">
        <v>11641241.072619552</v>
      </c>
      <c r="J57" s="15">
        <v>127001.217</v>
      </c>
      <c r="K57" s="15">
        <v>53.793582887700538</v>
      </c>
      <c r="L57" s="15">
        <v>13.845047694326936</v>
      </c>
      <c r="M57" s="15">
        <v>3.5498739590392965E-2</v>
      </c>
      <c r="N57" s="15">
        <v>15.609481283570693</v>
      </c>
    </row>
    <row r="58" spans="2:14" s="15" customFormat="1" x14ac:dyDescent="0.25">
      <c r="B58" s="15" t="str">
        <f>VLOOKUP(F58,[1]NUTS_Europa!$A$2:$C$81,2,FALSE)</f>
        <v>DE80</v>
      </c>
      <c r="C58" s="15">
        <f>VLOOKUP(F58,[1]NUTS_Europa!$A$2:$C$81,3,FALSE)</f>
        <v>245</v>
      </c>
      <c r="D58" s="15" t="str">
        <f>VLOOKUP(G58,[1]NUTS_Europa!$A$2:$C$81,2,FALSE)</f>
        <v>ES13</v>
      </c>
      <c r="E58" s="15">
        <f>VLOOKUP(G58,[1]NUTS_Europa!$A$2:$C$81,3,FALSE)</f>
        <v>285</v>
      </c>
      <c r="F58" s="15">
        <v>46</v>
      </c>
      <c r="G58" s="15">
        <v>53</v>
      </c>
      <c r="H58" s="15">
        <v>43894.338376568929</v>
      </c>
      <c r="I58" s="15">
        <v>11641241.072619552</v>
      </c>
      <c r="J58" s="15">
        <v>117768.50930000001</v>
      </c>
      <c r="K58" s="15">
        <v>53.793582887700538</v>
      </c>
      <c r="L58" s="15">
        <v>13.845047694326936</v>
      </c>
      <c r="M58" s="15">
        <v>3.5498739590392965E-2</v>
      </c>
      <c r="N58" s="15">
        <v>15.609481283570693</v>
      </c>
    </row>
    <row r="59" spans="2:14" s="15" customFormat="1" x14ac:dyDescent="0.25">
      <c r="B59" s="15" t="str">
        <f>VLOOKUP(F59,[1]NUTS_Europa!$A$2:$C$81,2,FALSE)</f>
        <v>DE93</v>
      </c>
      <c r="C59" s="15">
        <f>VLOOKUP(F59,[1]NUTS_Europa!$A$2:$C$81,3,FALSE)</f>
        <v>245</v>
      </c>
      <c r="D59" s="15" t="str">
        <f>VLOOKUP(G59,[1]NUTS_Europa!$A$2:$C$81,2,FALSE)</f>
        <v>FRD2</v>
      </c>
      <c r="E59" s="15">
        <f>VLOOKUP(G59,[1]NUTS_Europa!$A$2:$C$81,3,FALSE)</f>
        <v>271</v>
      </c>
      <c r="F59" s="15">
        <v>47</v>
      </c>
      <c r="G59" s="15">
        <v>60</v>
      </c>
      <c r="H59" s="15">
        <v>758000.81992957485</v>
      </c>
      <c r="I59" s="15">
        <v>12561267.742336316</v>
      </c>
      <c r="J59" s="15">
        <v>126450.71709999999</v>
      </c>
      <c r="K59" s="15">
        <v>149.572192513369</v>
      </c>
      <c r="L59" s="15">
        <v>12.47412917843663</v>
      </c>
      <c r="M59" s="15">
        <v>0.91197389677664731</v>
      </c>
      <c r="N59" s="15">
        <v>347.52790767179999</v>
      </c>
    </row>
    <row r="60" spans="2:14" s="15" customFormat="1" x14ac:dyDescent="0.25">
      <c r="B60" s="15" t="str">
        <f>VLOOKUP(F60,[1]NUTS_Europa!$A$2:$C$81,2,FALSE)</f>
        <v>DE93</v>
      </c>
      <c r="C60" s="15">
        <f>VLOOKUP(F60,[1]NUTS_Europa!$A$2:$C$81,3,FALSE)</f>
        <v>245</v>
      </c>
      <c r="D60" s="15" t="str">
        <f>VLOOKUP(G60,[1]NUTS_Europa!$A$2:$C$81,2,FALSE)</f>
        <v>FRI1</v>
      </c>
      <c r="E60" s="15">
        <f>VLOOKUP(G60,[1]NUTS_Europa!$A$2:$C$81,3,FALSE)</f>
        <v>275</v>
      </c>
      <c r="F60" s="15">
        <v>47</v>
      </c>
      <c r="G60" s="15">
        <v>64</v>
      </c>
      <c r="H60" s="15">
        <v>543603.4963275491</v>
      </c>
      <c r="I60" s="15">
        <v>13480161.760332692</v>
      </c>
      <c r="J60" s="15">
        <v>154854.3009</v>
      </c>
      <c r="K60" s="15">
        <v>63.63636363636364</v>
      </c>
      <c r="L60" s="15">
        <v>16.148602860204182</v>
      </c>
      <c r="M60" s="15">
        <v>0.54455143170501041</v>
      </c>
      <c r="N60" s="15">
        <v>207.51341715921288</v>
      </c>
    </row>
    <row r="61" spans="2:14" s="15" customFormat="1" x14ac:dyDescent="0.25">
      <c r="B61" s="15" t="str">
        <f>VLOOKUP(F61,[1]NUTS_Europa!$A$2:$C$81,2,FALSE)</f>
        <v>DE94</v>
      </c>
      <c r="C61" s="15">
        <f>VLOOKUP(F61,[1]NUTS_Europa!$A$2:$C$81,3,FALSE)</f>
        <v>1069</v>
      </c>
      <c r="D61" s="15" t="str">
        <f>VLOOKUP(G61,[1]NUTS_Europa!$A$2:$C$81,2,FALSE)</f>
        <v>ES12</v>
      </c>
      <c r="E61" s="15">
        <f>VLOOKUP(G61,[1]NUTS_Europa!$A$2:$C$81,3,FALSE)</f>
        <v>163</v>
      </c>
      <c r="F61" s="15">
        <v>48</v>
      </c>
      <c r="G61" s="15">
        <v>52</v>
      </c>
      <c r="H61" s="15">
        <v>1766787.6249852241</v>
      </c>
      <c r="I61" s="15">
        <v>1860638.7521944423</v>
      </c>
      <c r="J61" s="15">
        <v>123614.25509999999</v>
      </c>
      <c r="K61" s="15">
        <v>56.045454545454547</v>
      </c>
      <c r="L61" s="15">
        <v>10.318396249238088</v>
      </c>
      <c r="M61" s="15">
        <v>6.5774355224624905</v>
      </c>
      <c r="N61" s="15">
        <v>2892.2254104356139</v>
      </c>
    </row>
    <row r="62" spans="2:14" s="15" customFormat="1" x14ac:dyDescent="0.25">
      <c r="B62" s="15" t="str">
        <f>VLOOKUP(F62,[1]NUTS_Europa!$A$2:$C$81,2,FALSE)</f>
        <v>DE94</v>
      </c>
      <c r="C62" s="15">
        <f>VLOOKUP(F62,[1]NUTS_Europa!$A$2:$C$81,3,FALSE)</f>
        <v>1069</v>
      </c>
      <c r="D62" s="15" t="str">
        <f>VLOOKUP(G62,[1]NUTS_Europa!$A$2:$C$81,2,FALSE)</f>
        <v>FRJ2</v>
      </c>
      <c r="E62" s="15">
        <f>VLOOKUP(G62,[1]NUTS_Europa!$A$2:$C$81,3,FALSE)</f>
        <v>163</v>
      </c>
      <c r="F62" s="15">
        <v>48</v>
      </c>
      <c r="G62" s="15">
        <v>68</v>
      </c>
      <c r="H62" s="15">
        <v>2727553.09185242</v>
      </c>
      <c r="I62" s="15">
        <v>1860638.7521944423</v>
      </c>
      <c r="J62" s="15">
        <v>142841.86170000001</v>
      </c>
      <c r="K62" s="15">
        <v>56.045454545454547</v>
      </c>
      <c r="L62" s="15">
        <v>10.318396249238088</v>
      </c>
      <c r="M62" s="15">
        <v>6.5774355224624905</v>
      </c>
      <c r="N62" s="15">
        <v>2892.2254104356139</v>
      </c>
    </row>
    <row r="63" spans="2:14" s="15" customFormat="1" x14ac:dyDescent="0.25">
      <c r="B63" s="15" t="str">
        <f>VLOOKUP(F63,[1]NUTS_Europa!$A$2:$C$81,2,FALSE)</f>
        <v>DEA1</v>
      </c>
      <c r="C63" s="15">
        <f>VLOOKUP(F63,[1]NUTS_Europa!$A$2:$C$81,3,FALSE)</f>
        <v>245</v>
      </c>
      <c r="D63" s="15" t="str">
        <f>VLOOKUP(G63,[1]NUTS_Europa!$A$2:$C$81,2,FALSE)</f>
        <v>ES11</v>
      </c>
      <c r="E63" s="15">
        <f>VLOOKUP(G63,[1]NUTS_Europa!$A$2:$C$81,3,FALSE)</f>
        <v>285</v>
      </c>
      <c r="F63" s="15">
        <v>49</v>
      </c>
      <c r="G63" s="15">
        <v>51</v>
      </c>
      <c r="H63" s="15">
        <v>35942.181793541546</v>
      </c>
      <c r="I63" s="15">
        <v>11641241.072619552</v>
      </c>
      <c r="J63" s="15">
        <v>176841.96369999999</v>
      </c>
      <c r="K63" s="15">
        <v>53.793582887700538</v>
      </c>
      <c r="L63" s="15">
        <v>13.845047694326936</v>
      </c>
      <c r="M63" s="15">
        <v>3.5498739590392965E-2</v>
      </c>
      <c r="N63" s="15">
        <v>15.609481283570693</v>
      </c>
    </row>
    <row r="64" spans="2:14" s="15" customFormat="1" x14ac:dyDescent="0.25">
      <c r="B64" s="15" t="str">
        <f>VLOOKUP(F64,[1]NUTS_Europa!$A$2:$C$81,2,FALSE)</f>
        <v>DEA1</v>
      </c>
      <c r="C64" s="15">
        <f>VLOOKUP(F64,[1]NUTS_Europa!$A$2:$C$81,3,FALSE)</f>
        <v>245</v>
      </c>
      <c r="D64" s="15" t="str">
        <f>VLOOKUP(G64,[1]NUTS_Europa!$A$2:$C$81,2,FALSE)</f>
        <v>ES13</v>
      </c>
      <c r="E64" s="15">
        <f>VLOOKUP(G64,[1]NUTS_Europa!$A$2:$C$81,3,FALSE)</f>
        <v>285</v>
      </c>
      <c r="F64" s="15">
        <v>49</v>
      </c>
      <c r="G64" s="15">
        <v>53</v>
      </c>
      <c r="H64" s="15">
        <v>42685.118689974559</v>
      </c>
      <c r="I64" s="15">
        <v>11641241.072619552</v>
      </c>
      <c r="J64" s="15">
        <v>199058.85829999999</v>
      </c>
      <c r="K64" s="15">
        <v>53.793582887700538</v>
      </c>
      <c r="L64" s="15">
        <v>13.845047694326936</v>
      </c>
      <c r="M64" s="15">
        <v>3.5498739590392965E-2</v>
      </c>
      <c r="N64" s="15">
        <v>15.609481283570693</v>
      </c>
    </row>
    <row r="65" spans="2:14" s="15" customFormat="1" x14ac:dyDescent="0.25">
      <c r="B65" s="15" t="str">
        <f>VLOOKUP(F65,[1]NUTS_Europa!$A$2:$C$81,2,FALSE)</f>
        <v>DEF0</v>
      </c>
      <c r="C65" s="15">
        <f>VLOOKUP(F65,[1]NUTS_Europa!$A$2:$C$81,3,FALSE)</f>
        <v>245</v>
      </c>
      <c r="D65" s="15" t="str">
        <f>VLOOKUP(G65,[1]NUTS_Europa!$A$2:$C$81,2,FALSE)</f>
        <v>FRE1</v>
      </c>
      <c r="E65" s="15">
        <f>VLOOKUP(G65,[1]NUTS_Europa!$A$2:$C$81,3,FALSE)</f>
        <v>235</v>
      </c>
      <c r="F65" s="15">
        <v>50</v>
      </c>
      <c r="G65" s="15">
        <v>61</v>
      </c>
      <c r="H65" s="15">
        <v>3468128.1162108732</v>
      </c>
      <c r="I65" s="15">
        <v>9669351.5302661732</v>
      </c>
      <c r="J65" s="15">
        <v>163171.4883</v>
      </c>
      <c r="K65" s="15">
        <v>19.086096256684495</v>
      </c>
      <c r="L65" s="15">
        <v>12.09811303167257</v>
      </c>
      <c r="M65" s="15">
        <v>4.022834551461961</v>
      </c>
      <c r="N65" s="15">
        <v>1766.281889669362</v>
      </c>
    </row>
    <row r="66" spans="2:14" s="15" customFormat="1" x14ac:dyDescent="0.25">
      <c r="B66" s="15" t="str">
        <f>VLOOKUP(F66,[1]NUTS_Europa!$A$2:$C$81,2,FALSE)</f>
        <v>DEF0</v>
      </c>
      <c r="C66" s="15">
        <f>VLOOKUP(F66,[1]NUTS_Europa!$A$2:$C$81,3,FALSE)</f>
        <v>245</v>
      </c>
      <c r="D66" s="15" t="str">
        <f>VLOOKUP(G66,[1]NUTS_Europa!$A$2:$C$81,2,FALSE)</f>
        <v>FRF2</v>
      </c>
      <c r="E66" s="15">
        <f>VLOOKUP(G66,[1]NUTS_Europa!$A$2:$C$81,3,FALSE)</f>
        <v>235</v>
      </c>
      <c r="F66" s="15">
        <v>50</v>
      </c>
      <c r="G66" s="15">
        <v>67</v>
      </c>
      <c r="H66" s="15">
        <v>4044199.5415010238</v>
      </c>
      <c r="I66" s="15">
        <v>9669351.5302661732</v>
      </c>
      <c r="J66" s="15">
        <v>142392.87169999999</v>
      </c>
      <c r="K66" s="15">
        <v>19.086096256684495</v>
      </c>
      <c r="L66" s="15">
        <v>12.09811303167257</v>
      </c>
      <c r="M66" s="15">
        <v>4.022834551461961</v>
      </c>
      <c r="N66" s="15">
        <v>1766.281889669362</v>
      </c>
    </row>
    <row r="67" spans="2:14" s="15" customFormat="1" x14ac:dyDescent="0.25">
      <c r="B67" s="15" t="str">
        <f>VLOOKUP(F67,[1]NUTS_Europa!$A$2:$C$81,2,FALSE)</f>
        <v>ES21</v>
      </c>
      <c r="C67" s="15">
        <f>VLOOKUP(F67,[1]NUTS_Europa!$A$2:$C$81,3,FALSE)</f>
        <v>1063</v>
      </c>
      <c r="D67" s="15" t="str">
        <f>VLOOKUP(G67,[1]NUTS_Europa!$A$2:$C$81,2,FALSE)</f>
        <v>FRI1</v>
      </c>
      <c r="E67" s="15">
        <f>VLOOKUP(G67,[1]NUTS_Europa!$A$2:$C$81,3,FALSE)</f>
        <v>275</v>
      </c>
      <c r="F67" s="15">
        <v>54</v>
      </c>
      <c r="G67" s="15">
        <v>64</v>
      </c>
      <c r="H67" s="15">
        <v>269500.82595469052</v>
      </c>
      <c r="I67" s="15">
        <v>9905055.7602342013</v>
      </c>
      <c r="J67" s="15">
        <v>137713.6226</v>
      </c>
      <c r="K67" s="15">
        <v>84.81283422459893</v>
      </c>
      <c r="L67" s="15">
        <v>12.25487328560472</v>
      </c>
      <c r="M67" s="15">
        <v>0.47192245683402945</v>
      </c>
      <c r="N67" s="15">
        <v>207.51341715921288</v>
      </c>
    </row>
    <row r="68" spans="2:14" s="15" customFormat="1" x14ac:dyDescent="0.25">
      <c r="B68" s="15" t="str">
        <f>VLOOKUP(F68,[1]NUTS_Europa!$A$2:$C$81,2,FALSE)</f>
        <v>ES21</v>
      </c>
      <c r="C68" s="15">
        <f>VLOOKUP(F68,[1]NUTS_Europa!$A$2:$C$81,3,FALSE)</f>
        <v>1063</v>
      </c>
      <c r="D68" s="15" t="str">
        <f>VLOOKUP(G68,[1]NUTS_Europa!$A$2:$C$81,2,FALSE)</f>
        <v>FRI2</v>
      </c>
      <c r="E68" s="15">
        <f>VLOOKUP(G68,[1]NUTS_Europa!$A$2:$C$81,3,FALSE)</f>
        <v>275</v>
      </c>
      <c r="F68" s="15">
        <v>54</v>
      </c>
      <c r="G68" s="15">
        <v>69</v>
      </c>
      <c r="H68" s="15">
        <v>233535.43054632435</v>
      </c>
      <c r="I68" s="15">
        <v>9905055.7602342013</v>
      </c>
      <c r="J68" s="15">
        <v>199058.85829999999</v>
      </c>
      <c r="K68" s="15">
        <v>84.81283422459893</v>
      </c>
      <c r="L68" s="15">
        <v>12.25487328560472</v>
      </c>
      <c r="M68" s="15">
        <v>0.47192245683402945</v>
      </c>
      <c r="N68" s="15">
        <v>207.51341715921288</v>
      </c>
    </row>
    <row r="69" spans="2:14" s="15" customFormat="1" x14ac:dyDescent="0.25">
      <c r="B69" s="15" t="str">
        <f>VLOOKUP(F69,[1]NUTS_Europa!$A$2:$C$81,2,FALSE)</f>
        <v>ES51</v>
      </c>
      <c r="C69" s="15">
        <f>VLOOKUP(F69,[1]NUTS_Europa!$A$2:$C$81,3,FALSE)</f>
        <v>1064</v>
      </c>
      <c r="D69" s="15" t="str">
        <f>VLOOKUP(G69,[1]NUTS_Europa!$A$2:$C$81,2,FALSE)</f>
        <v>ES61</v>
      </c>
      <c r="E69" s="15">
        <f>VLOOKUP(G69,[1]NUTS_Europa!$A$2:$C$81,3,FALSE)</f>
        <v>297</v>
      </c>
      <c r="F69" s="15">
        <v>55</v>
      </c>
      <c r="G69" s="15">
        <v>57</v>
      </c>
      <c r="H69" s="15">
        <v>708805.1232760984</v>
      </c>
      <c r="I69" s="15">
        <v>1118552.3247499692</v>
      </c>
      <c r="J69" s="15">
        <v>117061.7148</v>
      </c>
      <c r="K69" s="15">
        <v>24.759358288770056</v>
      </c>
      <c r="L69" s="15">
        <v>11.143941090918414</v>
      </c>
      <c r="M69" s="15">
        <v>1.6269586028478151</v>
      </c>
      <c r="N69" s="15">
        <v>845.53280858406924</v>
      </c>
    </row>
    <row r="70" spans="2:14" s="15" customFormat="1" x14ac:dyDescent="0.25">
      <c r="B70" s="15" t="str">
        <f>VLOOKUP(F70,[1]NUTS_Europa!$A$2:$C$81,2,FALSE)</f>
        <v>ES51</v>
      </c>
      <c r="C70" s="15">
        <f>VLOOKUP(F70,[1]NUTS_Europa!$A$2:$C$81,3,FALSE)</f>
        <v>1064</v>
      </c>
      <c r="D70" s="15" t="str">
        <f>VLOOKUP(G70,[1]NUTS_Europa!$A$2:$C$81,2,FALSE)</f>
        <v>ES62</v>
      </c>
      <c r="E70" s="15">
        <f>VLOOKUP(G70,[1]NUTS_Europa!$A$2:$C$81,3,FALSE)</f>
        <v>462</v>
      </c>
      <c r="F70" s="15">
        <v>55</v>
      </c>
      <c r="G70" s="15">
        <v>58</v>
      </c>
      <c r="H70" s="15">
        <v>981226.28944299079</v>
      </c>
      <c r="I70" s="15">
        <v>1003458.5335538668</v>
      </c>
      <c r="J70" s="15">
        <v>114203.5226</v>
      </c>
      <c r="K70" s="15">
        <v>17.807486631016044</v>
      </c>
      <c r="L70" s="15">
        <v>9.1921732223920536</v>
      </c>
      <c r="M70" s="15">
        <v>1.7590743126442159</v>
      </c>
      <c r="N70" s="15">
        <v>914.19353969713836</v>
      </c>
    </row>
    <row r="71" spans="2:14" s="15" customFormat="1" x14ac:dyDescent="0.25">
      <c r="B71" s="15" t="str">
        <f>VLOOKUP(F71,[1]NUTS_Europa!$A$2:$C$81,2,FALSE)</f>
        <v>ES52</v>
      </c>
      <c r="C71" s="15">
        <f>VLOOKUP(F71,[1]NUTS_Europa!$A$2:$C$81,3,FALSE)</f>
        <v>1063</v>
      </c>
      <c r="D71" s="15" t="str">
        <f>VLOOKUP(G71,[1]NUTS_Europa!$A$2:$C$81,2,FALSE)</f>
        <v>ES61</v>
      </c>
      <c r="E71" s="15">
        <f>VLOOKUP(G71,[1]NUTS_Europa!$A$2:$C$81,3,FALSE)</f>
        <v>297</v>
      </c>
      <c r="F71" s="15">
        <v>56</v>
      </c>
      <c r="G71" s="15">
        <v>57</v>
      </c>
      <c r="H71" s="15">
        <v>718944.26253395027</v>
      </c>
      <c r="I71" s="15">
        <v>8796999.7132012583</v>
      </c>
      <c r="J71" s="15">
        <v>176841.96369999999</v>
      </c>
      <c r="K71" s="15">
        <v>31.336898395721928</v>
      </c>
      <c r="L71" s="15">
        <v>10.623571526413293</v>
      </c>
      <c r="M71" s="15">
        <v>1.6269586028478151</v>
      </c>
      <c r="N71" s="15">
        <v>845.53280858406924</v>
      </c>
    </row>
    <row r="72" spans="2:14" s="15" customFormat="1" x14ac:dyDescent="0.25">
      <c r="B72" s="15" t="str">
        <f>VLOOKUP(F72,[1]NUTS_Europa!$A$2:$C$81,2,FALSE)</f>
        <v>ES52</v>
      </c>
      <c r="C72" s="15">
        <f>VLOOKUP(F72,[1]NUTS_Europa!$A$2:$C$81,3,FALSE)</f>
        <v>1063</v>
      </c>
      <c r="D72" s="15" t="str">
        <f>VLOOKUP(G72,[1]NUTS_Europa!$A$2:$C$81,2,FALSE)</f>
        <v>ES62</v>
      </c>
      <c r="E72" s="15">
        <f>VLOOKUP(G72,[1]NUTS_Europa!$A$2:$C$81,3,FALSE)</f>
        <v>462</v>
      </c>
      <c r="F72" s="15">
        <v>56</v>
      </c>
      <c r="G72" s="15">
        <v>58</v>
      </c>
      <c r="H72" s="15">
        <v>992188.76838350657</v>
      </c>
      <c r="I72" s="15">
        <v>8678227.706215661</v>
      </c>
      <c r="J72" s="15">
        <v>163171.4883</v>
      </c>
      <c r="K72" s="15">
        <v>24.598930481283425</v>
      </c>
      <c r="L72" s="15">
        <v>8.6718036578869331</v>
      </c>
      <c r="M72" s="15">
        <v>1.7590743126442159</v>
      </c>
      <c r="N72" s="15">
        <v>914.19353969713836</v>
      </c>
    </row>
    <row r="73" spans="2:14" s="15" customFormat="1" x14ac:dyDescent="0.25">
      <c r="B73" s="15" t="str">
        <f>VLOOKUP(F73,[1]NUTS_Europa!$A$2:$C$81,2,FALSE)</f>
        <v>FRD1</v>
      </c>
      <c r="C73" s="15">
        <f>VLOOKUP(F73,[1]NUTS_Europa!$A$2:$C$81,3,FALSE)</f>
        <v>269</v>
      </c>
      <c r="D73" s="15" t="str">
        <f>VLOOKUP(G73,[1]NUTS_Europa!$A$2:$C$81,2,FALSE)</f>
        <v>FRG0</v>
      </c>
      <c r="E73" s="15">
        <f>VLOOKUP(G73,[1]NUTS_Europa!$A$2:$C$81,3,FALSE)</f>
        <v>283</v>
      </c>
      <c r="F73" s="15">
        <v>59</v>
      </c>
      <c r="G73" s="15">
        <v>62</v>
      </c>
      <c r="H73" s="15">
        <v>1120805.8097469378</v>
      </c>
      <c r="I73" s="15">
        <v>1311206.5365244467</v>
      </c>
      <c r="J73" s="15">
        <v>159445.52859999999</v>
      </c>
      <c r="K73" s="15">
        <v>24.759358288770056</v>
      </c>
      <c r="L73" s="15">
        <v>11.227068624594008</v>
      </c>
      <c r="M73" s="15">
        <v>5.3262344904385319</v>
      </c>
      <c r="N73" s="15">
        <v>2266.668196275321</v>
      </c>
    </row>
    <row r="74" spans="2:14" s="15" customFormat="1" x14ac:dyDescent="0.25">
      <c r="B74" s="15" t="str">
        <f>VLOOKUP(F74,[1]NUTS_Europa!$A$2:$C$81,2,FALSE)</f>
        <v>FRJ1</v>
      </c>
      <c r="C74" s="15">
        <f>VLOOKUP(F74,[1]NUTS_Europa!$A$2:$C$81,3,FALSE)</f>
        <v>1064</v>
      </c>
      <c r="D74" s="15" t="str">
        <f>VLOOKUP(G74,[1]NUTS_Europa!$A$2:$C$81,2,FALSE)</f>
        <v>PT16</v>
      </c>
      <c r="E74" s="15">
        <f>VLOOKUP(G74,[1]NUTS_Europa!$A$2:$C$81,3,FALSE)</f>
        <v>294</v>
      </c>
      <c r="F74" s="15">
        <v>66</v>
      </c>
      <c r="G74" s="15">
        <v>78</v>
      </c>
      <c r="H74" s="15">
        <v>2755808.5648832647</v>
      </c>
      <c r="I74" s="15">
        <v>1343256.1376926235</v>
      </c>
      <c r="J74" s="15">
        <v>119215.969</v>
      </c>
      <c r="K74" s="15">
        <v>33.119251336898401</v>
      </c>
      <c r="L74" s="15">
        <v>9.8018278443248938</v>
      </c>
      <c r="M74" s="15">
        <v>5.7987468029007792</v>
      </c>
      <c r="N74" s="15">
        <v>3013.6173483101311</v>
      </c>
    </row>
    <row r="75" spans="2:14" s="15" customFormat="1" x14ac:dyDescent="0.25">
      <c r="B75" s="15" t="str">
        <f>VLOOKUP(F75,[1]NUTS_Europa!$A$2:$C$81,2,FALSE)</f>
        <v>FRJ1</v>
      </c>
      <c r="C75" s="15">
        <f>VLOOKUP(F75,[1]NUTS_Europa!$A$2:$C$81,3,FALSE)</f>
        <v>1064</v>
      </c>
      <c r="D75" s="15" t="str">
        <f>VLOOKUP(G75,[1]NUTS_Europa!$A$2:$C$81,2,FALSE)</f>
        <v>PT17</v>
      </c>
      <c r="E75" s="15">
        <f>VLOOKUP(G75,[1]NUTS_Europa!$A$2:$C$81,3,FALSE)</f>
        <v>297</v>
      </c>
      <c r="F75" s="15">
        <v>66</v>
      </c>
      <c r="G75" s="15">
        <v>79</v>
      </c>
      <c r="H75" s="15">
        <v>785407.85913538933</v>
      </c>
      <c r="I75" s="15">
        <v>1118552.3247499692</v>
      </c>
      <c r="J75" s="15">
        <v>192445.7181</v>
      </c>
      <c r="K75" s="15">
        <v>24.759358288770056</v>
      </c>
      <c r="L75" s="15">
        <v>11.143941090918414</v>
      </c>
      <c r="M75" s="15">
        <v>1.6269586028478151</v>
      </c>
      <c r="N75" s="15">
        <v>845.53280858406924</v>
      </c>
    </row>
    <row r="76" spans="2:14" s="15" customFormat="1" x14ac:dyDescent="0.25">
      <c r="B76" s="15" t="str">
        <f>VLOOKUP(F76,[1]NUTS_Europa!$A$2:$C$81,2,FALSE)</f>
        <v>NL12</v>
      </c>
      <c r="C76" s="15">
        <f>VLOOKUP(F76,[1]NUTS_Europa!$A$2:$C$81,3,FALSE)</f>
        <v>250</v>
      </c>
      <c r="D76" s="15" t="str">
        <f>VLOOKUP(G76,[1]NUTS_Europa!$A$2:$C$81,2,FALSE)</f>
        <v>NL34</v>
      </c>
      <c r="E76" s="15">
        <f>VLOOKUP(G76,[1]NUTS_Europa!$A$2:$C$81,3,FALSE)</f>
        <v>218</v>
      </c>
      <c r="F76" s="15">
        <v>71</v>
      </c>
      <c r="G76" s="15">
        <v>74</v>
      </c>
      <c r="H76" s="15">
        <v>2837073.7426444283</v>
      </c>
      <c r="I76" s="15">
        <v>1167660.7495215037</v>
      </c>
      <c r="J76" s="15">
        <v>117768.50930000001</v>
      </c>
      <c r="K76" s="15">
        <v>3.6363636363636367</v>
      </c>
      <c r="L76" s="15">
        <v>11.537650096837723</v>
      </c>
      <c r="M76" s="15">
        <v>10.330741725724648</v>
      </c>
      <c r="N76" s="15">
        <v>4803.0739633682033</v>
      </c>
    </row>
    <row r="77" spans="2:14" s="15" customFormat="1" x14ac:dyDescent="0.25">
      <c r="B77" s="15" t="str">
        <f>VLOOKUP(F77,[1]NUTS_Europa!$A$2:$C$81,2,FALSE)</f>
        <v>NL12</v>
      </c>
      <c r="C77" s="15">
        <f>VLOOKUP(F77,[1]NUTS_Europa!$A$2:$C$81,3,FALSE)</f>
        <v>250</v>
      </c>
      <c r="D77" s="15" t="str">
        <f>VLOOKUP(G77,[1]NUTS_Europa!$A$2:$C$81,2,FALSE)</f>
        <v>PT11</v>
      </c>
      <c r="E77" s="15">
        <f>VLOOKUP(G77,[1]NUTS_Europa!$A$2:$C$81,3,FALSE)</f>
        <v>288</v>
      </c>
      <c r="F77" s="15">
        <v>71</v>
      </c>
      <c r="G77" s="15">
        <v>76</v>
      </c>
      <c r="H77" s="15">
        <v>633328.97386582196</v>
      </c>
      <c r="I77" s="15">
        <v>2020433.5007003974</v>
      </c>
      <c r="J77" s="15">
        <v>142841.86170000001</v>
      </c>
      <c r="K77" s="15">
        <v>48.65347593582888</v>
      </c>
      <c r="L77" s="15">
        <v>13.618425543422113</v>
      </c>
      <c r="M77" s="15">
        <v>2.0477880418889418</v>
      </c>
      <c r="N77" s="15">
        <v>900.45194509486157</v>
      </c>
    </row>
    <row r="78" spans="2:14" s="15" customFormat="1" x14ac:dyDescent="0.25">
      <c r="B78" s="15" t="str">
        <f>VLOOKUP(F78,[1]NUTS_Europa!$A$2:$C$81,2,FALSE)</f>
        <v>NL32</v>
      </c>
      <c r="C78" s="15">
        <f>VLOOKUP(F78,[1]NUTS_Europa!$A$2:$C$81,3,FALSE)</f>
        <v>253</v>
      </c>
      <c r="D78" s="15" t="str">
        <f>VLOOKUP(G78,[1]NUTS_Europa!$A$2:$C$81,2,FALSE)</f>
        <v>NL34</v>
      </c>
      <c r="E78" s="15">
        <f>VLOOKUP(G78,[1]NUTS_Europa!$A$2:$C$81,3,FALSE)</f>
        <v>218</v>
      </c>
      <c r="F78" s="15">
        <v>72</v>
      </c>
      <c r="G78" s="15">
        <v>74</v>
      </c>
      <c r="H78" s="15">
        <v>2430914.2415192355</v>
      </c>
      <c r="I78" s="15">
        <v>1095660.6949446141</v>
      </c>
      <c r="J78" s="15">
        <v>120125.8052</v>
      </c>
      <c r="K78" s="15">
        <v>9.5716577540106957</v>
      </c>
      <c r="L78" s="15">
        <v>8.5799426304571913</v>
      </c>
      <c r="M78" s="15">
        <v>10.330741725724648</v>
      </c>
      <c r="N78" s="15">
        <v>4803.0739633682033</v>
      </c>
    </row>
    <row r="79" spans="2:14" s="15" customFormat="1" x14ac:dyDescent="0.25">
      <c r="B79" s="15" t="str">
        <f>VLOOKUP(F79,[1]NUTS_Europa!$A$2:$C$81,2,FALSE)</f>
        <v>NL32</v>
      </c>
      <c r="C79" s="15">
        <f>VLOOKUP(F79,[1]NUTS_Europa!$A$2:$C$81,3,FALSE)</f>
        <v>253</v>
      </c>
      <c r="D79" s="15" t="str">
        <f>VLOOKUP(G79,[1]NUTS_Europa!$A$2:$C$81,2,FALSE)</f>
        <v>NL41</v>
      </c>
      <c r="E79" s="15">
        <f>VLOOKUP(G79,[1]NUTS_Europa!$A$2:$C$81,3,FALSE)</f>
        <v>218</v>
      </c>
      <c r="F79" s="15">
        <v>72</v>
      </c>
      <c r="G79" s="15">
        <v>75</v>
      </c>
      <c r="H79" s="15">
        <v>2084060.2552546007</v>
      </c>
      <c r="I79" s="15">
        <v>1095660.6949446141</v>
      </c>
      <c r="J79" s="15">
        <v>159445.52859999999</v>
      </c>
      <c r="K79" s="15">
        <v>9.5716577540106957</v>
      </c>
      <c r="L79" s="15">
        <v>8.5799426304571913</v>
      </c>
      <c r="M79" s="15">
        <v>10.330741725724648</v>
      </c>
      <c r="N79" s="15">
        <v>4803.0739633682033</v>
      </c>
    </row>
    <row r="80" spans="2:14" s="15" customFormat="1" x14ac:dyDescent="0.25">
      <c r="B80" s="15" t="str">
        <f>VLOOKUP(F80,[1]NUTS_Europa!$A$2:$C$81,2,FALSE)</f>
        <v>NL33</v>
      </c>
      <c r="C80" s="15">
        <f>VLOOKUP(F80,[1]NUTS_Europa!$A$2:$C$81,3,FALSE)</f>
        <v>220</v>
      </c>
      <c r="D80" s="15" t="str">
        <f>VLOOKUP(G80,[1]NUTS_Europa!$A$2:$C$81,2,FALSE)</f>
        <v>NL41</v>
      </c>
      <c r="E80" s="15">
        <f>VLOOKUP(G80,[1]NUTS_Europa!$A$2:$C$81,3,FALSE)</f>
        <v>218</v>
      </c>
      <c r="F80" s="15">
        <v>73</v>
      </c>
      <c r="G80" s="15">
        <v>75</v>
      </c>
      <c r="H80" s="15">
        <v>2211988.5622368986</v>
      </c>
      <c r="I80" s="15">
        <v>930532.84857676295</v>
      </c>
      <c r="J80" s="15">
        <v>176841.96369999999</v>
      </c>
      <c r="K80" s="15">
        <v>6.6844919786096257</v>
      </c>
      <c r="L80" s="15">
        <v>6.9294192196733766</v>
      </c>
      <c r="M80" s="15">
        <v>9.2181359306387431</v>
      </c>
      <c r="N80" s="15">
        <v>4803.0739633682033</v>
      </c>
    </row>
    <row r="81" spans="2:29" s="15" customFormat="1" x14ac:dyDescent="0.25">
      <c r="B81" s="15" t="str">
        <f>VLOOKUP(F81,[1]NUTS_Europa!$A$2:$C$81,2,FALSE)</f>
        <v>NL33</v>
      </c>
      <c r="C81" s="15">
        <f>VLOOKUP(F81,[1]NUTS_Europa!$A$2:$C$81,3,FALSE)</f>
        <v>220</v>
      </c>
      <c r="D81" s="15" t="str">
        <f>VLOOKUP(G81,[1]NUTS_Europa!$A$2:$C$81,2,FALSE)</f>
        <v>PT11</v>
      </c>
      <c r="E81" s="15">
        <f>VLOOKUP(G81,[1]NUTS_Europa!$A$2:$C$81,3,FALSE)</f>
        <v>288</v>
      </c>
      <c r="F81" s="15">
        <v>73</v>
      </c>
      <c r="G81" s="15">
        <v>76</v>
      </c>
      <c r="H81" s="15">
        <v>579338.99030356552</v>
      </c>
      <c r="I81" s="15">
        <v>1612833.9347304462</v>
      </c>
      <c r="J81" s="15">
        <v>163171.4883</v>
      </c>
      <c r="K81" s="15">
        <v>44.95775401069519</v>
      </c>
      <c r="L81" s="15">
        <v>9.0101946662577674</v>
      </c>
      <c r="M81" s="15">
        <v>1.8392032772257798</v>
      </c>
      <c r="N81" s="15">
        <v>900.45194509486157</v>
      </c>
    </row>
    <row r="82" spans="2:29" s="15" customFormat="1" x14ac:dyDescent="0.25">
      <c r="B82" s="15" t="str">
        <f>VLOOKUP(F82,[1]NUTS_Europa!$A$2:$C$81,2,FALSE)</f>
        <v>PT15</v>
      </c>
      <c r="C82" s="15">
        <f>VLOOKUP(F82,[1]NUTS_Europa!$A$2:$C$81,3,FALSE)</f>
        <v>61</v>
      </c>
      <c r="D82" s="15" t="str">
        <f>VLOOKUP(G82,[1]NUTS_Europa!$A$2:$C$81,2,FALSE)</f>
        <v>PT16</v>
      </c>
      <c r="E82" s="15">
        <f>VLOOKUP(G82,[1]NUTS_Europa!$A$2:$C$81,3,FALSE)</f>
        <v>294</v>
      </c>
      <c r="F82" s="15">
        <v>77</v>
      </c>
      <c r="G82" s="15">
        <v>78</v>
      </c>
      <c r="H82" s="15">
        <v>2517854.2024435047</v>
      </c>
      <c r="I82" s="15">
        <v>967531.51705488749</v>
      </c>
      <c r="J82" s="15">
        <v>127001.217</v>
      </c>
      <c r="K82" s="15">
        <v>16.454545454545453</v>
      </c>
      <c r="L82" s="15">
        <v>9.4688989175022016</v>
      </c>
      <c r="M82" s="15">
        <v>5.3975997918330654</v>
      </c>
      <c r="N82" s="15">
        <v>3013.6173483101311</v>
      </c>
    </row>
    <row r="83" spans="2:29" s="15" customFormat="1" x14ac:dyDescent="0.25">
      <c r="B83" s="15" t="str">
        <f>VLOOKUP(F83,[1]NUTS_Europa!$A$2:$C$81,2,FALSE)</f>
        <v>PT15</v>
      </c>
      <c r="C83" s="15">
        <f>VLOOKUP(F83,[1]NUTS_Europa!$A$2:$C$81,3,FALSE)</f>
        <v>61</v>
      </c>
      <c r="D83" s="15" t="str">
        <f>VLOOKUP(G83,[1]NUTS_Europa!$A$2:$C$81,2,FALSE)</f>
        <v>PT17</v>
      </c>
      <c r="E83" s="15">
        <f>VLOOKUP(G83,[1]NUTS_Europa!$A$2:$C$81,3,FALSE)</f>
        <v>297</v>
      </c>
      <c r="F83" s="15">
        <v>77</v>
      </c>
      <c r="G83" s="15">
        <v>79</v>
      </c>
      <c r="H83" s="15">
        <v>718644.11733548774</v>
      </c>
      <c r="I83" s="15">
        <v>661823.7631486333</v>
      </c>
      <c r="J83" s="15">
        <v>113696.3812</v>
      </c>
      <c r="K83" s="15">
        <v>4.0106951871657754</v>
      </c>
      <c r="L83" s="15">
        <v>10.811012164095722</v>
      </c>
      <c r="M83" s="15">
        <v>1.514408494549101</v>
      </c>
      <c r="N83" s="15">
        <v>845.53280858406924</v>
      </c>
    </row>
    <row r="84" spans="2:29" s="15" customFormat="1" x14ac:dyDescent="0.25">
      <c r="N84" s="15">
        <f>SUM(N4:N83)</f>
        <v>235675.90373131703</v>
      </c>
    </row>
    <row r="85" spans="2:29" s="15" customFormat="1" x14ac:dyDescent="0.25">
      <c r="B85" s="15" t="s">
        <v>146</v>
      </c>
    </row>
    <row r="86" spans="2:29" s="15" customFormat="1" x14ac:dyDescent="0.25">
      <c r="B86" s="15" t="str">
        <f>B3</f>
        <v>nodo inicial</v>
      </c>
      <c r="C86" s="15" t="str">
        <f t="shared" ref="C86:N86" si="0">C3</f>
        <v>puerto O</v>
      </c>
      <c r="D86" s="15" t="str">
        <f t="shared" si="0"/>
        <v>nodo final</v>
      </c>
      <c r="E86" s="15" t="str">
        <f t="shared" si="0"/>
        <v>puerto D</v>
      </c>
      <c r="F86" s="15" t="str">
        <f t="shared" si="0"/>
        <v>Var1</v>
      </c>
      <c r="G86" s="15" t="str">
        <f t="shared" si="0"/>
        <v>Var2</v>
      </c>
      <c r="H86" s="15" t="str">
        <f t="shared" si="0"/>
        <v>Coste variable</v>
      </c>
      <c r="I86" s="15" t="str">
        <f t="shared" si="0"/>
        <v>Coste fijo</v>
      </c>
      <c r="J86" s="15" t="str">
        <f t="shared" si="0"/>
        <v>flow</v>
      </c>
      <c r="K86" s="15" t="str">
        <f t="shared" si="0"/>
        <v>TiempoNav</v>
      </c>
      <c r="L86" s="15" t="str">
        <f t="shared" si="0"/>
        <v>TiempoPort</v>
      </c>
      <c r="M86" s="15" t="str">
        <f t="shared" si="0"/>
        <v>TiempoCD</v>
      </c>
      <c r="N86" s="15" t="str">
        <f t="shared" si="0"/>
        <v>offer</v>
      </c>
    </row>
    <row r="87" spans="2:29" s="15" customFormat="1" x14ac:dyDescent="0.25">
      <c r="B87" s="15" t="str">
        <f>VLOOKUP(F87,[1]NUTS_Europa!$A$2:$C$81,2,FALSE)</f>
        <v>FRJ1</v>
      </c>
      <c r="C87" s="15">
        <f>VLOOKUP(F87,[1]NUTS_Europa!$A$2:$C$81,3,FALSE)</f>
        <v>1064</v>
      </c>
      <c r="D87" s="15" t="str">
        <f>VLOOKUP(G87,[1]NUTS_Europa!$A$2:$C$81,2,FALSE)</f>
        <v>PT16</v>
      </c>
      <c r="E87" s="15">
        <f>VLOOKUP(G87,[1]NUTS_Europa!$A$2:$C$81,3,FALSE)</f>
        <v>294</v>
      </c>
      <c r="F87" s="15">
        <v>66</v>
      </c>
      <c r="G87" s="15">
        <v>78</v>
      </c>
      <c r="H87" s="15">
        <v>2755808.5648832647</v>
      </c>
      <c r="I87" s="15">
        <v>1343256.1376926235</v>
      </c>
      <c r="J87" s="15">
        <v>119215.969</v>
      </c>
      <c r="K87" s="15">
        <v>33.119251336898401</v>
      </c>
      <c r="L87" s="15">
        <v>9.8018278443248938</v>
      </c>
      <c r="M87" s="15">
        <v>5.7987468029007792</v>
      </c>
      <c r="N87" s="15">
        <v>3013.6173483101311</v>
      </c>
    </row>
    <row r="88" spans="2:29" s="15" customFormat="1" x14ac:dyDescent="0.25">
      <c r="B88" s="15" t="str">
        <f>VLOOKUP(G88,[1]NUTS_Europa!$A$2:$C$81,2,FALSE)</f>
        <v>PT16</v>
      </c>
      <c r="C88" s="15">
        <f>VLOOKUP(G88,[1]NUTS_Europa!$A$2:$C$81,3,FALSE)</f>
        <v>294</v>
      </c>
      <c r="D88" s="15" t="str">
        <f>VLOOKUP(F88,[1]NUTS_Europa!$A$2:$C$81,2,FALSE)</f>
        <v>PT15</v>
      </c>
      <c r="E88" s="15">
        <f>VLOOKUP(F88,[1]NUTS_Europa!$A$2:$C$81,3,FALSE)</f>
        <v>61</v>
      </c>
      <c r="F88" s="15">
        <v>77</v>
      </c>
      <c r="G88" s="15">
        <v>78</v>
      </c>
      <c r="H88" s="15">
        <v>2517854.2024435047</v>
      </c>
      <c r="I88" s="15">
        <v>967531.51705488749</v>
      </c>
      <c r="J88" s="15">
        <v>127001.217</v>
      </c>
      <c r="K88" s="15">
        <v>16.454545454545453</v>
      </c>
      <c r="L88" s="15">
        <v>9.4688989175022016</v>
      </c>
      <c r="M88" s="15">
        <v>5.3975997918330654</v>
      </c>
      <c r="N88" s="15">
        <v>3013.6173483101311</v>
      </c>
    </row>
    <row r="89" spans="2:29" s="15" customFormat="1" x14ac:dyDescent="0.25">
      <c r="B89" s="15" t="str">
        <f>VLOOKUP(F89,[1]NUTS_Europa!$A$2:$C$81,2,FALSE)</f>
        <v>PT15</v>
      </c>
      <c r="C89" s="15">
        <f>VLOOKUP(F89,[1]NUTS_Europa!$A$2:$C$81,3,FALSE)</f>
        <v>61</v>
      </c>
      <c r="D89" s="15" t="str">
        <f>VLOOKUP(G89,[1]NUTS_Europa!$A$2:$C$81,2,FALSE)</f>
        <v>PT17</v>
      </c>
      <c r="E89" s="15">
        <f>VLOOKUP(G89,[1]NUTS_Europa!$A$2:$C$81,3,FALSE)</f>
        <v>297</v>
      </c>
      <c r="F89" s="15">
        <v>77</v>
      </c>
      <c r="G89" s="15">
        <v>79</v>
      </c>
      <c r="H89" s="15">
        <v>718644.11733548774</v>
      </c>
      <c r="I89" s="15">
        <v>661823.7631486333</v>
      </c>
      <c r="J89" s="15">
        <v>113696.3812</v>
      </c>
      <c r="K89" s="15">
        <v>4.0106951871657754</v>
      </c>
      <c r="L89" s="15">
        <v>10.811012164095722</v>
      </c>
      <c r="M89" s="15">
        <v>1.514408494549101</v>
      </c>
      <c r="N89" s="15">
        <v>845.53280858406924</v>
      </c>
    </row>
    <row r="90" spans="2:29" s="15" customFormat="1" x14ac:dyDescent="0.25">
      <c r="B90" s="15" t="str">
        <f>VLOOKUP(G90,[1]NUTS_Europa!$A$2:$C$81,2,FALSE)</f>
        <v>PT17</v>
      </c>
      <c r="C90" s="15">
        <f>VLOOKUP(G90,[1]NUTS_Europa!$A$2:$C$81,3,FALSE)</f>
        <v>297</v>
      </c>
      <c r="D90" s="15" t="str">
        <f>VLOOKUP(F90,[1]NUTS_Europa!$A$2:$C$81,2,FALSE)</f>
        <v>FRJ1</v>
      </c>
      <c r="E90" s="15">
        <f>VLOOKUP(F90,[1]NUTS_Europa!$A$2:$C$81,3,FALSE)</f>
        <v>1064</v>
      </c>
      <c r="F90" s="15">
        <v>66</v>
      </c>
      <c r="G90" s="15">
        <v>79</v>
      </c>
      <c r="H90" s="15">
        <v>785407.85913538933</v>
      </c>
      <c r="I90" s="15">
        <v>1118552.3247499692</v>
      </c>
      <c r="J90" s="15">
        <v>192445.7181</v>
      </c>
      <c r="K90" s="15">
        <v>24.759358288770056</v>
      </c>
      <c r="L90" s="15">
        <v>11.143941090918414</v>
      </c>
      <c r="M90" s="15">
        <v>1.6269586028478151</v>
      </c>
      <c r="N90" s="15">
        <v>845.53280858406924</v>
      </c>
    </row>
    <row r="91" spans="2:29" s="15" customFormat="1" x14ac:dyDescent="0.25"/>
    <row r="92" spans="2:29" s="15" customFormat="1" x14ac:dyDescent="0.25">
      <c r="B92" s="15" t="s">
        <v>147</v>
      </c>
    </row>
    <row r="93" spans="2:29" s="15" customFormat="1" x14ac:dyDescent="0.25">
      <c r="B93" s="15" t="str">
        <f>B86</f>
        <v>nodo inicial</v>
      </c>
      <c r="C93" s="15" t="str">
        <f t="shared" ref="C93:H93" si="1">C86</f>
        <v>puerto O</v>
      </c>
      <c r="D93" s="15" t="str">
        <f t="shared" si="1"/>
        <v>nodo final</v>
      </c>
      <c r="E93" s="15" t="str">
        <f t="shared" si="1"/>
        <v>puerto D</v>
      </c>
      <c r="F93" s="15" t="str">
        <f t="shared" si="1"/>
        <v>Var1</v>
      </c>
      <c r="G93" s="15" t="str">
        <f t="shared" si="1"/>
        <v>Var2</v>
      </c>
      <c r="H93" s="15" t="str">
        <f t="shared" si="1"/>
        <v>Coste variable</v>
      </c>
      <c r="I93" s="15" t="s">
        <v>162</v>
      </c>
      <c r="J93" s="15" t="str">
        <f t="shared" ref="J93:O93" si="2">I86</f>
        <v>Coste fijo</v>
      </c>
      <c r="K93" s="15" t="str">
        <f t="shared" si="2"/>
        <v>flow</v>
      </c>
      <c r="L93" s="15" t="str">
        <f t="shared" si="2"/>
        <v>TiempoNav</v>
      </c>
      <c r="M93" s="15" t="str">
        <f t="shared" si="2"/>
        <v>TiempoPort</v>
      </c>
      <c r="N93" s="15" t="str">
        <f t="shared" si="2"/>
        <v>TiempoCD</v>
      </c>
      <c r="O93" s="15" t="str">
        <f t="shared" si="2"/>
        <v>offer</v>
      </c>
      <c r="P93" s="15" t="str">
        <f>'28 buques 17 kn 15000 charter'!P103</f>
        <v>Tiempo C/D</v>
      </c>
      <c r="Q93" s="15" t="str">
        <f>'28 buques 17 kn 15000 charter'!Q103</f>
        <v>Tiempo total</v>
      </c>
      <c r="R93" s="15" t="str">
        <f>'28 buques 17 kn 15000 charter'!R103</f>
        <v>TEUs/buque</v>
      </c>
      <c r="S93" s="15" t="str">
        <f>'28 buques 17 kn 15000 charter'!S103</f>
        <v>Coste variable</v>
      </c>
      <c r="T93" s="15" t="str">
        <f>'28 buques 17 kn 15000 charter'!T103</f>
        <v>Coste fijo</v>
      </c>
      <c r="U93" s="15" t="str">
        <f>'28 buques 17 kn 15000 charter'!U103</f>
        <v>Coste Total</v>
      </c>
      <c r="V93" s="15" t="str">
        <f>'28 buques 17 kn 15000 charter'!V103</f>
        <v>Nodo inicial</v>
      </c>
      <c r="W93" s="15" t="str">
        <f>'28 buques 17 kn 15000 charter'!W103</f>
        <v>Puerto O</v>
      </c>
      <c r="X93" s="15" t="str">
        <f>'28 buques 17 kn 15000 charter'!X103</f>
        <v>Nodo final</v>
      </c>
      <c r="Y93" s="15" t="str">
        <f>'28 buques 17 kn 15000 charter'!Y103</f>
        <v>Puerto D</v>
      </c>
    </row>
    <row r="94" spans="2:29" s="15" customFormat="1" x14ac:dyDescent="0.25">
      <c r="B94" s="15" t="str">
        <f>VLOOKUP(F94,[1]NUTS_Europa!$A$2:$C$81,2,FALSE)</f>
        <v>ES51</v>
      </c>
      <c r="C94" s="15">
        <f>VLOOKUP(F94,[1]NUTS_Europa!$A$2:$C$81,3,FALSE)</f>
        <v>1064</v>
      </c>
      <c r="D94" s="15" t="str">
        <f>VLOOKUP(G94,[1]NUTS_Europa!$A$2:$C$81,2,FALSE)</f>
        <v>ES61</v>
      </c>
      <c r="E94" s="15">
        <f>VLOOKUP(G94,[1]NUTS_Europa!$A$2:$C$81,3,FALSE)</f>
        <v>297</v>
      </c>
      <c r="F94" s="15">
        <v>55</v>
      </c>
      <c r="G94" s="15">
        <v>57</v>
      </c>
      <c r="H94" s="15">
        <v>708805.1232760984</v>
      </c>
      <c r="I94" s="15">
        <f>J94/27</f>
        <v>41427.863879628487</v>
      </c>
      <c r="J94" s="15">
        <v>1118552.3247499692</v>
      </c>
      <c r="K94" s="15">
        <v>117061.7148</v>
      </c>
      <c r="L94" s="15">
        <v>24.759358288770056</v>
      </c>
      <c r="M94" s="15">
        <v>11.143941090918414</v>
      </c>
      <c r="N94" s="15">
        <v>1.6269586028478151</v>
      </c>
      <c r="O94" s="17">
        <v>845.53280858406924</v>
      </c>
      <c r="P94" s="15">
        <f>N94*(R94/O94)</f>
        <v>1.4469845012760496</v>
      </c>
      <c r="Q94" s="15">
        <f>P94+M94+L94</f>
        <v>37.350283880964518</v>
      </c>
      <c r="R94" s="15">
        <v>752</v>
      </c>
      <c r="S94" s="15">
        <f>H94*(R94/O94)</f>
        <v>630397.12627618166</v>
      </c>
      <c r="T94" s="15">
        <f>I94</f>
        <v>41427.863879628487</v>
      </c>
      <c r="U94" s="15">
        <f>T94+S94</f>
        <v>671824.99015581014</v>
      </c>
      <c r="V94" s="15" t="str">
        <f>VLOOKUP(B94,NUTS_Europa!$B$2:$F$41,5,FALSE)</f>
        <v>Cataluña</v>
      </c>
      <c r="W94" s="15" t="str">
        <f>VLOOKUP(C94,Puertos!$N$3:$O$27,2,FALSE)</f>
        <v>Valencia</v>
      </c>
      <c r="X94" s="15" t="str">
        <f>VLOOKUP(D94,NUTS_Europa!$B$2:$F$41,5,FALSE)</f>
        <v>Andalucía</v>
      </c>
      <c r="Y94" s="15" t="str">
        <f>VLOOKUP(E94,Puertos!$N$3:$O$27,2,FALSE)</f>
        <v>Cádiz</v>
      </c>
      <c r="Z94" s="15">
        <f>Q94/24</f>
        <v>1.5562618283735217</v>
      </c>
      <c r="AA94" s="15">
        <f>SUM(Q94:Q97)</f>
        <v>143.81434713451767</v>
      </c>
      <c r="AB94" s="15">
        <f>AA94/24</f>
        <v>5.9922644639382368</v>
      </c>
      <c r="AC94" s="15">
        <f>AB94/7</f>
        <v>0.85603778056260527</v>
      </c>
    </row>
    <row r="95" spans="2:29" s="15" customFormat="1" x14ac:dyDescent="0.25">
      <c r="B95" s="15" t="str">
        <f>VLOOKUP(G95,[1]NUTS_Europa!$A$2:$C$81,2,FALSE)</f>
        <v>ES61</v>
      </c>
      <c r="C95" s="15">
        <f>VLOOKUP(G95,[1]NUTS_Europa!$A$2:$C$81,3,FALSE)</f>
        <v>297</v>
      </c>
      <c r="D95" s="15" t="str">
        <f>VLOOKUP(F95,[1]NUTS_Europa!$A$2:$C$81,2,FALSE)</f>
        <v>ES52</v>
      </c>
      <c r="E95" s="15">
        <f>VLOOKUP(F95,[1]NUTS_Europa!$A$2:$C$81,3,FALSE)</f>
        <v>1063</v>
      </c>
      <c r="F95" s="15">
        <v>56</v>
      </c>
      <c r="G95" s="15">
        <v>57</v>
      </c>
      <c r="H95" s="15">
        <v>718944.26253395027</v>
      </c>
      <c r="I95" s="15">
        <f t="shared" ref="I95:I141" si="3">J95/27</f>
        <v>325814.80419263919</v>
      </c>
      <c r="J95" s="15">
        <v>8796999.7132012583</v>
      </c>
      <c r="K95" s="15">
        <v>176841.96369999999</v>
      </c>
      <c r="L95" s="15">
        <v>31.336898395721928</v>
      </c>
      <c r="M95" s="15">
        <v>10.623571526413293</v>
      </c>
      <c r="N95" s="15">
        <v>1.6269586028478151</v>
      </c>
      <c r="O95" s="17">
        <v>845.53280858406924</v>
      </c>
      <c r="P95" s="15">
        <f t="shared" ref="P95:P97" si="4">N95*(R95/O95)</f>
        <v>1.4469845012760496</v>
      </c>
      <c r="Q95" s="15">
        <f t="shared" ref="Q95:Q97" si="5">P95+M95+L95</f>
        <v>43.407454423411266</v>
      </c>
      <c r="R95" s="15">
        <v>752</v>
      </c>
      <c r="S95" s="15">
        <f t="shared" ref="S95:S97" si="6">H95*(R95/O95)</f>
        <v>639414.67431748449</v>
      </c>
      <c r="T95" s="15">
        <f t="shared" ref="T95:T97" si="7">I95</f>
        <v>325814.80419263919</v>
      </c>
      <c r="U95" s="15">
        <f t="shared" ref="U95:U97" si="8">T95+S95</f>
        <v>965229.47851012368</v>
      </c>
      <c r="V95" s="15" t="str">
        <f>VLOOKUP(B95,NUTS_Europa!$B$2:$F$41,5,FALSE)</f>
        <v>Andalucía</v>
      </c>
      <c r="W95" s="15" t="str">
        <f>VLOOKUP(C95,Puertos!$N$3:$O$27,2,FALSE)</f>
        <v>Cádiz</v>
      </c>
      <c r="X95" s="15" t="str">
        <f>VLOOKUP(D95,NUTS_Europa!$B$2:$F$41,5,FALSE)</f>
        <v xml:space="preserve">Comunitat Valenciana </v>
      </c>
      <c r="Y95" s="15" t="str">
        <f>VLOOKUP(E95,Puertos!$N$3:$O$27,2,FALSE)</f>
        <v>Barcelona</v>
      </c>
      <c r="Z95" s="15">
        <f t="shared" ref="Z95:Z97" si="9">Q95/24</f>
        <v>1.8086439343088028</v>
      </c>
    </row>
    <row r="96" spans="2:29" s="15" customFormat="1" x14ac:dyDescent="0.25">
      <c r="B96" s="15" t="str">
        <f>VLOOKUP(F96,[1]NUTS_Europa!$A$2:$C$81,2,FALSE)</f>
        <v>ES52</v>
      </c>
      <c r="C96" s="15">
        <f>VLOOKUP(F96,[1]NUTS_Europa!$A$2:$C$81,3,FALSE)</f>
        <v>1063</v>
      </c>
      <c r="D96" s="15" t="str">
        <f>VLOOKUP(G96,[1]NUTS_Europa!$A$2:$C$81,2,FALSE)</f>
        <v>ES62</v>
      </c>
      <c r="E96" s="15">
        <f>VLOOKUP(G96,[1]NUTS_Europa!$A$2:$C$81,3,FALSE)</f>
        <v>462</v>
      </c>
      <c r="F96" s="15">
        <v>56</v>
      </c>
      <c r="G96" s="15">
        <v>58</v>
      </c>
      <c r="H96" s="15">
        <v>992188.76838350657</v>
      </c>
      <c r="I96" s="15">
        <f t="shared" si="3"/>
        <v>321415.84097095043</v>
      </c>
      <c r="J96" s="15">
        <v>8678227.706215661</v>
      </c>
      <c r="K96" s="15">
        <v>163171.4883</v>
      </c>
      <c r="L96" s="15">
        <v>24.598930481283425</v>
      </c>
      <c r="M96" s="15">
        <v>8.6718036578869331</v>
      </c>
      <c r="N96" s="15">
        <v>1.7590743126442159</v>
      </c>
      <c r="O96" s="17">
        <v>914.19353969713836</v>
      </c>
      <c r="P96" s="15">
        <f t="shared" si="4"/>
        <v>1.3931074187817287</v>
      </c>
      <c r="Q96" s="15">
        <f t="shared" si="5"/>
        <v>34.663841557952082</v>
      </c>
      <c r="R96" s="15">
        <v>724</v>
      </c>
      <c r="S96" s="15">
        <f t="shared" si="6"/>
        <v>785768.69898647268</v>
      </c>
      <c r="T96" s="15">
        <f t="shared" si="7"/>
        <v>321415.84097095043</v>
      </c>
      <c r="U96" s="15">
        <f t="shared" si="8"/>
        <v>1107184.5399574232</v>
      </c>
      <c r="V96" s="15" t="str">
        <f>VLOOKUP(B96,NUTS_Europa!$B$2:$F$41,5,FALSE)</f>
        <v xml:space="preserve">Comunitat Valenciana </v>
      </c>
      <c r="W96" s="15" t="str">
        <f>VLOOKUP(C96,Puertos!$N$3:$O$27,2,FALSE)</f>
        <v>Barcelona</v>
      </c>
      <c r="X96" s="15" t="str">
        <f>VLOOKUP(D96,NUTS_Europa!$B$2:$F$41,5,FALSE)</f>
        <v>Región de Murcia</v>
      </c>
      <c r="Y96" s="15" t="str">
        <f>VLOOKUP(E96,Puertos!$N$3:$O$27,2,FALSE)</f>
        <v>Málaga</v>
      </c>
      <c r="Z96" s="15">
        <f t="shared" si="9"/>
        <v>1.4443267315813368</v>
      </c>
    </row>
    <row r="97" spans="2:29" s="15" customFormat="1" x14ac:dyDescent="0.25">
      <c r="B97" s="15" t="str">
        <f>VLOOKUP(G97,[1]NUTS_Europa!$A$2:$C$81,2,FALSE)</f>
        <v>ES62</v>
      </c>
      <c r="C97" s="15">
        <f>VLOOKUP(G97,[1]NUTS_Europa!$A$2:$C$81,3,FALSE)</f>
        <v>462</v>
      </c>
      <c r="D97" s="15" t="str">
        <f>VLOOKUP(F97,[1]NUTS_Europa!$A$2:$C$81,2,FALSE)</f>
        <v>ES51</v>
      </c>
      <c r="E97" s="15">
        <f>VLOOKUP(F97,[1]NUTS_Europa!$A$2:$C$81,3,FALSE)</f>
        <v>1064</v>
      </c>
      <c r="F97" s="15">
        <v>55</v>
      </c>
      <c r="G97" s="15">
        <v>58</v>
      </c>
      <c r="H97" s="15">
        <v>981226.28944299079</v>
      </c>
      <c r="I97" s="15">
        <f t="shared" si="3"/>
        <v>37165.130872365437</v>
      </c>
      <c r="J97" s="15">
        <v>1003458.5335538668</v>
      </c>
      <c r="K97" s="15">
        <v>114203.5226</v>
      </c>
      <c r="L97" s="15">
        <v>17.807486631016044</v>
      </c>
      <c r="M97" s="15">
        <v>9.1921732223920536</v>
      </c>
      <c r="N97" s="15">
        <v>1.7590743126442159</v>
      </c>
      <c r="O97" s="17">
        <v>914.19353969713836</v>
      </c>
      <c r="P97" s="15">
        <f t="shared" si="4"/>
        <v>1.3931074187817287</v>
      </c>
      <c r="Q97" s="15">
        <f t="shared" si="5"/>
        <v>28.392767272189825</v>
      </c>
      <c r="R97" s="15">
        <v>724</v>
      </c>
      <c r="S97" s="15">
        <f t="shared" si="6"/>
        <v>777086.91071266495</v>
      </c>
      <c r="T97" s="15">
        <f t="shared" si="7"/>
        <v>37165.130872365437</v>
      </c>
      <c r="U97" s="15">
        <f t="shared" si="8"/>
        <v>814252.04158503038</v>
      </c>
      <c r="V97" s="15" t="str">
        <f>VLOOKUP(B97,NUTS_Europa!$B$2:$F$41,5,FALSE)</f>
        <v>Región de Murcia</v>
      </c>
      <c r="W97" s="15" t="str">
        <f>VLOOKUP(C97,Puertos!$N$3:$O$27,2,FALSE)</f>
        <v>Málaga</v>
      </c>
      <c r="X97" s="15" t="str">
        <f>VLOOKUP(D97,NUTS_Europa!$B$2:$F$41,5,FALSE)</f>
        <v>Cataluña</v>
      </c>
      <c r="Y97" s="15" t="str">
        <f>VLOOKUP(E97,Puertos!$N$3:$O$27,2,FALSE)</f>
        <v>Valencia</v>
      </c>
      <c r="Z97" s="15">
        <f t="shared" si="9"/>
        <v>1.1830319696745761</v>
      </c>
    </row>
    <row r="98" spans="2:29" s="15" customFormat="1" x14ac:dyDescent="0.25"/>
    <row r="99" spans="2:29" s="15" customFormat="1" x14ac:dyDescent="0.25">
      <c r="B99" s="15" t="s">
        <v>148</v>
      </c>
    </row>
    <row r="100" spans="2:29" s="15" customFormat="1" x14ac:dyDescent="0.25">
      <c r="B100" s="15" t="str">
        <f>B93</f>
        <v>nodo inicial</v>
      </c>
      <c r="C100" s="15" t="str">
        <f t="shared" ref="C100:H100" si="10">C93</f>
        <v>puerto O</v>
      </c>
      <c r="D100" s="15" t="str">
        <f t="shared" si="10"/>
        <v>nodo final</v>
      </c>
      <c r="E100" s="15" t="str">
        <f t="shared" si="10"/>
        <v>puerto D</v>
      </c>
      <c r="F100" s="15" t="str">
        <f t="shared" si="10"/>
        <v>Var1</v>
      </c>
      <c r="G100" s="15" t="str">
        <f t="shared" si="10"/>
        <v>Var2</v>
      </c>
      <c r="H100" s="15" t="str">
        <f t="shared" si="10"/>
        <v>Coste variable</v>
      </c>
      <c r="I100" s="15" t="str">
        <f t="shared" ref="I100:P100" si="11">I93</f>
        <v>Coste fijo/buque</v>
      </c>
      <c r="J100" s="15" t="str">
        <f t="shared" si="11"/>
        <v>Coste fijo</v>
      </c>
      <c r="K100" s="15" t="str">
        <f t="shared" si="11"/>
        <v>flow</v>
      </c>
      <c r="L100" s="15" t="str">
        <f t="shared" si="11"/>
        <v>TiempoNav</v>
      </c>
      <c r="M100" s="15" t="str">
        <f t="shared" si="11"/>
        <v>TiempoPort</v>
      </c>
      <c r="N100" s="15" t="str">
        <f t="shared" si="11"/>
        <v>TiempoCD</v>
      </c>
      <c r="O100" s="15" t="str">
        <f t="shared" si="11"/>
        <v>offer</v>
      </c>
      <c r="P100" s="15" t="str">
        <f t="shared" si="11"/>
        <v>Tiempo C/D</v>
      </c>
      <c r="Q100" s="15" t="str">
        <f t="shared" ref="Q100:Y100" si="12">Q93</f>
        <v>Tiempo total</v>
      </c>
      <c r="R100" s="15" t="str">
        <f t="shared" si="12"/>
        <v>TEUs/buque</v>
      </c>
      <c r="S100" s="15" t="str">
        <f t="shared" si="12"/>
        <v>Coste variable</v>
      </c>
      <c r="T100" s="15" t="str">
        <f t="shared" si="12"/>
        <v>Coste fijo</v>
      </c>
      <c r="U100" s="15" t="str">
        <f t="shared" si="12"/>
        <v>Coste Total</v>
      </c>
      <c r="V100" s="15" t="str">
        <f t="shared" si="12"/>
        <v>Nodo inicial</v>
      </c>
      <c r="W100" s="15" t="str">
        <f t="shared" si="12"/>
        <v>Puerto O</v>
      </c>
      <c r="X100" s="15" t="str">
        <f t="shared" si="12"/>
        <v>Nodo final</v>
      </c>
      <c r="Y100" s="15" t="str">
        <f t="shared" si="12"/>
        <v>Puerto D</v>
      </c>
    </row>
    <row r="101" spans="2:29" s="15" customFormat="1" x14ac:dyDescent="0.25">
      <c r="B101" s="15" t="str">
        <f>VLOOKUP(F101,[1]NUTS_Europa!$A$2:$C$81,2,FALSE)</f>
        <v>BE23</v>
      </c>
      <c r="C101" s="15">
        <f>VLOOKUP(F101,[1]NUTS_Europa!$A$2:$C$81,3,FALSE)</f>
        <v>220</v>
      </c>
      <c r="D101" s="15" t="str">
        <f>VLOOKUP(G101,[1]NUTS_Europa!$A$2:$C$81,2,FALSE)</f>
        <v>ES12</v>
      </c>
      <c r="E101" s="15">
        <f>VLOOKUP(G101,[1]NUTS_Europa!$A$2:$C$81,3,FALSE)</f>
        <v>163</v>
      </c>
      <c r="F101" s="15">
        <v>42</v>
      </c>
      <c r="G101" s="15">
        <v>52</v>
      </c>
      <c r="H101" s="15">
        <v>1436722.1017367132</v>
      </c>
      <c r="I101" s="15">
        <f t="shared" si="3"/>
        <v>53738.029830406711</v>
      </c>
      <c r="J101" s="15">
        <v>1450926.8054209813</v>
      </c>
      <c r="K101" s="15">
        <v>137713.6226</v>
      </c>
      <c r="L101" s="15">
        <v>39.037433155080215</v>
      </c>
      <c r="M101" s="15">
        <v>9.2849987413197876</v>
      </c>
      <c r="N101" s="15">
        <v>6.9197361788823919</v>
      </c>
      <c r="O101" s="17">
        <v>2892.2254104356139</v>
      </c>
      <c r="P101" s="15">
        <f>N101*(R101/O101)</f>
        <v>1.7321917494516048</v>
      </c>
      <c r="Q101" s="15">
        <f>P101+M101+L101</f>
        <v>50.054623645851606</v>
      </c>
      <c r="R101" s="15">
        <v>724</v>
      </c>
      <c r="S101" s="15">
        <f>H101*(R101/O101)</f>
        <v>359649.28525426105</v>
      </c>
      <c r="T101" s="15">
        <f>I101</f>
        <v>53738.029830406711</v>
      </c>
      <c r="U101" s="15">
        <f>T101+S101</f>
        <v>413387.31508466776</v>
      </c>
      <c r="V101" s="15" t="str">
        <f>VLOOKUP(B101,NUTS_Europa!$B$2:$F$41,5,FALSE)</f>
        <v>Prov. Oost-Vlaanderen</v>
      </c>
      <c r="W101" s="15" t="str">
        <f>VLOOKUP(C101,Puertos!$N$3:$O$27,2,FALSE)</f>
        <v>Zeebrugge</v>
      </c>
      <c r="X101" s="15" t="str">
        <f>VLOOKUP(D101,NUTS_Europa!$B$2:$F$41,5,FALSE)</f>
        <v>Principado de Asturias</v>
      </c>
      <c r="Y101" s="15" t="str">
        <f>VLOOKUP(E101,Puertos!$N$3:$O$27,2,FALSE)</f>
        <v>Bilbao</v>
      </c>
      <c r="Z101" s="15">
        <f>Q101/24</f>
        <v>2.0856093185771503</v>
      </c>
      <c r="AA101" s="15">
        <f>Q101+Q104+Q105+Q106</f>
        <v>156.77194344487049</v>
      </c>
      <c r="AB101" s="15">
        <f>AA101/24</f>
        <v>6.532164310202937</v>
      </c>
      <c r="AC101" s="15">
        <f>AB101/7</f>
        <v>0.93316633002899096</v>
      </c>
    </row>
    <row r="102" spans="2:29" s="15" customFormat="1" x14ac:dyDescent="0.25">
      <c r="B102" s="15" t="str">
        <f>VLOOKUP(G102,[1]NUTS_Europa!$A$2:$C$81,2,FALSE)</f>
        <v>ES12</v>
      </c>
      <c r="C102" s="15">
        <f>VLOOKUP(G102,[1]NUTS_Europa!$A$2:$C$81,3,FALSE)</f>
        <v>163</v>
      </c>
      <c r="D102" s="15" t="str">
        <f>VLOOKUP(F102,[1]NUTS_Europa!$A$2:$C$81,2,FALSE)</f>
        <v>DE94</v>
      </c>
      <c r="E102" s="15">
        <f>VLOOKUP(F102,[1]NUTS_Europa!$A$2:$C$81,3,FALSE)</f>
        <v>1069</v>
      </c>
      <c r="F102" s="15">
        <v>48</v>
      </c>
      <c r="G102" s="15">
        <v>52</v>
      </c>
      <c r="H102" s="15">
        <v>1766787.6249852241</v>
      </c>
      <c r="I102" s="15">
        <f t="shared" si="3"/>
        <v>68912.54637757194</v>
      </c>
      <c r="J102" s="15">
        <v>1860638.7521944423</v>
      </c>
      <c r="K102" s="15">
        <v>123614.25509999999</v>
      </c>
      <c r="L102" s="15">
        <v>56.045454545454547</v>
      </c>
      <c r="M102" s="15">
        <v>10.318396249238088</v>
      </c>
      <c r="N102" s="15">
        <v>6.5774355224624905</v>
      </c>
      <c r="O102" s="17">
        <v>2892.2254104356139</v>
      </c>
      <c r="P102" s="15">
        <f t="shared" ref="P102:P106" si="13">N102*(R102/O102)</f>
        <v>1.646504902792346</v>
      </c>
      <c r="Q102" s="15">
        <f t="shared" ref="Q102:Q106" si="14">P102+M102+L102</f>
        <v>68.010355697484982</v>
      </c>
      <c r="R102" s="15">
        <v>724</v>
      </c>
      <c r="S102" s="15">
        <f t="shared" ref="S102:S106" si="15">H102*(R102/O102)</f>
        <v>442273.35665951495</v>
      </c>
      <c r="T102" s="15">
        <f t="shared" ref="T102:T106" si="16">I102</f>
        <v>68912.54637757194</v>
      </c>
      <c r="U102" s="15">
        <f t="shared" ref="U102:U106" si="17">T102+S102</f>
        <v>511185.90303708689</v>
      </c>
      <c r="V102" s="15" t="str">
        <f>VLOOKUP(B102,NUTS_Europa!$B$2:$F$41,5,FALSE)</f>
        <v>Principado de Asturias</v>
      </c>
      <c r="W102" s="15" t="str">
        <f>VLOOKUP(C102,Puertos!$N$3:$O$27,2,FALSE)</f>
        <v>Bilbao</v>
      </c>
      <c r="X102" s="15" t="str">
        <f>VLOOKUP(D102,NUTS_Europa!$B$2:$F$41,5,FALSE)</f>
        <v>Weser-Ems</v>
      </c>
      <c r="Y102" s="15" t="str">
        <f>VLOOKUP(E102,Puertos!$N$3:$O$27,2,FALSE)</f>
        <v>Hamburgo</v>
      </c>
      <c r="Z102" s="15">
        <f t="shared" ref="Z102:Z106" si="18">Q102/24</f>
        <v>2.8337648207285411</v>
      </c>
    </row>
    <row r="103" spans="2:29" s="15" customFormat="1" x14ac:dyDescent="0.25">
      <c r="B103" s="15" t="str">
        <f>VLOOKUP(F103,[1]NUTS_Europa!$A$2:$C$81,2,FALSE)</f>
        <v>DE94</v>
      </c>
      <c r="C103" s="15">
        <f>VLOOKUP(F103,[1]NUTS_Europa!$A$2:$C$81,3,FALSE)</f>
        <v>1069</v>
      </c>
      <c r="D103" s="15" t="str">
        <f>VLOOKUP(G103,[1]NUTS_Europa!$A$2:$C$81,2,FALSE)</f>
        <v>FRJ2</v>
      </c>
      <c r="E103" s="15">
        <f>VLOOKUP(G103,[1]NUTS_Europa!$A$2:$C$81,3,FALSE)</f>
        <v>163</v>
      </c>
      <c r="F103" s="15">
        <v>48</v>
      </c>
      <c r="G103" s="15">
        <v>68</v>
      </c>
      <c r="H103" s="15">
        <v>2727553.09185242</v>
      </c>
      <c r="I103" s="15">
        <f t="shared" si="3"/>
        <v>68912.54637757194</v>
      </c>
      <c r="J103" s="15">
        <v>1860638.7521944423</v>
      </c>
      <c r="K103" s="15">
        <v>142841.86170000001</v>
      </c>
      <c r="L103" s="15">
        <v>56.045454545454547</v>
      </c>
      <c r="M103" s="15">
        <v>10.318396249238088</v>
      </c>
      <c r="N103" s="15">
        <v>6.5774355224624905</v>
      </c>
      <c r="O103" s="17">
        <v>2892.2254104356139</v>
      </c>
      <c r="P103" s="15">
        <f t="shared" si="13"/>
        <v>1.646504902792346</v>
      </c>
      <c r="Q103" s="15">
        <f t="shared" si="14"/>
        <v>68.010355697484982</v>
      </c>
      <c r="R103" s="15">
        <v>724</v>
      </c>
      <c r="S103" s="15">
        <f t="shared" si="15"/>
        <v>682778.19265951484</v>
      </c>
      <c r="T103" s="15">
        <f t="shared" si="16"/>
        <v>68912.54637757194</v>
      </c>
      <c r="U103" s="15">
        <f t="shared" si="17"/>
        <v>751690.73903708672</v>
      </c>
      <c r="V103" s="15" t="str">
        <f>VLOOKUP(B103,NUTS_Europa!$B$2:$F$41,5,FALSE)</f>
        <v>Weser-Ems</v>
      </c>
      <c r="W103" s="15" t="str">
        <f>VLOOKUP(C103,Puertos!$N$3:$O$27,2,FALSE)</f>
        <v>Hamburgo</v>
      </c>
      <c r="X103" s="15" t="str">
        <f>VLOOKUP(D103,NUTS_Europa!$B$2:$F$41,5,FALSE)</f>
        <v>Midi-Pyrénées</v>
      </c>
      <c r="Y103" s="15" t="str">
        <f>VLOOKUP(E103,Puertos!$N$3:$O$27,2,FALSE)</f>
        <v>Bilbao</v>
      </c>
      <c r="Z103" s="15">
        <f t="shared" si="18"/>
        <v>2.8337648207285411</v>
      </c>
    </row>
    <row r="104" spans="2:29" s="15" customFormat="1" x14ac:dyDescent="0.25">
      <c r="B104" s="15" t="str">
        <f>VLOOKUP(G104,[1]NUTS_Europa!$A$2:$C$81,2,FALSE)</f>
        <v>FRJ2</v>
      </c>
      <c r="C104" s="15">
        <f>VLOOKUP(G104,[1]NUTS_Europa!$A$2:$C$81,3,FALSE)</f>
        <v>163</v>
      </c>
      <c r="D104" s="15" t="str">
        <f>VLOOKUP(F104,[1]NUTS_Europa!$A$2:$C$81,2,FALSE)</f>
        <v>DE50</v>
      </c>
      <c r="E104" s="15">
        <f>VLOOKUP(F104,[1]NUTS_Europa!$A$2:$C$81,3,FALSE)</f>
        <v>1069</v>
      </c>
      <c r="F104" s="15">
        <v>44</v>
      </c>
      <c r="G104" s="15">
        <v>68</v>
      </c>
      <c r="H104" s="15">
        <v>2545273.4775851262</v>
      </c>
      <c r="I104" s="15">
        <f t="shared" si="3"/>
        <v>68912.54637757194</v>
      </c>
      <c r="J104" s="15">
        <v>1860638.7521944423</v>
      </c>
      <c r="K104" s="15">
        <v>122072.6309</v>
      </c>
      <c r="L104" s="15">
        <v>56.045454545454547</v>
      </c>
      <c r="M104" s="15">
        <v>10.318396249238088</v>
      </c>
      <c r="N104" s="15">
        <v>6.5774355224624905</v>
      </c>
      <c r="O104" s="17">
        <v>2892.2254104356139</v>
      </c>
      <c r="P104" s="15">
        <f t="shared" si="13"/>
        <v>1.646504902792346</v>
      </c>
      <c r="Q104" s="15">
        <f t="shared" si="14"/>
        <v>68.010355697484982</v>
      </c>
      <c r="R104" s="15">
        <v>724</v>
      </c>
      <c r="S104" s="15">
        <f t="shared" si="15"/>
        <v>637148.81665951491</v>
      </c>
      <c r="T104" s="15">
        <f t="shared" si="16"/>
        <v>68912.54637757194</v>
      </c>
      <c r="U104" s="15">
        <f t="shared" si="17"/>
        <v>706061.36303708679</v>
      </c>
      <c r="V104" s="15" t="str">
        <f>VLOOKUP(B104,NUTS_Europa!$B$2:$F$41,5,FALSE)</f>
        <v>Midi-Pyrénées</v>
      </c>
      <c r="W104" s="15" t="str">
        <f>VLOOKUP(C104,Puertos!$N$3:$O$27,2,FALSE)</f>
        <v>Bilbao</v>
      </c>
      <c r="X104" s="15" t="str">
        <f>VLOOKUP(D104,NUTS_Europa!$B$2:$F$41,5,FALSE)</f>
        <v>Bremen</v>
      </c>
      <c r="Y104" s="15" t="str">
        <f>VLOOKUP(E104,Puertos!$N$3:$O$27,2,FALSE)</f>
        <v>Hamburgo</v>
      </c>
      <c r="Z104" s="15">
        <f t="shared" si="18"/>
        <v>2.8337648207285411</v>
      </c>
    </row>
    <row r="105" spans="2:29" s="15" customFormat="1" x14ac:dyDescent="0.25">
      <c r="B105" s="15" t="str">
        <f>VLOOKUP(F105,[1]NUTS_Europa!$A$2:$C$81,2,FALSE)</f>
        <v>DE50</v>
      </c>
      <c r="C105" s="15">
        <f>VLOOKUP(F105,[1]NUTS_Europa!$A$2:$C$81,3,FALSE)</f>
        <v>1069</v>
      </c>
      <c r="D105" s="15" t="str">
        <f>VLOOKUP(G105,[1]NUTS_Europa!$A$2:$C$81,2,FALSE)</f>
        <v>NL11</v>
      </c>
      <c r="E105" s="15">
        <f>VLOOKUP(G105,[1]NUTS_Europa!$A$2:$C$81,3,FALSE)</f>
        <v>218</v>
      </c>
      <c r="F105" s="15">
        <v>44</v>
      </c>
      <c r="G105" s="15">
        <v>70</v>
      </c>
      <c r="H105" s="15">
        <v>1927055.1053379884</v>
      </c>
      <c r="I105" s="15">
        <f t="shared" si="3"/>
        <v>42911.687486681119</v>
      </c>
      <c r="J105" s="15">
        <v>1158615.5621403903</v>
      </c>
      <c r="K105" s="15">
        <v>120437.3524</v>
      </c>
      <c r="L105" s="15">
        <v>14.436898395721927</v>
      </c>
      <c r="M105" s="15">
        <v>7.9628167275916777</v>
      </c>
      <c r="N105" s="15">
        <v>8.6496825298207707</v>
      </c>
      <c r="O105" s="17">
        <v>4803.0739633682033</v>
      </c>
      <c r="P105" s="15">
        <f t="shared" si="13"/>
        <v>1.3038254666390123</v>
      </c>
      <c r="Q105" s="15">
        <f t="shared" si="14"/>
        <v>23.703540589952617</v>
      </c>
      <c r="R105" s="15">
        <v>724</v>
      </c>
      <c r="S105" s="15">
        <f t="shared" si="15"/>
        <v>290478.12024246115</v>
      </c>
      <c r="T105" s="15">
        <f t="shared" si="16"/>
        <v>42911.687486681119</v>
      </c>
      <c r="U105" s="15">
        <f t="shared" si="17"/>
        <v>333389.80772914225</v>
      </c>
      <c r="V105" s="15" t="str">
        <f>VLOOKUP(B105,NUTS_Europa!$B$2:$F$41,5,FALSE)</f>
        <v>Bremen</v>
      </c>
      <c r="W105" s="15" t="str">
        <f>VLOOKUP(C105,Puertos!$N$3:$O$27,2,FALSE)</f>
        <v>Hamburgo</v>
      </c>
      <c r="X105" s="15" t="str">
        <f>VLOOKUP(D105,NUTS_Europa!$B$2:$F$41,5,FALSE)</f>
        <v>Groningen</v>
      </c>
      <c r="Y105" s="15" t="str">
        <f>VLOOKUP(E105,Puertos!$N$3:$O$27,2,FALSE)</f>
        <v>Amsterdam</v>
      </c>
      <c r="Z105" s="15">
        <f t="shared" si="18"/>
        <v>0.98764752458135907</v>
      </c>
    </row>
    <row r="106" spans="2:29" s="15" customFormat="1" x14ac:dyDescent="0.25">
      <c r="B106" s="15" t="str">
        <f>VLOOKUP(G106,[1]NUTS_Europa!$A$2:$C$81,2,FALSE)</f>
        <v>NL11</v>
      </c>
      <c r="C106" s="15">
        <f>VLOOKUP(G106,[1]NUTS_Europa!$A$2:$C$81,3,FALSE)</f>
        <v>218</v>
      </c>
      <c r="D106" s="15" t="str">
        <f>VLOOKUP(F106,[1]NUTS_Europa!$A$2:$C$81,2,FALSE)</f>
        <v>BE23</v>
      </c>
      <c r="E106" s="15">
        <f>VLOOKUP(F106,[1]NUTS_Europa!$A$2:$C$81,3,FALSE)</f>
        <v>220</v>
      </c>
      <c r="F106" s="15">
        <v>42</v>
      </c>
      <c r="G106" s="15">
        <v>70</v>
      </c>
      <c r="H106" s="15">
        <v>1680355.997834922</v>
      </c>
      <c r="I106" s="15">
        <f t="shared" si="3"/>
        <v>34464.179576917144</v>
      </c>
      <c r="J106" s="15">
        <v>930532.84857676295</v>
      </c>
      <c r="K106" s="15">
        <v>117061.7148</v>
      </c>
      <c r="L106" s="15">
        <v>6.6844919786096257</v>
      </c>
      <c r="M106" s="15">
        <v>6.9294192196733766</v>
      </c>
      <c r="N106" s="15">
        <v>9.2181359306387431</v>
      </c>
      <c r="O106" s="17">
        <v>4803.0739633682033</v>
      </c>
      <c r="P106" s="15">
        <f t="shared" si="13"/>
        <v>1.3895123132982716</v>
      </c>
      <c r="Q106" s="15">
        <f t="shared" si="14"/>
        <v>15.003423511581275</v>
      </c>
      <c r="R106" s="15">
        <v>724</v>
      </c>
      <c r="S106" s="15">
        <f t="shared" si="15"/>
        <v>253291.48618384931</v>
      </c>
      <c r="T106" s="15">
        <f t="shared" si="16"/>
        <v>34464.179576917144</v>
      </c>
      <c r="U106" s="15">
        <f t="shared" si="17"/>
        <v>287755.66576076648</v>
      </c>
      <c r="V106" s="15" t="str">
        <f>VLOOKUP(B106,NUTS_Europa!$B$2:$F$41,5,FALSE)</f>
        <v>Groningen</v>
      </c>
      <c r="W106" s="15" t="str">
        <f>VLOOKUP(C106,Puertos!$N$3:$O$27,2,FALSE)</f>
        <v>Amsterdam</v>
      </c>
      <c r="X106" s="15" t="str">
        <f>VLOOKUP(D106,NUTS_Europa!$B$2:$F$41,5,FALSE)</f>
        <v>Prov. Oost-Vlaanderen</v>
      </c>
      <c r="Y106" s="15" t="str">
        <f>VLOOKUP(E106,Puertos!$N$3:$O$27,2,FALSE)</f>
        <v>Zeebrugge</v>
      </c>
      <c r="Z106" s="15">
        <f t="shared" si="18"/>
        <v>0.62514264631588645</v>
      </c>
    </row>
    <row r="107" spans="2:29" s="15" customFormat="1" x14ac:dyDescent="0.25"/>
    <row r="108" spans="2:29" s="15" customFormat="1" x14ac:dyDescent="0.25">
      <c r="B108" s="15" t="s">
        <v>149</v>
      </c>
    </row>
    <row r="109" spans="2:29" s="15" customFormat="1" x14ac:dyDescent="0.25">
      <c r="B109" s="15" t="str">
        <f>B100</f>
        <v>nodo inicial</v>
      </c>
      <c r="C109" s="15" t="str">
        <f t="shared" ref="C109:H109" si="19">C100</f>
        <v>puerto O</v>
      </c>
      <c r="D109" s="15" t="str">
        <f t="shared" si="19"/>
        <v>nodo final</v>
      </c>
      <c r="E109" s="15" t="str">
        <f t="shared" si="19"/>
        <v>puerto D</v>
      </c>
      <c r="F109" s="15" t="str">
        <f t="shared" si="19"/>
        <v>Var1</v>
      </c>
      <c r="G109" s="15" t="str">
        <f t="shared" si="19"/>
        <v>Var2</v>
      </c>
      <c r="H109" s="15" t="str">
        <f t="shared" si="19"/>
        <v>Coste variable</v>
      </c>
      <c r="I109" s="15" t="str">
        <f t="shared" ref="I109:P109" si="20">I100</f>
        <v>Coste fijo/buque</v>
      </c>
      <c r="J109" s="15" t="str">
        <f t="shared" si="20"/>
        <v>Coste fijo</v>
      </c>
      <c r="K109" s="15" t="str">
        <f t="shared" si="20"/>
        <v>flow</v>
      </c>
      <c r="L109" s="15" t="str">
        <f t="shared" si="20"/>
        <v>TiempoNav</v>
      </c>
      <c r="M109" s="15" t="str">
        <f t="shared" si="20"/>
        <v>TiempoPort</v>
      </c>
      <c r="N109" s="15" t="str">
        <f t="shared" si="20"/>
        <v>TiempoCD</v>
      </c>
      <c r="O109" s="15" t="str">
        <f t="shared" si="20"/>
        <v>offer</v>
      </c>
      <c r="P109" s="15" t="str">
        <f t="shared" si="20"/>
        <v>Tiempo C/D</v>
      </c>
      <c r="Q109" s="15" t="str">
        <f t="shared" ref="Q109:Y109" si="21">Q100</f>
        <v>Tiempo total</v>
      </c>
      <c r="R109" s="15" t="str">
        <f t="shared" si="21"/>
        <v>TEUs/buque</v>
      </c>
      <c r="S109" s="15" t="str">
        <f t="shared" si="21"/>
        <v>Coste variable</v>
      </c>
      <c r="T109" s="15" t="str">
        <f t="shared" si="21"/>
        <v>Coste fijo</v>
      </c>
      <c r="U109" s="15" t="str">
        <f t="shared" si="21"/>
        <v>Coste Total</v>
      </c>
      <c r="V109" s="15" t="str">
        <f t="shared" si="21"/>
        <v>Nodo inicial</v>
      </c>
      <c r="W109" s="15" t="str">
        <f t="shared" si="21"/>
        <v>Puerto O</v>
      </c>
      <c r="X109" s="15" t="str">
        <f t="shared" si="21"/>
        <v>Nodo final</v>
      </c>
      <c r="Y109" s="15" t="str">
        <f t="shared" si="21"/>
        <v>Puerto D</v>
      </c>
    </row>
    <row r="110" spans="2:29" s="15" customFormat="1" x14ac:dyDescent="0.25">
      <c r="B110" s="15" t="str">
        <f>VLOOKUP(F110,[1]NUTS_Europa!$A$2:$C$81,2,FALSE)</f>
        <v>NL12</v>
      </c>
      <c r="C110" s="15">
        <f>VLOOKUP(F110,[1]NUTS_Europa!$A$2:$C$81,3,FALSE)</f>
        <v>250</v>
      </c>
      <c r="D110" s="15" t="str">
        <f>VLOOKUP(G110,[1]NUTS_Europa!$A$2:$C$81,2,FALSE)</f>
        <v>NL34</v>
      </c>
      <c r="E110" s="15">
        <f>VLOOKUP(G110,[1]NUTS_Europa!$A$2:$C$81,3,FALSE)</f>
        <v>218</v>
      </c>
      <c r="F110" s="15">
        <v>71</v>
      </c>
      <c r="G110" s="15">
        <v>74</v>
      </c>
      <c r="H110" s="15">
        <v>2837073.7426444283</v>
      </c>
      <c r="I110" s="15">
        <f t="shared" si="3"/>
        <v>43246.694426722359</v>
      </c>
      <c r="J110" s="15">
        <v>1167660.7495215037</v>
      </c>
      <c r="K110" s="15">
        <v>117768.50930000001</v>
      </c>
      <c r="L110" s="15">
        <v>3.6363636363636367</v>
      </c>
      <c r="M110" s="15">
        <v>11.537650096837723</v>
      </c>
      <c r="N110" s="15">
        <v>10.330741725724648</v>
      </c>
      <c r="O110" s="17">
        <v>4803.0739633682033</v>
      </c>
      <c r="P110" s="15">
        <f>N110*(R110/O110)</f>
        <v>1.5572229506496298</v>
      </c>
      <c r="Q110" s="15">
        <f>P110+M110+L110</f>
        <v>16.731236683850987</v>
      </c>
      <c r="R110" s="15">
        <v>724</v>
      </c>
      <c r="S110" s="15">
        <f>H110*(R110/O110)</f>
        <v>427651.41768380121</v>
      </c>
      <c r="T110" s="15">
        <f>I110</f>
        <v>43246.694426722359</v>
      </c>
      <c r="U110" s="15">
        <f>T110+S110</f>
        <v>470898.11211052357</v>
      </c>
      <c r="V110" s="15" t="str">
        <f>VLOOKUP(B110,NUTS_Europa!$B$2:$F$41,5,FALSE)</f>
        <v>Friesland (NL)</v>
      </c>
      <c r="W110" s="15" t="str">
        <f>VLOOKUP(C110,Puertos!$N$3:$O$27,2,FALSE)</f>
        <v>Rotterdam</v>
      </c>
      <c r="X110" s="15" t="str">
        <f>VLOOKUP(D110,NUTS_Europa!$B$2:$F$41,5,FALSE)</f>
        <v>Zeeland</v>
      </c>
      <c r="Y110" s="15" t="str">
        <f>VLOOKUP(E110,Puertos!$N$3:$O$27,2,FALSE)</f>
        <v>Amsterdam</v>
      </c>
      <c r="Z110" s="15">
        <f>Q110/24</f>
        <v>0.69713486182712447</v>
      </c>
      <c r="AA110" s="15">
        <f>Q110+Q113+Q115+Q114</f>
        <v>151.04800898116957</v>
      </c>
      <c r="AB110" s="15">
        <f>AA110/24</f>
        <v>6.2936670408820659</v>
      </c>
      <c r="AC110" s="15">
        <f>AB110/7</f>
        <v>0.89909529155458079</v>
      </c>
    </row>
    <row r="111" spans="2:29" s="15" customFormat="1" x14ac:dyDescent="0.25">
      <c r="B111" s="15" t="str">
        <f>VLOOKUP(G111,[1]NUTS_Europa!$A$2:$C$81,2,FALSE)</f>
        <v>NL34</v>
      </c>
      <c r="C111" s="15">
        <f>VLOOKUP(G111,[1]NUTS_Europa!$A$2:$C$81,3,FALSE)</f>
        <v>218</v>
      </c>
      <c r="D111" s="15" t="str">
        <f>VLOOKUP(F111,[1]NUTS_Europa!$A$2:$C$81,2,FALSE)</f>
        <v>NL32</v>
      </c>
      <c r="E111" s="15">
        <f>VLOOKUP(F111,[1]NUTS_Europa!$A$2:$C$81,3,FALSE)</f>
        <v>253</v>
      </c>
      <c r="F111" s="15">
        <v>72</v>
      </c>
      <c r="G111" s="15">
        <v>74</v>
      </c>
      <c r="H111" s="15">
        <v>2430914.2415192355</v>
      </c>
      <c r="I111" s="15">
        <f t="shared" si="3"/>
        <v>40580.025738689408</v>
      </c>
      <c r="J111" s="15">
        <v>1095660.6949446141</v>
      </c>
      <c r="K111" s="15">
        <v>120125.8052</v>
      </c>
      <c r="L111" s="15">
        <v>9.5716577540106957</v>
      </c>
      <c r="M111" s="15">
        <v>8.5799426304571913</v>
      </c>
      <c r="N111" s="15">
        <v>10.330741725724648</v>
      </c>
      <c r="O111" s="17">
        <v>4803.0739633682033</v>
      </c>
      <c r="P111" s="15">
        <f t="shared" ref="P111:P115" si="22">N111*(R111/O111)</f>
        <v>1.5572229506496298</v>
      </c>
      <c r="Q111" s="15">
        <f t="shared" ref="Q111:Q115" si="23">P111+M111+L111</f>
        <v>19.708823335117515</v>
      </c>
      <c r="R111" s="15">
        <v>724</v>
      </c>
      <c r="S111" s="15">
        <f t="shared" ref="S111:S115" si="24">H111*(R111/O111)</f>
        <v>366428.23414397758</v>
      </c>
      <c r="T111" s="15">
        <f t="shared" ref="T111:T115" si="25">I111</f>
        <v>40580.025738689408</v>
      </c>
      <c r="U111" s="15">
        <f t="shared" ref="U111:U115" si="26">T111+S111</f>
        <v>407008.25988266699</v>
      </c>
      <c r="V111" s="15" t="str">
        <f>VLOOKUP(B111,NUTS_Europa!$B$2:$F$41,5,FALSE)</f>
        <v>Zeeland</v>
      </c>
      <c r="W111" s="15" t="str">
        <f>VLOOKUP(C111,Puertos!$N$3:$O$27,2,FALSE)</f>
        <v>Amsterdam</v>
      </c>
      <c r="X111" s="15" t="str">
        <f>VLOOKUP(D111,NUTS_Europa!$B$2:$F$41,5,FALSE)</f>
        <v>Noord-Holland</v>
      </c>
      <c r="Y111" s="15" t="str">
        <f>VLOOKUP(E111,Puertos!$N$3:$O$27,2,FALSE)</f>
        <v>Amberes</v>
      </c>
      <c r="Z111" s="15">
        <f t="shared" ref="Z111:Z115" si="27">Q111/24</f>
        <v>0.82120097229656308</v>
      </c>
    </row>
    <row r="112" spans="2:29" s="15" customFormat="1" x14ac:dyDescent="0.25">
      <c r="B112" s="15" t="str">
        <f>VLOOKUP(F112,[1]NUTS_Europa!$A$2:$C$81,2,FALSE)</f>
        <v>NL32</v>
      </c>
      <c r="C112" s="15">
        <f>VLOOKUP(F112,[1]NUTS_Europa!$A$2:$C$81,3,FALSE)</f>
        <v>253</v>
      </c>
      <c r="D112" s="15" t="str">
        <f>VLOOKUP(G112,[1]NUTS_Europa!$A$2:$C$81,2,FALSE)</f>
        <v>NL41</v>
      </c>
      <c r="E112" s="15">
        <f>VLOOKUP(G112,[1]NUTS_Europa!$A$2:$C$81,3,FALSE)</f>
        <v>218</v>
      </c>
      <c r="F112" s="15">
        <v>72</v>
      </c>
      <c r="G112" s="15">
        <v>75</v>
      </c>
      <c r="H112" s="15">
        <v>2084060.2552546007</v>
      </c>
      <c r="I112" s="15">
        <f t="shared" si="3"/>
        <v>40580.025738689408</v>
      </c>
      <c r="J112" s="15">
        <v>1095660.6949446141</v>
      </c>
      <c r="K112" s="15">
        <v>159445.52859999999</v>
      </c>
      <c r="L112" s="15">
        <v>9.5716577540106957</v>
      </c>
      <c r="M112" s="15">
        <v>8.5799426304571913</v>
      </c>
      <c r="N112" s="15">
        <v>10.330741725724648</v>
      </c>
      <c r="O112" s="17">
        <v>4803.0739633682033</v>
      </c>
      <c r="P112" s="15">
        <f t="shared" si="22"/>
        <v>1.5572229506496298</v>
      </c>
      <c r="Q112" s="15">
        <f t="shared" si="23"/>
        <v>19.708823335117515</v>
      </c>
      <c r="R112" s="15">
        <v>724</v>
      </c>
      <c r="S112" s="15">
        <f t="shared" si="24"/>
        <v>314144.5741439776</v>
      </c>
      <c r="T112" s="15">
        <f t="shared" si="25"/>
        <v>40580.025738689408</v>
      </c>
      <c r="U112" s="15">
        <f t="shared" si="26"/>
        <v>354724.59988266701</v>
      </c>
      <c r="V112" s="15" t="str">
        <f>VLOOKUP(B112,NUTS_Europa!$B$2:$F$41,5,FALSE)</f>
        <v>Noord-Holland</v>
      </c>
      <c r="W112" s="15" t="str">
        <f>VLOOKUP(C112,Puertos!$N$3:$O$27,2,FALSE)</f>
        <v>Amberes</v>
      </c>
      <c r="X112" s="15" t="str">
        <f>VLOOKUP(D112,NUTS_Europa!$B$2:$F$41,5,FALSE)</f>
        <v>Noord-Brabant</v>
      </c>
      <c r="Y112" s="15" t="str">
        <f>VLOOKUP(E112,Puertos!$N$3:$O$27,2,FALSE)</f>
        <v>Amsterdam</v>
      </c>
      <c r="Z112" s="15">
        <f t="shared" si="27"/>
        <v>0.82120097229656308</v>
      </c>
    </row>
    <row r="113" spans="2:26" s="15" customFormat="1" x14ac:dyDescent="0.25">
      <c r="B113" s="15" t="str">
        <f>VLOOKUP(G113,[1]NUTS_Europa!$A$2:$C$81,2,FALSE)</f>
        <v>NL41</v>
      </c>
      <c r="C113" s="15">
        <f>VLOOKUP(G113,[1]NUTS_Europa!$A$2:$C$81,3,FALSE)</f>
        <v>218</v>
      </c>
      <c r="D113" s="15" t="str">
        <f>VLOOKUP(F113,[1]NUTS_Europa!$A$2:$C$81,2,FALSE)</f>
        <v>NL33</v>
      </c>
      <c r="E113" s="15">
        <f>VLOOKUP(F113,[1]NUTS_Europa!$A$2:$C$81,3,FALSE)</f>
        <v>220</v>
      </c>
      <c r="F113" s="15">
        <v>73</v>
      </c>
      <c r="G113" s="15">
        <v>75</v>
      </c>
      <c r="H113" s="15">
        <v>2211988.5622368986</v>
      </c>
      <c r="I113" s="15">
        <f t="shared" si="3"/>
        <v>34464.179576917144</v>
      </c>
      <c r="J113" s="15">
        <v>930532.84857676295</v>
      </c>
      <c r="K113" s="15">
        <v>176841.96369999999</v>
      </c>
      <c r="L113" s="15">
        <v>6.6844919786096257</v>
      </c>
      <c r="M113" s="15">
        <v>6.9294192196733766</v>
      </c>
      <c r="N113" s="15">
        <v>9.2181359306387431</v>
      </c>
      <c r="O113" s="17">
        <v>4803.0739633682033</v>
      </c>
      <c r="P113" s="15">
        <f t="shared" si="22"/>
        <v>1.3895123132982716</v>
      </c>
      <c r="Q113" s="15">
        <f t="shared" si="23"/>
        <v>15.003423511581275</v>
      </c>
      <c r="R113" s="15">
        <v>724</v>
      </c>
      <c r="S113" s="15">
        <f t="shared" si="24"/>
        <v>333428.07778384926</v>
      </c>
      <c r="T113" s="15">
        <f t="shared" si="25"/>
        <v>34464.179576917144</v>
      </c>
      <c r="U113" s="15">
        <f t="shared" si="26"/>
        <v>367892.25736076641</v>
      </c>
      <c r="V113" s="15" t="str">
        <f>VLOOKUP(B113,NUTS_Europa!$B$2:$F$41,5,FALSE)</f>
        <v>Noord-Brabant</v>
      </c>
      <c r="W113" s="15" t="str">
        <f>VLOOKUP(C113,Puertos!$N$3:$O$27,2,FALSE)</f>
        <v>Amsterdam</v>
      </c>
      <c r="X113" s="15" t="str">
        <f>VLOOKUP(D113,NUTS_Europa!$B$2:$F$41,5,FALSE)</f>
        <v>Zuid-Holland</v>
      </c>
      <c r="Y113" s="15" t="str">
        <f>VLOOKUP(E113,Puertos!$N$3:$O$27,2,FALSE)</f>
        <v>Zeebrugge</v>
      </c>
      <c r="Z113" s="15">
        <f t="shared" si="27"/>
        <v>0.62514264631588645</v>
      </c>
    </row>
    <row r="114" spans="2:26" s="15" customFormat="1" x14ac:dyDescent="0.25">
      <c r="B114" s="15" t="str">
        <f>VLOOKUP(F114,[1]NUTS_Europa!$A$2:$C$81,2,FALSE)</f>
        <v>NL33</v>
      </c>
      <c r="C114" s="15">
        <f>VLOOKUP(F114,[1]NUTS_Europa!$A$2:$C$81,3,FALSE)</f>
        <v>220</v>
      </c>
      <c r="D114" s="15" t="str">
        <f>VLOOKUP(G114,[1]NUTS_Europa!$A$2:$C$81,2,FALSE)</f>
        <v>PT11</v>
      </c>
      <c r="E114" s="15">
        <f>VLOOKUP(G114,[1]NUTS_Europa!$A$2:$C$81,3,FALSE)</f>
        <v>288</v>
      </c>
      <c r="F114" s="15">
        <v>73</v>
      </c>
      <c r="G114" s="15">
        <v>76</v>
      </c>
      <c r="H114" s="15">
        <v>579338.99030356552</v>
      </c>
      <c r="I114" s="15">
        <f t="shared" si="3"/>
        <v>59734.590175201709</v>
      </c>
      <c r="J114" s="15">
        <v>1612833.9347304462</v>
      </c>
      <c r="K114" s="15">
        <v>163171.4883</v>
      </c>
      <c r="L114" s="15">
        <v>44.95775401069519</v>
      </c>
      <c r="M114" s="15">
        <v>9.0101946662577674</v>
      </c>
      <c r="N114" s="15">
        <v>1.8392032772257798</v>
      </c>
      <c r="O114" s="17">
        <v>900.45194509486157</v>
      </c>
      <c r="P114" s="15">
        <f t="shared" si="22"/>
        <v>1.4542838632513582</v>
      </c>
      <c r="Q114" s="15">
        <f t="shared" si="23"/>
        <v>55.42223254020432</v>
      </c>
      <c r="R114" s="15">
        <v>712</v>
      </c>
      <c r="S114" s="15">
        <f t="shared" si="24"/>
        <v>458091.47655590146</v>
      </c>
      <c r="T114" s="15">
        <f t="shared" si="25"/>
        <v>59734.590175201709</v>
      </c>
      <c r="U114" s="15">
        <f t="shared" si="26"/>
        <v>517826.06673110317</v>
      </c>
      <c r="V114" s="15" t="str">
        <f>VLOOKUP(B114,NUTS_Europa!$B$2:$F$41,5,FALSE)</f>
        <v>Zuid-Holland</v>
      </c>
      <c r="W114" s="15" t="str">
        <f>VLOOKUP(C114,Puertos!$N$3:$O$27,2,FALSE)</f>
        <v>Zeebrugge</v>
      </c>
      <c r="X114" s="15" t="str">
        <f>VLOOKUP(D114,NUTS_Europa!$B$2:$F$41,5,FALSE)</f>
        <v>Norte</v>
      </c>
      <c r="Y114" s="15" t="str">
        <f>VLOOKUP(E114,Puertos!$N$3:$O$27,2,FALSE)</f>
        <v>Vigo</v>
      </c>
      <c r="Z114" s="15">
        <f t="shared" si="27"/>
        <v>2.30925968917518</v>
      </c>
    </row>
    <row r="115" spans="2:26" s="15" customFormat="1" x14ac:dyDescent="0.25">
      <c r="B115" s="15" t="str">
        <f>VLOOKUP(G115,[1]NUTS_Europa!$A$2:$C$81,2,FALSE)</f>
        <v>PT11</v>
      </c>
      <c r="C115" s="15">
        <f>VLOOKUP(G115,[1]NUTS_Europa!$A$2:$C$81,3,FALSE)</f>
        <v>288</v>
      </c>
      <c r="D115" s="15" t="str">
        <f>VLOOKUP(F115,[1]NUTS_Europa!$A$2:$C$81,2,FALSE)</f>
        <v>NL12</v>
      </c>
      <c r="E115" s="15">
        <f>VLOOKUP(F115,[1]NUTS_Europa!$A$2:$C$81,3,FALSE)</f>
        <v>250</v>
      </c>
      <c r="F115" s="15">
        <v>71</v>
      </c>
      <c r="G115" s="15">
        <v>76</v>
      </c>
      <c r="H115" s="15">
        <v>633328.97386582196</v>
      </c>
      <c r="I115" s="15">
        <f t="shared" si="3"/>
        <v>74830.870396311017</v>
      </c>
      <c r="J115" s="15">
        <v>2020433.5007003974</v>
      </c>
      <c r="K115" s="15">
        <v>142841.86170000001</v>
      </c>
      <c r="L115" s="15">
        <v>48.65347593582888</v>
      </c>
      <c r="M115" s="15">
        <v>13.618425543422113</v>
      </c>
      <c r="N115" s="15">
        <v>2.0477880418889418</v>
      </c>
      <c r="O115" s="17">
        <v>900.45194509486157</v>
      </c>
      <c r="P115" s="15">
        <f t="shared" si="22"/>
        <v>1.6192147662819756</v>
      </c>
      <c r="Q115" s="15">
        <f t="shared" si="23"/>
        <v>63.89111624553297</v>
      </c>
      <c r="R115" s="15">
        <v>712</v>
      </c>
      <c r="S115" s="15">
        <f t="shared" si="24"/>
        <v>500782.11485784536</v>
      </c>
      <c r="T115" s="15">
        <f t="shared" si="25"/>
        <v>74830.870396311017</v>
      </c>
      <c r="U115" s="15">
        <f t="shared" si="26"/>
        <v>575612.9852541564</v>
      </c>
      <c r="V115" s="15" t="str">
        <f>VLOOKUP(B115,NUTS_Europa!$B$2:$F$41,5,FALSE)</f>
        <v>Norte</v>
      </c>
      <c r="W115" s="15" t="str">
        <f>VLOOKUP(C115,Puertos!$N$3:$O$27,2,FALSE)</f>
        <v>Vigo</v>
      </c>
      <c r="X115" s="15" t="str">
        <f>VLOOKUP(D115,NUTS_Europa!$B$2:$F$41,5,FALSE)</f>
        <v>Friesland (NL)</v>
      </c>
      <c r="Y115" s="15" t="str">
        <f>VLOOKUP(E115,Puertos!$N$3:$O$27,2,FALSE)</f>
        <v>Rotterdam</v>
      </c>
      <c r="Z115" s="15">
        <f t="shared" si="27"/>
        <v>2.6621298435638736</v>
      </c>
    </row>
    <row r="116" spans="2:26" s="15" customFormat="1" x14ac:dyDescent="0.25"/>
    <row r="117" spans="2:26" s="15" customFormat="1" x14ac:dyDescent="0.25">
      <c r="B117" s="15" t="s">
        <v>150</v>
      </c>
    </row>
    <row r="118" spans="2:26" s="15" customFormat="1" x14ac:dyDescent="0.25">
      <c r="B118" s="15" t="str">
        <f>B3</f>
        <v>nodo inicial</v>
      </c>
      <c r="C118" s="15" t="str">
        <f t="shared" ref="C118:H118" si="28">C3</f>
        <v>puerto O</v>
      </c>
      <c r="D118" s="15" t="str">
        <f t="shared" si="28"/>
        <v>nodo final</v>
      </c>
      <c r="E118" s="15" t="str">
        <f t="shared" si="28"/>
        <v>puerto D</v>
      </c>
      <c r="F118" s="15" t="str">
        <f t="shared" si="28"/>
        <v>Var1</v>
      </c>
      <c r="G118" s="15" t="str">
        <f t="shared" si="28"/>
        <v>Var2</v>
      </c>
      <c r="H118" s="15" t="str">
        <f t="shared" si="28"/>
        <v>Coste variable</v>
      </c>
      <c r="J118" s="15" t="str">
        <f t="shared" ref="J118:O118" si="29">I3</f>
        <v>Coste fijo</v>
      </c>
      <c r="K118" s="15" t="str">
        <f t="shared" si="29"/>
        <v>flow</v>
      </c>
      <c r="L118" s="15" t="str">
        <f t="shared" si="29"/>
        <v>TiempoNav</v>
      </c>
      <c r="M118" s="15" t="str">
        <f t="shared" si="29"/>
        <v>TiempoPort</v>
      </c>
      <c r="N118" s="15" t="str">
        <f t="shared" si="29"/>
        <v>TiempoCD</v>
      </c>
      <c r="O118" s="15" t="str">
        <f t="shared" si="29"/>
        <v>offer</v>
      </c>
    </row>
    <row r="119" spans="2:26" s="15" customFormat="1" x14ac:dyDescent="0.25">
      <c r="B119" s="15" t="str">
        <f>VLOOKUP(F119,[1]NUTS_Europa!$A$2:$C$81,2,FALSE)</f>
        <v>NL11</v>
      </c>
      <c r="C119" s="15">
        <f>VLOOKUP(F119,[1]NUTS_Europa!$A$2:$C$81,3,FALSE)</f>
        <v>245</v>
      </c>
      <c r="D119" s="15" t="str">
        <f>VLOOKUP(G119,[1]NUTS_Europa!$A$2:$C$81,2,FALSE)</f>
        <v>FRD2</v>
      </c>
      <c r="E119" s="15">
        <f>VLOOKUP(G119,[1]NUTS_Europa!$A$2:$C$81,3,FALSE)</f>
        <v>271</v>
      </c>
      <c r="F119" s="15">
        <v>30</v>
      </c>
      <c r="G119" s="15">
        <v>60</v>
      </c>
      <c r="H119" s="15">
        <v>754350.38678739034</v>
      </c>
      <c r="J119" s="15">
        <v>12561267.742336316</v>
      </c>
      <c r="K119" s="15">
        <v>199597.76430000001</v>
      </c>
      <c r="L119" s="15">
        <v>149.572192513369</v>
      </c>
      <c r="M119" s="15">
        <v>12.47412917843663</v>
      </c>
      <c r="N119" s="15">
        <v>0.91197389677664731</v>
      </c>
      <c r="O119" s="15">
        <v>347.52790767179999</v>
      </c>
    </row>
    <row r="120" spans="2:26" s="15" customFormat="1" x14ac:dyDescent="0.25">
      <c r="B120" s="15" t="s">
        <v>89</v>
      </c>
      <c r="C120" s="15">
        <v>271</v>
      </c>
      <c r="D120" s="15" t="s">
        <v>63</v>
      </c>
      <c r="E120" s="15">
        <v>245</v>
      </c>
      <c r="F120" s="15">
        <v>47</v>
      </c>
      <c r="G120" s="15">
        <v>60</v>
      </c>
      <c r="H120" s="15">
        <v>758000.81992957485</v>
      </c>
      <c r="J120" s="15">
        <v>12561267.742336316</v>
      </c>
      <c r="K120" s="15">
        <v>126450.71709999999</v>
      </c>
      <c r="L120" s="15">
        <v>149.572192513369</v>
      </c>
      <c r="M120" s="15">
        <v>12.47412917843663</v>
      </c>
      <c r="N120" s="15">
        <v>0.91197389677664731</v>
      </c>
      <c r="O120" s="15">
        <v>347.52790767179999</v>
      </c>
    </row>
    <row r="121" spans="2:26" s="15" customFormat="1" x14ac:dyDescent="0.25">
      <c r="B121" s="15" t="s">
        <v>63</v>
      </c>
      <c r="C121" s="15">
        <v>245</v>
      </c>
      <c r="D121" s="15" t="s">
        <v>97</v>
      </c>
      <c r="E121" s="15">
        <v>275</v>
      </c>
      <c r="F121" s="15">
        <v>47</v>
      </c>
      <c r="G121" s="15">
        <v>64</v>
      </c>
      <c r="H121" s="15">
        <v>543603.4963275491</v>
      </c>
      <c r="J121" s="15">
        <v>13480161.760332692</v>
      </c>
      <c r="K121" s="15">
        <v>154854.3009</v>
      </c>
      <c r="L121" s="15">
        <v>63.63636363636364</v>
      </c>
      <c r="M121" s="15">
        <v>16.148602860204182</v>
      </c>
      <c r="N121" s="15">
        <v>0.54455143170501041</v>
      </c>
      <c r="O121" s="15">
        <v>207.51341715921288</v>
      </c>
    </row>
    <row r="122" spans="2:26" s="15" customFormat="1" x14ac:dyDescent="0.25">
      <c r="B122" s="15" t="s">
        <v>97</v>
      </c>
      <c r="C122" s="15">
        <v>275</v>
      </c>
      <c r="D122" s="15" t="s">
        <v>77</v>
      </c>
      <c r="E122" s="15">
        <v>1063</v>
      </c>
      <c r="F122" s="15">
        <v>54</v>
      </c>
      <c r="G122" s="15">
        <v>64</v>
      </c>
      <c r="H122" s="15">
        <v>269500.82595469052</v>
      </c>
      <c r="J122" s="15">
        <v>9905055.7602342013</v>
      </c>
      <c r="K122" s="15">
        <v>137713.6226</v>
      </c>
      <c r="L122" s="15">
        <v>84.81283422459893</v>
      </c>
      <c r="M122" s="15">
        <v>12.25487328560472</v>
      </c>
      <c r="N122" s="15">
        <v>0.47192245683402945</v>
      </c>
      <c r="O122" s="15">
        <v>207.51341715921288</v>
      </c>
    </row>
    <row r="123" spans="2:26" s="15" customFormat="1" x14ac:dyDescent="0.25">
      <c r="B123" s="15" t="s">
        <v>77</v>
      </c>
      <c r="C123" s="15">
        <v>1063</v>
      </c>
      <c r="D123" s="15" t="s">
        <v>107</v>
      </c>
      <c r="E123" s="15">
        <v>275</v>
      </c>
      <c r="F123" s="15">
        <v>54</v>
      </c>
      <c r="G123" s="15">
        <v>69</v>
      </c>
      <c r="H123" s="15">
        <v>233535.43054632435</v>
      </c>
      <c r="J123" s="15">
        <v>9905055.7602342013</v>
      </c>
      <c r="K123" s="15">
        <v>199058.85829999999</v>
      </c>
      <c r="L123" s="15">
        <v>84.81283422459893</v>
      </c>
      <c r="M123" s="15">
        <v>12.25487328560472</v>
      </c>
      <c r="N123" s="15">
        <v>0.47192245683402945</v>
      </c>
      <c r="O123" s="15">
        <v>207.51341715921288</v>
      </c>
    </row>
    <row r="124" spans="2:26" s="15" customFormat="1" x14ac:dyDescent="0.25">
      <c r="B124" s="15" t="str">
        <f>VLOOKUP(G124,[1]NUTS_Europa!$A$2:$C$81,2,FALSE)</f>
        <v>FRI2</v>
      </c>
      <c r="C124" s="15">
        <f>VLOOKUP(G124,[1]NUTS_Europa!$A$2:$C$81,3,FALSE)</f>
        <v>275</v>
      </c>
      <c r="D124" s="15" t="str">
        <f>VLOOKUP(F124,[1]NUTS_Europa!$A$2:$C$81,2,FALSE)</f>
        <v>NL11</v>
      </c>
      <c r="E124" s="15">
        <f>VLOOKUP(F124,[1]NUTS_Europa!$A$2:$C$81,3,FALSE)</f>
        <v>245</v>
      </c>
      <c r="F124" s="15">
        <v>30</v>
      </c>
      <c r="G124" s="15">
        <v>69</v>
      </c>
      <c r="H124" s="15">
        <v>505458.37998534262</v>
      </c>
      <c r="J124" s="15">
        <v>13480161.760332692</v>
      </c>
      <c r="K124" s="15">
        <v>145277.79319999999</v>
      </c>
      <c r="L124" s="15">
        <v>63.63636363636364</v>
      </c>
      <c r="M124" s="15">
        <v>16.148602860204182</v>
      </c>
      <c r="N124" s="15">
        <v>0.54455143170501041</v>
      </c>
      <c r="O124" s="15">
        <v>207.51341715921288</v>
      </c>
    </row>
    <row r="125" spans="2:26" s="15" customFormat="1" x14ac:dyDescent="0.25"/>
    <row r="126" spans="2:26" s="15" customFormat="1" x14ac:dyDescent="0.25">
      <c r="B126" s="15" t="s">
        <v>151</v>
      </c>
    </row>
    <row r="127" spans="2:26" s="15" customFormat="1" x14ac:dyDescent="0.25">
      <c r="B127" s="15" t="str">
        <f>B118</f>
        <v>nodo inicial</v>
      </c>
      <c r="C127" s="15" t="str">
        <f t="shared" ref="C127:H127" si="30">C118</f>
        <v>puerto O</v>
      </c>
      <c r="D127" s="15" t="str">
        <f t="shared" si="30"/>
        <v>nodo final</v>
      </c>
      <c r="E127" s="15" t="str">
        <f t="shared" si="30"/>
        <v>puerto D</v>
      </c>
      <c r="F127" s="15" t="str">
        <f t="shared" si="30"/>
        <v>Var1</v>
      </c>
      <c r="G127" s="15" t="str">
        <f t="shared" si="30"/>
        <v>Var2</v>
      </c>
      <c r="H127" s="15" t="str">
        <f t="shared" si="30"/>
        <v>Coste variable</v>
      </c>
      <c r="I127" s="15" t="str">
        <f>I109</f>
        <v>Coste fijo/buque</v>
      </c>
      <c r="J127" s="15" t="str">
        <f t="shared" ref="J127:O127" si="31">J118</f>
        <v>Coste fijo</v>
      </c>
      <c r="K127" s="15" t="str">
        <f t="shared" si="31"/>
        <v>flow</v>
      </c>
      <c r="L127" s="15" t="str">
        <f t="shared" si="31"/>
        <v>TiempoNav</v>
      </c>
      <c r="M127" s="15" t="str">
        <f t="shared" si="31"/>
        <v>TiempoPort</v>
      </c>
      <c r="N127" s="15" t="str">
        <f t="shared" si="31"/>
        <v>TiempoCD</v>
      </c>
      <c r="O127" s="15" t="str">
        <f t="shared" si="31"/>
        <v>offer</v>
      </c>
      <c r="P127" s="15" t="str">
        <f>P109</f>
        <v>Tiempo C/D</v>
      </c>
      <c r="Q127" s="15" t="str">
        <f t="shared" ref="Q127:Y127" si="32">Q109</f>
        <v>Tiempo total</v>
      </c>
      <c r="R127" s="15" t="str">
        <f t="shared" si="32"/>
        <v>TEUs/buque</v>
      </c>
      <c r="S127" s="15" t="str">
        <f t="shared" si="32"/>
        <v>Coste variable</v>
      </c>
      <c r="T127" s="15" t="str">
        <f t="shared" si="32"/>
        <v>Coste fijo</v>
      </c>
      <c r="U127" s="15" t="str">
        <f t="shared" si="32"/>
        <v>Coste Total</v>
      </c>
      <c r="V127" s="15" t="str">
        <f t="shared" si="32"/>
        <v>Nodo inicial</v>
      </c>
      <c r="W127" s="15" t="str">
        <f t="shared" si="32"/>
        <v>Puerto O</v>
      </c>
      <c r="X127" s="15" t="str">
        <f t="shared" si="32"/>
        <v>Nodo final</v>
      </c>
      <c r="Y127" s="15" t="str">
        <f t="shared" si="32"/>
        <v>Puerto D</v>
      </c>
    </row>
    <row r="128" spans="2:26" s="15" customFormat="1" x14ac:dyDescent="0.25">
      <c r="B128" s="15" t="str">
        <f>VLOOKUP(F128,[1]NUTS_Europa!$A$2:$C$81,2,FALSE)</f>
        <v>ES61</v>
      </c>
      <c r="C128" s="15">
        <f>VLOOKUP(F128,[1]NUTS_Europa!$A$2:$C$81,3,FALSE)</f>
        <v>61</v>
      </c>
      <c r="D128" s="15" t="str">
        <f>VLOOKUP(G128,[1]NUTS_Europa!$A$2:$C$81,2,FALSE)</f>
        <v>PT11</v>
      </c>
      <c r="E128" s="15">
        <f>VLOOKUP(G128,[1]NUTS_Europa!$A$2:$C$81,3,FALSE)</f>
        <v>111</v>
      </c>
      <c r="F128" s="15">
        <v>17</v>
      </c>
      <c r="G128" s="15">
        <v>36</v>
      </c>
      <c r="H128" s="15">
        <v>1757327.9197523517</v>
      </c>
      <c r="I128" s="15">
        <f t="shared" si="3"/>
        <v>36537.735491687068</v>
      </c>
      <c r="J128" s="15">
        <v>986518.85827555088</v>
      </c>
      <c r="K128" s="15">
        <v>507158.32770000002</v>
      </c>
      <c r="L128" s="15">
        <v>17.122459893048127</v>
      </c>
      <c r="M128" s="15">
        <v>9.9277293204147874</v>
      </c>
      <c r="N128" s="15">
        <v>5.3975997918330654</v>
      </c>
      <c r="O128" s="15">
        <v>3013.6173483101311</v>
      </c>
    </row>
    <row r="129" spans="2:29" s="15" customFormat="1" x14ac:dyDescent="0.25">
      <c r="B129" s="15" t="str">
        <f>VLOOKUP(G129,[1]NUTS_Europa!$A$2:$C$81,2,FALSE)</f>
        <v>PT11</v>
      </c>
      <c r="C129" s="15">
        <f>VLOOKUP(G129,[1]NUTS_Europa!$A$2:$C$81,3,FALSE)</f>
        <v>111</v>
      </c>
      <c r="D129" s="15" t="str">
        <f>VLOOKUP(F129,[1]NUTS_Europa!$A$2:$C$81,2,FALSE)</f>
        <v>NL41</v>
      </c>
      <c r="E129" s="15">
        <f>VLOOKUP(F129,[1]NUTS_Europa!$A$2:$C$81,3,FALSE)</f>
        <v>253</v>
      </c>
      <c r="F129" s="15">
        <v>35</v>
      </c>
      <c r="G129" s="15">
        <v>36</v>
      </c>
      <c r="H129" s="15">
        <v>1014176.106055305</v>
      </c>
      <c r="I129" s="15">
        <f t="shared" si="3"/>
        <v>65500.742700344621</v>
      </c>
      <c r="J129" s="15">
        <v>1768520.0529093049</v>
      </c>
      <c r="K129" s="15">
        <v>163029.68049999999</v>
      </c>
      <c r="L129" s="15">
        <v>51.598930481283425</v>
      </c>
      <c r="M129" s="15">
        <v>9.5346698677377759</v>
      </c>
      <c r="N129" s="15">
        <v>6.8535024021169884</v>
      </c>
      <c r="O129" s="15">
        <v>3013.6173483101311</v>
      </c>
    </row>
    <row r="130" spans="2:29" s="15" customFormat="1" x14ac:dyDescent="0.25">
      <c r="B130" s="15" t="str">
        <f>VLOOKUP(F130,[1]NUTS_Europa!$A$2:$C$81,2,FALSE)</f>
        <v>NL41</v>
      </c>
      <c r="C130" s="15">
        <f>VLOOKUP(F130,[1]NUTS_Europa!$A$2:$C$81,3,FALSE)</f>
        <v>253</v>
      </c>
      <c r="D130" s="15" t="str">
        <f>VLOOKUP(G130,[1]NUTS_Europa!$A$2:$C$81,2,FALSE)</f>
        <v>PT18</v>
      </c>
      <c r="E130" s="15">
        <f>VLOOKUP(G130,[1]NUTS_Europa!$A$2:$C$81,3,FALSE)</f>
        <v>1065</v>
      </c>
      <c r="F130" s="15">
        <v>35</v>
      </c>
      <c r="G130" s="15">
        <v>40</v>
      </c>
      <c r="H130" s="15">
        <v>2403500.6988779767</v>
      </c>
      <c r="I130" s="15">
        <f t="shared" si="3"/>
        <v>74760.867398709233</v>
      </c>
      <c r="J130" s="15">
        <v>2018543.4197651492</v>
      </c>
      <c r="K130" s="15">
        <v>120437.3524</v>
      </c>
      <c r="L130" s="15">
        <v>62.340481283422463</v>
      </c>
      <c r="M130" s="15">
        <v>9.4607530423068731</v>
      </c>
      <c r="N130" s="15">
        <v>17.182583220940142</v>
      </c>
      <c r="O130" s="15">
        <v>7555.5136403560382</v>
      </c>
    </row>
    <row r="131" spans="2:29" s="15" customFormat="1" x14ac:dyDescent="0.25">
      <c r="B131" s="15" t="str">
        <f>VLOOKUP(G131,[1]NUTS_Europa!$A$2:$C$81,2,FALSE)</f>
        <v>PT18</v>
      </c>
      <c r="C131" s="15">
        <f>VLOOKUP(G131,[1]NUTS_Europa!$A$2:$C$81,3,FALSE)</f>
        <v>1065</v>
      </c>
      <c r="D131" s="15" t="str">
        <f>VLOOKUP(F131,[1]NUTS_Europa!$A$2:$C$81,2,FALSE)</f>
        <v>NL33</v>
      </c>
      <c r="E131" s="15">
        <f>VLOOKUP(F131,[1]NUTS_Europa!$A$2:$C$81,3,FALSE)</f>
        <v>250</v>
      </c>
      <c r="F131" s="15">
        <v>33</v>
      </c>
      <c r="G131" s="15">
        <v>40</v>
      </c>
      <c r="H131" s="15">
        <v>2172865.3369284901</v>
      </c>
      <c r="I131" s="15">
        <f t="shared" si="3"/>
        <v>82479.039209807976</v>
      </c>
      <c r="J131" s="15">
        <v>2226934.0586648155</v>
      </c>
      <c r="K131" s="15">
        <v>137713.6226</v>
      </c>
      <c r="L131" s="15">
        <v>62.340106951871661</v>
      </c>
      <c r="M131" s="15">
        <v>12.418460508687403</v>
      </c>
      <c r="N131" s="15">
        <v>17.182583220940142</v>
      </c>
      <c r="O131" s="15">
        <v>7555.5136403560382</v>
      </c>
    </row>
    <row r="132" spans="2:29" s="15" customFormat="1" x14ac:dyDescent="0.25">
      <c r="B132" s="15" t="str">
        <f>VLOOKUP(F132,[1]NUTS_Europa!$A$2:$C$81,2,FALSE)</f>
        <v>NL33</v>
      </c>
      <c r="C132" s="15">
        <f>VLOOKUP(F132,[1]NUTS_Europa!$A$2:$C$81,3,FALSE)</f>
        <v>250</v>
      </c>
      <c r="D132" s="15" t="str">
        <f>VLOOKUP(G132,[1]NUTS_Europa!$A$2:$C$81,2,FALSE)</f>
        <v>PT15</v>
      </c>
      <c r="E132" s="15">
        <f>VLOOKUP(G132,[1]NUTS_Europa!$A$2:$C$81,3,FALSE)</f>
        <v>1065</v>
      </c>
      <c r="F132" s="15">
        <v>33</v>
      </c>
      <c r="G132" s="15">
        <v>37</v>
      </c>
      <c r="H132" s="15">
        <v>2708566.365057013</v>
      </c>
      <c r="I132" s="15">
        <f t="shared" si="3"/>
        <v>82479.039209807976</v>
      </c>
      <c r="J132" s="15">
        <v>2226934.0586648155</v>
      </c>
      <c r="K132" s="15">
        <v>114346.8514</v>
      </c>
      <c r="L132" s="15">
        <v>62.340106951871661</v>
      </c>
      <c r="M132" s="15">
        <v>12.418460508687403</v>
      </c>
      <c r="N132" s="15">
        <v>17.182583220940142</v>
      </c>
      <c r="O132" s="15">
        <v>7555.5136403560382</v>
      </c>
    </row>
    <row r="133" spans="2:29" s="15" customFormat="1" x14ac:dyDescent="0.25">
      <c r="B133" s="15" t="str">
        <f>VLOOKUP(G133,[1]NUTS_Europa!$A$2:$C$81,2,FALSE)</f>
        <v>PT15</v>
      </c>
      <c r="C133" s="15">
        <f>VLOOKUP(G133,[1]NUTS_Europa!$A$2:$C$81,3,FALSE)</f>
        <v>1065</v>
      </c>
      <c r="D133" s="15" t="str">
        <f>VLOOKUP(F133,[1]NUTS_Europa!$A$2:$C$81,2,FALSE)</f>
        <v>ES51</v>
      </c>
      <c r="E133" s="15">
        <f>VLOOKUP(F133,[1]NUTS_Europa!$A$2:$C$81,3,FALSE)</f>
        <v>1063</v>
      </c>
      <c r="F133" s="15">
        <v>15</v>
      </c>
      <c r="G133" s="15">
        <v>37</v>
      </c>
      <c r="H133" s="15">
        <v>3110064.9253586712</v>
      </c>
      <c r="I133" s="15">
        <f t="shared" si="3"/>
        <v>337874.82764073001</v>
      </c>
      <c r="J133" s="15">
        <v>9122620.3462997098</v>
      </c>
      <c r="K133" s="15">
        <v>123614.25509999999</v>
      </c>
      <c r="L133" s="15">
        <v>42.727272727272727</v>
      </c>
      <c r="M133" s="15">
        <v>9.6663718573014563</v>
      </c>
      <c r="N133" s="15">
        <v>14.538179703158207</v>
      </c>
      <c r="O133" s="15">
        <v>7555.5136403560382</v>
      </c>
    </row>
    <row r="134" spans="2:29" s="15" customFormat="1" x14ac:dyDescent="0.25">
      <c r="B134" s="15" t="str">
        <f>VLOOKUP(F134,[1]NUTS_Europa!$A$2:$C$81,2,FALSE)</f>
        <v>ES51</v>
      </c>
      <c r="C134" s="15">
        <f>VLOOKUP(F134,[1]NUTS_Europa!$A$2:$C$81,3,FALSE)</f>
        <v>1063</v>
      </c>
      <c r="D134" s="15" t="str">
        <f>VLOOKUP(G134,[1]NUTS_Europa!$A$2:$C$81,2,FALSE)</f>
        <v>ES52</v>
      </c>
      <c r="E134" s="15">
        <f>VLOOKUP(G134,[1]NUTS_Europa!$A$2:$C$81,3,FALSE)</f>
        <v>1064</v>
      </c>
      <c r="F134" s="15">
        <v>15</v>
      </c>
      <c r="G134" s="15">
        <v>16</v>
      </c>
      <c r="H134" s="15">
        <v>2673988.1530501968</v>
      </c>
      <c r="I134" s="15">
        <f t="shared" si="3"/>
        <v>311950.14753220015</v>
      </c>
      <c r="J134" s="15">
        <v>8422653.9833694045</v>
      </c>
      <c r="K134" s="15">
        <v>135416.16140000001</v>
      </c>
      <c r="L134" s="15">
        <v>8.6631016042780757</v>
      </c>
      <c r="M134" s="15">
        <v>11.03387977283837</v>
      </c>
      <c r="N134" s="15">
        <v>20.569987127489856</v>
      </c>
      <c r="O134" s="15">
        <v>10690.2529406715</v>
      </c>
    </row>
    <row r="135" spans="2:29" s="15" customFormat="1" x14ac:dyDescent="0.25">
      <c r="B135" s="15" t="str">
        <f>VLOOKUP(F135,[1]NUTS_Europa!$A$2:$C$81,2,FALSE)</f>
        <v>ES52</v>
      </c>
      <c r="C135" s="15">
        <f>VLOOKUP(F135,[1]NUTS_Europa!$A$2:$C$81,3,FALSE)</f>
        <v>1064</v>
      </c>
      <c r="D135" s="15" t="str">
        <f>VLOOKUP(G135,[1]NUTS_Europa!$A$2:$C$81,2,FALSE)</f>
        <v>PT18</v>
      </c>
      <c r="E135" s="15">
        <f>VLOOKUP(G135,[1]NUTS_Europa!$A$2:$C$81,3,FALSE)</f>
        <v>61</v>
      </c>
      <c r="F135" s="15">
        <v>16</v>
      </c>
      <c r="G135" s="15">
        <v>80</v>
      </c>
      <c r="H135" s="15">
        <v>12210446.45322397</v>
      </c>
      <c r="I135" s="15">
        <f t="shared" si="3"/>
        <v>39577.406349738485</v>
      </c>
      <c r="J135" s="15">
        <v>1068589.971442939</v>
      </c>
      <c r="K135" s="15">
        <v>145277.79319999999</v>
      </c>
      <c r="L135" s="15">
        <v>20.908556149732622</v>
      </c>
      <c r="M135" s="15">
        <v>11.221320410520798</v>
      </c>
      <c r="N135" s="15">
        <v>31.126441391481311</v>
      </c>
      <c r="O135" s="15">
        <v>17378.684486844912</v>
      </c>
    </row>
    <row r="136" spans="2:29" s="15" customFormat="1" x14ac:dyDescent="0.25">
      <c r="B136" s="15" t="str">
        <f>VLOOKUP(G136,[1]NUTS_Europa!$A$2:$C$81,2,FALSE)</f>
        <v>PT18</v>
      </c>
      <c r="C136" s="15">
        <f>VLOOKUP(G136,[1]NUTS_Europa!$A$2:$C$81,3,FALSE)</f>
        <v>61</v>
      </c>
      <c r="D136" s="15" t="str">
        <f>VLOOKUP(F136,[1]NUTS_Europa!$A$2:$C$81,2,FALSE)</f>
        <v>BE25</v>
      </c>
      <c r="E136" s="15">
        <f>VLOOKUP(F136,[1]NUTS_Europa!$A$2:$C$81,3,FALSE)</f>
        <v>220</v>
      </c>
      <c r="F136" s="15">
        <v>43</v>
      </c>
      <c r="G136" s="15">
        <v>80</v>
      </c>
      <c r="H136" s="15">
        <v>11583968.343997588</v>
      </c>
      <c r="I136" s="15">
        <f t="shared" si="3"/>
        <v>75314.439858391095</v>
      </c>
      <c r="J136" s="15">
        <v>2033489.8761765596</v>
      </c>
      <c r="K136" s="15">
        <v>117768.50930000001</v>
      </c>
      <c r="L136" s="15">
        <v>72.388770053475938</v>
      </c>
      <c r="M136" s="15">
        <v>8.8448086202372771</v>
      </c>
      <c r="N136" s="15">
        <v>33.183243425685625</v>
      </c>
      <c r="O136" s="17">
        <v>17378.684486844912</v>
      </c>
      <c r="P136" s="15">
        <f>N136*(R136/O136)</f>
        <v>1.3824215669708642</v>
      </c>
      <c r="Q136" s="15">
        <f>P136+M136+L136</f>
        <v>82.616000240684073</v>
      </c>
      <c r="R136" s="15">
        <v>724</v>
      </c>
      <c r="S136" s="15">
        <f>H136*(R136/O136)</f>
        <v>482590.79030997877</v>
      </c>
      <c r="T136" s="15">
        <f>I136</f>
        <v>75314.439858391095</v>
      </c>
      <c r="U136" s="15">
        <f>T136+S136</f>
        <v>557905.23016836983</v>
      </c>
      <c r="V136" s="15" t="str">
        <f>VLOOKUP(B136,NUTS_Europa!$B$2:$F$41,5,FALSE)</f>
        <v>Alentejo</v>
      </c>
      <c r="W136" s="15" t="str">
        <f>VLOOKUP(C136,Puertos!$N$3:$O$27,2,FALSE)</f>
        <v>Algeciras</v>
      </c>
      <c r="X136" s="15" t="str">
        <f>VLOOKUP(D136,NUTS_Europa!$B$2:$F$41,5,FALSE)</f>
        <v>Prov. West-Vlaanderen</v>
      </c>
      <c r="Y136" s="15" t="str">
        <f>VLOOKUP(E136,Puertos!$N$3:$O$27,2,FALSE)</f>
        <v>Zeebrugge</v>
      </c>
      <c r="Z136" s="15">
        <f>Q136/24</f>
        <v>3.4423333433618364</v>
      </c>
      <c r="AA136" s="15">
        <f>Q136+Q137+Q140+Q141</f>
        <v>186.1623765799111</v>
      </c>
      <c r="AB136" s="15">
        <f>AA136/24</f>
        <v>7.7567656908296287</v>
      </c>
      <c r="AC136" s="15">
        <f>AB136/7</f>
        <v>1.1081093844042327</v>
      </c>
    </row>
    <row r="137" spans="2:29" s="15" customFormat="1" x14ac:dyDescent="0.25">
      <c r="B137" s="15" t="str">
        <f>VLOOKUP(F137,[1]NUTS_Europa!$A$2:$C$81,2,FALSE)</f>
        <v>BE25</v>
      </c>
      <c r="C137" s="15">
        <f>VLOOKUP(F137,[1]NUTS_Europa!$A$2:$C$81,3,FALSE)</f>
        <v>220</v>
      </c>
      <c r="D137" s="15" t="str">
        <f>VLOOKUP(G137,[1]NUTS_Europa!$A$2:$C$81,2,FALSE)</f>
        <v>FRD1</v>
      </c>
      <c r="E137" s="15">
        <f>VLOOKUP(G137,[1]NUTS_Europa!$A$2:$C$81,3,FALSE)</f>
        <v>269</v>
      </c>
      <c r="F137" s="15">
        <v>43</v>
      </c>
      <c r="G137" s="15">
        <v>59</v>
      </c>
      <c r="H137" s="15">
        <v>3982974.511379526</v>
      </c>
      <c r="I137" s="15">
        <f t="shared" si="3"/>
        <v>37225.493091421828</v>
      </c>
      <c r="J137" s="15">
        <v>1005088.3134683893</v>
      </c>
      <c r="K137" s="15">
        <v>199058.85829999999</v>
      </c>
      <c r="L137" s="15">
        <v>9.6786096256684502</v>
      </c>
      <c r="M137" s="15">
        <v>9.2202544249112286</v>
      </c>
      <c r="N137" s="15">
        <v>38.104999887917558</v>
      </c>
      <c r="O137" s="17">
        <v>15926.654729527729</v>
      </c>
      <c r="P137" s="15">
        <f t="shared" ref="P137:P141" si="33">N137*(R137/O137)</f>
        <v>1.7321917494516046</v>
      </c>
      <c r="Q137" s="15">
        <f t="shared" ref="Q137:Q141" si="34">P137+M137+L137</f>
        <v>20.631055800031284</v>
      </c>
      <c r="R137" s="15">
        <v>724</v>
      </c>
      <c r="S137" s="15">
        <f t="shared" ref="S137:S141" si="35">H137*(R137/O137)</f>
        <v>181059.58816903955</v>
      </c>
      <c r="T137" s="15">
        <f t="shared" ref="T137:T141" si="36">I137</f>
        <v>37225.493091421828</v>
      </c>
      <c r="U137" s="15">
        <f t="shared" ref="U137:U141" si="37">T137+S137</f>
        <v>218285.08126046136</v>
      </c>
      <c r="V137" s="15" t="str">
        <f>VLOOKUP(B137,NUTS_Europa!$B$2:$F$41,5,FALSE)</f>
        <v>Prov. West-Vlaanderen</v>
      </c>
      <c r="W137" s="15" t="str">
        <f>VLOOKUP(C137,Puertos!$N$3:$O$27,2,FALSE)</f>
        <v>Zeebrugge</v>
      </c>
      <c r="X137" s="15" t="str">
        <f>VLOOKUP(D137,NUTS_Europa!$B$2:$F$41,5,FALSE)</f>
        <v xml:space="preserve">Basse-Normandie </v>
      </c>
      <c r="Y137" s="15" t="str">
        <f>VLOOKUP(E137,Puertos!$N$3:$O$27,2,FALSE)</f>
        <v>Le Havre</v>
      </c>
      <c r="Z137" s="15">
        <f t="shared" ref="Z137:Z141" si="38">Q137/24</f>
        <v>0.85962732500130346</v>
      </c>
    </row>
    <row r="138" spans="2:29" s="15" customFormat="1" x14ac:dyDescent="0.25">
      <c r="B138" s="15" t="str">
        <f>VLOOKUP(F138,[1]NUTS_Europa!$A$2:$C$81,2,FALSE)</f>
        <v>FRD1</v>
      </c>
      <c r="C138" s="15">
        <f>VLOOKUP(F138,[1]NUTS_Europa!$A$2:$C$81,3,FALSE)</f>
        <v>269</v>
      </c>
      <c r="D138" s="15" t="str">
        <f>VLOOKUP(G138,[1]NUTS_Europa!$A$2:$C$81,2,FALSE)</f>
        <v>FRG0</v>
      </c>
      <c r="E138" s="15">
        <f>VLOOKUP(G138,[1]NUTS_Europa!$A$2:$C$81,3,FALSE)</f>
        <v>283</v>
      </c>
      <c r="F138" s="15">
        <v>59</v>
      </c>
      <c r="G138" s="15">
        <v>62</v>
      </c>
      <c r="H138" s="15">
        <v>1120805.8097469378</v>
      </c>
      <c r="I138" s="15">
        <f t="shared" si="3"/>
        <v>48563.205056460989</v>
      </c>
      <c r="J138" s="15">
        <v>1311206.5365244467</v>
      </c>
      <c r="K138" s="15">
        <v>159445.52859999999</v>
      </c>
      <c r="L138" s="15">
        <v>24.759358288770056</v>
      </c>
      <c r="M138" s="15">
        <v>11.227068624594008</v>
      </c>
      <c r="N138" s="15">
        <v>5.3262344904385319</v>
      </c>
      <c r="O138" s="17">
        <v>2266.668196275321</v>
      </c>
      <c r="P138" s="15">
        <f t="shared" si="33"/>
        <v>1.701260809770988</v>
      </c>
      <c r="Q138" s="15">
        <f t="shared" si="34"/>
        <v>37.687687723135049</v>
      </c>
      <c r="R138" s="15">
        <v>724</v>
      </c>
      <c r="S138" s="15">
        <f t="shared" si="35"/>
        <v>357998.31999681814</v>
      </c>
      <c r="T138" s="15">
        <f t="shared" si="36"/>
        <v>48563.205056460989</v>
      </c>
      <c r="U138" s="15">
        <f t="shared" si="37"/>
        <v>406561.52505327913</v>
      </c>
      <c r="V138" s="15" t="str">
        <f>VLOOKUP(B138,NUTS_Europa!$B$2:$F$41,5,FALSE)</f>
        <v xml:space="preserve">Basse-Normandie </v>
      </c>
      <c r="W138" s="15" t="str">
        <f>VLOOKUP(C138,Puertos!$N$3:$O$27,2,FALSE)</f>
        <v>Le Havre</v>
      </c>
      <c r="X138" s="15" t="str">
        <f>VLOOKUP(D138,NUTS_Europa!$B$2:$F$41,5,FALSE)</f>
        <v>Pays de la Loire</v>
      </c>
      <c r="Y138" s="15" t="str">
        <f>VLOOKUP(E138,Puertos!$N$3:$O$27,2,FALSE)</f>
        <v>La Rochelle</v>
      </c>
      <c r="Z138" s="15">
        <f t="shared" si="38"/>
        <v>1.5703203217972936</v>
      </c>
    </row>
    <row r="139" spans="2:29" s="15" customFormat="1" x14ac:dyDescent="0.25">
      <c r="B139" s="15" t="str">
        <f>VLOOKUP(G139,[1]NUTS_Europa!$A$2:$C$81,2,FALSE)</f>
        <v>FRG0</v>
      </c>
      <c r="C139" s="15">
        <f>VLOOKUP(G139,[1]NUTS_Europa!$A$2:$C$81,3,FALSE)</f>
        <v>283</v>
      </c>
      <c r="D139" s="15" t="str">
        <f>VLOOKUP(F139,[1]NUTS_Europa!$A$2:$C$81,2,FALSE)</f>
        <v>FRI2</v>
      </c>
      <c r="E139" s="15">
        <f>VLOOKUP(F139,[1]NUTS_Europa!$A$2:$C$81,3,FALSE)</f>
        <v>269</v>
      </c>
      <c r="F139" s="15">
        <v>29</v>
      </c>
      <c r="G139" s="15">
        <v>62</v>
      </c>
      <c r="H139" s="15">
        <v>1358896.6370836976</v>
      </c>
      <c r="I139" s="15">
        <f t="shared" si="3"/>
        <v>48563.205056460989</v>
      </c>
      <c r="J139" s="15">
        <v>1311206.5365244467</v>
      </c>
      <c r="K139" s="15">
        <v>118487.9544</v>
      </c>
      <c r="L139" s="15">
        <v>24.759358288770056</v>
      </c>
      <c r="M139" s="15">
        <v>11.227068624594008</v>
      </c>
      <c r="N139" s="15">
        <v>5.3262344904385319</v>
      </c>
      <c r="O139" s="17">
        <v>2266.668196275321</v>
      </c>
      <c r="P139" s="15">
        <f t="shared" si="33"/>
        <v>1.701260809770988</v>
      </c>
      <c r="Q139" s="15">
        <f t="shared" si="34"/>
        <v>37.687687723135049</v>
      </c>
      <c r="R139" s="15">
        <v>724</v>
      </c>
      <c r="S139" s="15">
        <f t="shared" si="35"/>
        <v>434047.27999681816</v>
      </c>
      <c r="T139" s="15">
        <f t="shared" si="36"/>
        <v>48563.205056460989</v>
      </c>
      <c r="U139" s="15">
        <f t="shared" si="37"/>
        <v>482610.48505327915</v>
      </c>
      <c r="V139" s="15" t="str">
        <f>VLOOKUP(B139,NUTS_Europa!$B$2:$F$41,5,FALSE)</f>
        <v>Pays de la Loire</v>
      </c>
      <c r="W139" s="15" t="str">
        <f>VLOOKUP(C139,Puertos!$N$3:$O$27,2,FALSE)</f>
        <v>La Rochelle</v>
      </c>
      <c r="X139" s="15" t="str">
        <f>VLOOKUP(D139,NUTS_Europa!$B$2:$F$41,5,FALSE)</f>
        <v>Limousin</v>
      </c>
      <c r="Y139" s="15" t="str">
        <f>VLOOKUP(E139,Puertos!$N$3:$O$27,2,FALSE)</f>
        <v>Le Havre</v>
      </c>
      <c r="Z139" s="15">
        <f t="shared" si="38"/>
        <v>1.5703203217972936</v>
      </c>
    </row>
    <row r="140" spans="2:29" s="15" customFormat="1" x14ac:dyDescent="0.25">
      <c r="B140" s="15" t="str">
        <f>VLOOKUP(F140,[1]NUTS_Europa!$A$2:$C$81,2,FALSE)</f>
        <v>FRI2</v>
      </c>
      <c r="C140" s="15">
        <f>VLOOKUP(F140,[1]NUTS_Europa!$A$2:$C$81,3,FALSE)</f>
        <v>269</v>
      </c>
      <c r="D140" s="15" t="str">
        <f>VLOOKUP(G140,[1]NUTS_Europa!$A$2:$C$81,2,FALSE)</f>
        <v>PT16</v>
      </c>
      <c r="E140" s="15">
        <f>VLOOKUP(G140,[1]NUTS_Europa!$A$2:$C$81,3,FALSE)</f>
        <v>111</v>
      </c>
      <c r="F140" s="15">
        <v>29</v>
      </c>
      <c r="G140" s="15">
        <v>38</v>
      </c>
      <c r="H140" s="15">
        <v>1411372.1505636503</v>
      </c>
      <c r="I140" s="15">
        <f t="shared" si="3"/>
        <v>63044.841722686397</v>
      </c>
      <c r="J140" s="15">
        <v>1702210.7265125327</v>
      </c>
      <c r="K140" s="15">
        <v>141734.02660000001</v>
      </c>
      <c r="L140" s="15">
        <v>42.618716577540113</v>
      </c>
      <c r="M140" s="15">
        <v>10.303175125088739</v>
      </c>
      <c r="N140" s="15">
        <v>6.8535024021169884</v>
      </c>
      <c r="O140" s="17">
        <v>3013.6173483101311</v>
      </c>
      <c r="P140" s="15">
        <f t="shared" si="33"/>
        <v>1.646504902792346</v>
      </c>
      <c r="Q140" s="15">
        <f t="shared" si="34"/>
        <v>54.568396605421199</v>
      </c>
      <c r="R140" s="15">
        <v>724</v>
      </c>
      <c r="S140" s="15">
        <f t="shared" si="35"/>
        <v>339072.05822964554</v>
      </c>
      <c r="T140" s="15">
        <f t="shared" si="36"/>
        <v>63044.841722686397</v>
      </c>
      <c r="U140" s="15">
        <f t="shared" si="37"/>
        <v>402116.89995233191</v>
      </c>
      <c r="V140" s="15" t="str">
        <f>VLOOKUP(B140,NUTS_Europa!$B$2:$F$41,5,FALSE)</f>
        <v>Limousin</v>
      </c>
      <c r="W140" s="15" t="str">
        <f>VLOOKUP(C140,Puertos!$N$3:$O$27,2,FALSE)</f>
        <v>Le Havre</v>
      </c>
      <c r="X140" s="15" t="str">
        <f>VLOOKUP(D140,NUTS_Europa!$B$2:$F$41,5,FALSE)</f>
        <v>Centro (PT)</v>
      </c>
      <c r="Y140" s="15" t="str">
        <f>VLOOKUP(E140,Puertos!$N$3:$O$27,2,FALSE)</f>
        <v>Oporto</v>
      </c>
      <c r="Z140" s="15">
        <f t="shared" si="38"/>
        <v>2.27368319189255</v>
      </c>
    </row>
    <row r="141" spans="2:29" s="15" customFormat="1" x14ac:dyDescent="0.25">
      <c r="B141" s="15" t="str">
        <f>VLOOKUP(G141,[1]NUTS_Europa!$A$2:$C$81,2,FALSE)</f>
        <v>PT16</v>
      </c>
      <c r="C141" s="15">
        <f>VLOOKUP(G141,[1]NUTS_Europa!$A$2:$C$81,3,FALSE)</f>
        <v>111</v>
      </c>
      <c r="D141" s="15" t="str">
        <f>VLOOKUP(F141,[1]NUTS_Europa!$A$2:$C$81,2,FALSE)</f>
        <v>ES61</v>
      </c>
      <c r="E141" s="15">
        <f>VLOOKUP(F141,[1]NUTS_Europa!$A$2:$C$81,3,FALSE)</f>
        <v>61</v>
      </c>
      <c r="F141" s="15">
        <v>17</v>
      </c>
      <c r="G141" s="15">
        <v>38</v>
      </c>
      <c r="H141" s="15">
        <v>1658405.930294072</v>
      </c>
      <c r="I141" s="15">
        <f t="shared" si="3"/>
        <v>36537.735491687068</v>
      </c>
      <c r="J141" s="15">
        <v>986518.85827555088</v>
      </c>
      <c r="K141" s="15">
        <v>118487.9544</v>
      </c>
      <c r="L141" s="15">
        <v>17.122459893048127</v>
      </c>
      <c r="M141" s="15">
        <v>9.9277293204147874</v>
      </c>
      <c r="N141" s="15">
        <v>5.3975997918330654</v>
      </c>
      <c r="O141" s="17">
        <v>3013.6173483101311</v>
      </c>
      <c r="P141" s="15">
        <f t="shared" si="33"/>
        <v>1.2967347203116053</v>
      </c>
      <c r="Q141" s="15">
        <f t="shared" si="34"/>
        <v>28.346923933774519</v>
      </c>
      <c r="R141" s="15">
        <v>724</v>
      </c>
      <c r="S141" s="15">
        <f t="shared" si="35"/>
        <v>398420.15583238727</v>
      </c>
      <c r="T141" s="15">
        <f t="shared" si="36"/>
        <v>36537.735491687068</v>
      </c>
      <c r="U141" s="15">
        <f t="shared" si="37"/>
        <v>434957.89132407436</v>
      </c>
      <c r="V141" s="15" t="str">
        <f>VLOOKUP(B141,NUTS_Europa!$B$2:$F$41,5,FALSE)</f>
        <v>Centro (PT)</v>
      </c>
      <c r="W141" s="15" t="str">
        <f>VLOOKUP(C141,Puertos!$N$3:$O$27,2,FALSE)</f>
        <v>Oporto</v>
      </c>
      <c r="X141" s="15" t="str">
        <f>VLOOKUP(D141,NUTS_Europa!$B$2:$F$41,5,FALSE)</f>
        <v>Andalucía</v>
      </c>
      <c r="Y141" s="15" t="str">
        <f>VLOOKUP(E141,Puertos!$N$3:$O$27,2,FALSE)</f>
        <v>Algeciras</v>
      </c>
      <c r="Z141" s="15">
        <f t="shared" si="38"/>
        <v>1.1811218305739384</v>
      </c>
    </row>
    <row r="142" spans="2:29" s="15" customFormat="1" x14ac:dyDescent="0.25"/>
    <row r="143" spans="2:29" s="15" customFormat="1" x14ac:dyDescent="0.25">
      <c r="B143" s="15" t="s">
        <v>152</v>
      </c>
    </row>
    <row r="144" spans="2:29" s="15" customFormat="1" x14ac:dyDescent="0.25">
      <c r="B144" s="15" t="str">
        <f>B3</f>
        <v>nodo inicial</v>
      </c>
      <c r="C144" s="15" t="str">
        <f t="shared" ref="C144:N144" si="39">C3</f>
        <v>puerto O</v>
      </c>
      <c r="D144" s="15" t="str">
        <f t="shared" si="39"/>
        <v>nodo final</v>
      </c>
      <c r="E144" s="15" t="str">
        <f t="shared" si="39"/>
        <v>puerto D</v>
      </c>
      <c r="F144" s="15" t="str">
        <f t="shared" si="39"/>
        <v>Var1</v>
      </c>
      <c r="G144" s="15" t="str">
        <f t="shared" si="39"/>
        <v>Var2</v>
      </c>
      <c r="H144" s="15" t="str">
        <f t="shared" si="39"/>
        <v>Coste variable</v>
      </c>
      <c r="I144" s="15" t="str">
        <f t="shared" si="39"/>
        <v>Coste fijo</v>
      </c>
      <c r="J144" s="15" t="str">
        <f t="shared" si="39"/>
        <v>flow</v>
      </c>
      <c r="K144" s="15" t="str">
        <f t="shared" si="39"/>
        <v>TiempoNav</v>
      </c>
      <c r="L144" s="15" t="str">
        <f t="shared" si="39"/>
        <v>TiempoPort</v>
      </c>
      <c r="M144" s="15" t="str">
        <f t="shared" si="39"/>
        <v>TiempoCD</v>
      </c>
      <c r="N144" s="15" t="str">
        <f t="shared" si="39"/>
        <v>offer</v>
      </c>
    </row>
    <row r="145" spans="2:14" s="15" customFormat="1" x14ac:dyDescent="0.25">
      <c r="B145" s="15" t="str">
        <f>VLOOKUP(F145,[1]NUTS_Europa!$A$2:$C$81,2,FALSE)</f>
        <v>BE21</v>
      </c>
      <c r="C145" s="15">
        <f>VLOOKUP(F145,[1]NUTS_Europa!$A$2:$C$81,3,FALSE)</f>
        <v>253</v>
      </c>
      <c r="D145" s="15" t="str">
        <f>VLOOKUP(G145,[1]NUTS_Europa!$A$2:$C$81,2,FALSE)</f>
        <v>ES21</v>
      </c>
      <c r="E145" s="15">
        <f>VLOOKUP(G145,[1]NUTS_Europa!$A$2:$C$81,3,FALSE)</f>
        <v>163</v>
      </c>
      <c r="F145" s="15">
        <v>1</v>
      </c>
      <c r="G145" s="15">
        <v>14</v>
      </c>
      <c r="H145" s="15">
        <v>580925.77398617251</v>
      </c>
      <c r="I145" s="15">
        <v>1607007.5112984136</v>
      </c>
      <c r="J145" s="15">
        <v>145277.79319999999</v>
      </c>
      <c r="K145" s="15">
        <v>41.492513368983957</v>
      </c>
      <c r="L145" s="15">
        <v>10.935522152103601</v>
      </c>
      <c r="M145" s="15">
        <v>7.5897043652745886</v>
      </c>
      <c r="N145" s="15">
        <v>2892.2254104356139</v>
      </c>
    </row>
    <row r="146" spans="2:14" s="15" customFormat="1" x14ac:dyDescent="0.25">
      <c r="B146" s="15" t="str">
        <f>VLOOKUP(G146,[1]NUTS_Europa!$A$2:$C$81,2,FALSE)</f>
        <v>ES21</v>
      </c>
      <c r="C146" s="15">
        <f>VLOOKUP(G146,[1]NUTS_Europa!$A$2:$C$81,3,FALSE)</f>
        <v>163</v>
      </c>
      <c r="D146" s="15" t="str">
        <f>VLOOKUP(F146,[1]NUTS_Europa!$A$2:$C$81,2,FALSE)</f>
        <v>DE93</v>
      </c>
      <c r="E146" s="15">
        <f>VLOOKUP(F146,[1]NUTS_Europa!$A$2:$C$81,3,FALSE)</f>
        <v>1069</v>
      </c>
      <c r="F146" s="15">
        <v>7</v>
      </c>
      <c r="G146" s="15">
        <v>14</v>
      </c>
      <c r="H146" s="15">
        <v>645388.24804497499</v>
      </c>
      <c r="I146" s="15">
        <v>1860638.7521944423</v>
      </c>
      <c r="J146" s="15">
        <v>117768.50930000001</v>
      </c>
      <c r="K146" s="15">
        <v>56.045454545454547</v>
      </c>
      <c r="L146" s="15">
        <v>10.318396249238088</v>
      </c>
      <c r="M146" s="15">
        <v>6.5774355224624905</v>
      </c>
      <c r="N146" s="15">
        <v>2892.2254104356139</v>
      </c>
    </row>
    <row r="147" spans="2:14" s="15" customFormat="1" x14ac:dyDescent="0.25">
      <c r="B147" s="15" t="str">
        <f>VLOOKUP(F147,[1]NUTS_Europa!$A$2:$C$81,2,FALSE)</f>
        <v>DE93</v>
      </c>
      <c r="C147" s="15">
        <f>VLOOKUP(F147,[1]NUTS_Europa!$A$2:$C$81,3,FALSE)</f>
        <v>1069</v>
      </c>
      <c r="D147" s="15" t="str">
        <f>VLOOKUP(G147,[1]NUTS_Europa!$A$2:$C$81,2,FALSE)</f>
        <v>NL32</v>
      </c>
      <c r="E147" s="15">
        <f>VLOOKUP(G147,[1]NUTS_Europa!$A$2:$C$81,3,FALSE)</f>
        <v>218</v>
      </c>
      <c r="F147" s="15">
        <v>7</v>
      </c>
      <c r="G147" s="15">
        <v>32</v>
      </c>
      <c r="H147" s="15">
        <v>525765.00082886359</v>
      </c>
      <c r="I147" s="15">
        <v>1158615.5621403903</v>
      </c>
      <c r="J147" s="15">
        <v>199058.85829999999</v>
      </c>
      <c r="K147" s="15">
        <v>14.436898395721927</v>
      </c>
      <c r="L147" s="15">
        <v>7.9628167275916777</v>
      </c>
      <c r="M147" s="15">
        <v>8.6496825298207707</v>
      </c>
      <c r="N147" s="15">
        <v>4803.0739633682033</v>
      </c>
    </row>
    <row r="148" spans="2:14" s="15" customFormat="1" x14ac:dyDescent="0.25">
      <c r="B148" s="15" t="str">
        <f>VLOOKUP(G148,[1]NUTS_Europa!$A$2:$C$81,2,FALSE)</f>
        <v>NL32</v>
      </c>
      <c r="C148" s="15">
        <f>VLOOKUP(G148,[1]NUTS_Europa!$A$2:$C$81,3,FALSE)</f>
        <v>218</v>
      </c>
      <c r="D148" s="15" t="str">
        <f>VLOOKUP(F148,[1]NUTS_Europa!$A$2:$C$81,2,FALSE)</f>
        <v>DE60</v>
      </c>
      <c r="E148" s="15">
        <f>VLOOKUP(F148,[1]NUTS_Europa!$A$2:$C$81,3,FALSE)</f>
        <v>1069</v>
      </c>
      <c r="F148" s="15">
        <v>5</v>
      </c>
      <c r="G148" s="15">
        <v>32</v>
      </c>
      <c r="H148" s="15">
        <v>276660.77432971681</v>
      </c>
      <c r="I148" s="15">
        <v>1158615.5621403903</v>
      </c>
      <c r="J148" s="15">
        <v>119215.969</v>
      </c>
      <c r="K148" s="15">
        <v>14.436898395721927</v>
      </c>
      <c r="L148" s="15">
        <v>7.9628167275916777</v>
      </c>
      <c r="M148" s="15">
        <v>8.6496825298207707</v>
      </c>
      <c r="N148" s="15">
        <v>4803.0739633682033</v>
      </c>
    </row>
    <row r="149" spans="2:14" s="15" customFormat="1" x14ac:dyDescent="0.25">
      <c r="B149" s="15" t="str">
        <f>VLOOKUP(F149,[1]NUTS_Europa!$A$2:$C$81,2,FALSE)</f>
        <v>DE60</v>
      </c>
      <c r="C149" s="15">
        <f>VLOOKUP(F149,[1]NUTS_Europa!$A$2:$C$81,3,FALSE)</f>
        <v>1069</v>
      </c>
      <c r="D149" s="15" t="str">
        <f>VLOOKUP(G149,[1]NUTS_Europa!$A$2:$C$81,2,FALSE)</f>
        <v>NL12</v>
      </c>
      <c r="E149" s="15">
        <f>VLOOKUP(G149,[1]NUTS_Europa!$A$2:$C$81,3,FALSE)</f>
        <v>218</v>
      </c>
      <c r="F149" s="15">
        <v>5</v>
      </c>
      <c r="G149" s="15">
        <v>31</v>
      </c>
      <c r="H149" s="15">
        <v>1018928.3049360353</v>
      </c>
      <c r="I149" s="15">
        <v>1158615.5621403903</v>
      </c>
      <c r="J149" s="15">
        <v>120437.3524</v>
      </c>
      <c r="K149" s="15">
        <v>14.436898395721927</v>
      </c>
      <c r="L149" s="15">
        <v>7.9628167275916777</v>
      </c>
      <c r="M149" s="15">
        <v>8.6496825298207707</v>
      </c>
      <c r="N149" s="15">
        <v>4803.0739633682033</v>
      </c>
    </row>
    <row r="150" spans="2:14" s="15" customFormat="1" x14ac:dyDescent="0.25">
      <c r="B150" s="15" t="str">
        <f>VLOOKUP(G150,[1]NUTS_Europa!$A$2:$C$81,2,FALSE)</f>
        <v>NL12</v>
      </c>
      <c r="C150" s="15">
        <f>VLOOKUP(G150,[1]NUTS_Europa!$A$2:$C$81,3,FALSE)</f>
        <v>218</v>
      </c>
      <c r="D150" s="15" t="str">
        <f>VLOOKUP(F150,[1]NUTS_Europa!$A$2:$C$81,2,FALSE)</f>
        <v>FRF2</v>
      </c>
      <c r="E150" s="15">
        <f>VLOOKUP(F150,[1]NUTS_Europa!$A$2:$C$81,3,FALSE)</f>
        <v>269</v>
      </c>
      <c r="F150" s="15">
        <v>27</v>
      </c>
      <c r="G150" s="15">
        <v>31</v>
      </c>
      <c r="H150" s="15">
        <v>2277902.5525231436</v>
      </c>
      <c r="I150" s="15">
        <v>1308968.44357207</v>
      </c>
      <c r="J150" s="15">
        <v>145035.59770000001</v>
      </c>
      <c r="K150" s="15">
        <v>14.705882352941178</v>
      </c>
      <c r="L150" s="15">
        <v>9.3484478878081561</v>
      </c>
      <c r="M150" s="15">
        <v>10.330741725724648</v>
      </c>
      <c r="N150" s="15">
        <v>4803.0739633682033</v>
      </c>
    </row>
    <row r="151" spans="2:14" s="15" customFormat="1" x14ac:dyDescent="0.25">
      <c r="B151" s="15" t="str">
        <f>VLOOKUP(F151,[1]NUTS_Europa!$A$2:$C$81,2,FALSE)</f>
        <v>FRF2</v>
      </c>
      <c r="C151" s="15">
        <f>VLOOKUP(F151,[1]NUTS_Europa!$A$2:$C$81,3,FALSE)</f>
        <v>269</v>
      </c>
      <c r="D151" s="15" t="str">
        <f>VLOOKUP(G151,[1]NUTS_Europa!$A$2:$C$81,2,FALSE)</f>
        <v>FRJ2</v>
      </c>
      <c r="E151" s="15">
        <f>VLOOKUP(G151,[1]NUTS_Europa!$A$2:$C$81,3,FALSE)</f>
        <v>283</v>
      </c>
      <c r="F151" s="15">
        <v>27</v>
      </c>
      <c r="G151" s="15">
        <v>28</v>
      </c>
      <c r="H151" s="15">
        <v>1876744.1865411499</v>
      </c>
      <c r="I151" s="15">
        <v>1311206.5365244467</v>
      </c>
      <c r="J151" s="15">
        <v>176841.96369999999</v>
      </c>
      <c r="K151" s="15">
        <v>24.759358288770056</v>
      </c>
      <c r="L151" s="15">
        <v>11.227068624594008</v>
      </c>
      <c r="M151" s="15">
        <v>5.3262344904385319</v>
      </c>
      <c r="N151" s="15">
        <v>2266.668196275321</v>
      </c>
    </row>
    <row r="152" spans="2:14" s="15" customFormat="1" x14ac:dyDescent="0.25">
      <c r="B152" s="15" t="str">
        <f>VLOOKUP(G152,[1]NUTS_Europa!$A$2:$C$81,2,FALSE)</f>
        <v>FRJ2</v>
      </c>
      <c r="C152" s="15">
        <f>VLOOKUP(G152,[1]NUTS_Europa!$A$2:$C$81,3,FALSE)</f>
        <v>283</v>
      </c>
      <c r="D152" s="15" t="str">
        <f>VLOOKUP(F152,[1]NUTS_Europa!$A$2:$C$81,2,FALSE)</f>
        <v>FRJ1</v>
      </c>
      <c r="E152" s="15">
        <f>VLOOKUP(F152,[1]NUTS_Europa!$A$2:$C$81,3,FALSE)</f>
        <v>1063</v>
      </c>
      <c r="F152" s="15">
        <v>26</v>
      </c>
      <c r="G152" s="15">
        <v>28</v>
      </c>
      <c r="H152" s="15">
        <v>2293218.5310606766</v>
      </c>
      <c r="I152" s="15">
        <v>9837526.5092365816</v>
      </c>
      <c r="J152" s="15">
        <v>142841.86170000001</v>
      </c>
      <c r="K152" s="15">
        <v>82.55278074866311</v>
      </c>
      <c r="L152" s="15">
        <v>10.664182182237628</v>
      </c>
      <c r="M152" s="15">
        <v>4.5329084986939865</v>
      </c>
      <c r="N152" s="15">
        <v>2266.668196275321</v>
      </c>
    </row>
    <row r="153" spans="2:14" s="15" customFormat="1" x14ac:dyDescent="0.25">
      <c r="B153" s="15" t="str">
        <f>VLOOKUP(F153,[1]NUTS_Europa!$A$2:$C$81,2,FALSE)</f>
        <v>FRJ1</v>
      </c>
      <c r="C153" s="15">
        <f>VLOOKUP(F153,[1]NUTS_Europa!$A$2:$C$81,3,FALSE)</f>
        <v>1063</v>
      </c>
      <c r="D153" s="15" t="str">
        <f>VLOOKUP(G153,[1]NUTS_Europa!$A$2:$C$81,2,FALSE)</f>
        <v>PT17</v>
      </c>
      <c r="E153" s="15">
        <f>VLOOKUP(G153,[1]NUTS_Europa!$A$2:$C$81,3,FALSE)</f>
        <v>294</v>
      </c>
      <c r="F153" s="15">
        <v>26</v>
      </c>
      <c r="G153" s="15">
        <v>39</v>
      </c>
      <c r="H153" s="15">
        <v>1559773.816340517</v>
      </c>
      <c r="I153" s="15">
        <v>9092958.4162064344</v>
      </c>
      <c r="J153" s="15">
        <v>137713.6226</v>
      </c>
      <c r="K153" s="15">
        <v>43.529411764705884</v>
      </c>
      <c r="L153" s="15">
        <v>9.2814582798197733</v>
      </c>
      <c r="M153" s="15">
        <v>5.7987468029007792</v>
      </c>
      <c r="N153" s="15">
        <v>3013.6173483101311</v>
      </c>
    </row>
    <row r="154" spans="2:14" s="15" customFormat="1" x14ac:dyDescent="0.25">
      <c r="B154" s="15" t="str">
        <f>VLOOKUP(G154,[1]NUTS_Europa!$A$2:$C$81,2,FALSE)</f>
        <v>PT17</v>
      </c>
      <c r="C154" s="15">
        <f>VLOOKUP(G154,[1]NUTS_Europa!$A$2:$C$81,3,FALSE)</f>
        <v>294</v>
      </c>
      <c r="D154" s="15" t="str">
        <f>VLOOKUP(F154,[1]NUTS_Europa!$A$2:$C$81,2,FALSE)</f>
        <v>ES62</v>
      </c>
      <c r="E154" s="15">
        <f>VLOOKUP(F154,[1]NUTS_Europa!$A$2:$C$81,3,FALSE)</f>
        <v>1064</v>
      </c>
      <c r="F154" s="15">
        <v>18</v>
      </c>
      <c r="G154" s="15">
        <v>39</v>
      </c>
      <c r="H154" s="15">
        <v>1187301.5000327763</v>
      </c>
      <c r="I154" s="15">
        <v>1343256.1376926235</v>
      </c>
      <c r="J154" s="15">
        <v>191087.21979999999</v>
      </c>
      <c r="K154" s="15">
        <v>33.119251336898401</v>
      </c>
      <c r="L154" s="15">
        <v>9.8018278443248938</v>
      </c>
      <c r="M154" s="15">
        <v>5.7987468029007792</v>
      </c>
      <c r="N154" s="15">
        <v>3013.6173483101311</v>
      </c>
    </row>
    <row r="155" spans="2:14" s="15" customFormat="1" x14ac:dyDescent="0.25">
      <c r="B155" s="15" t="str">
        <f>VLOOKUP(F155,[1]NUTS_Europa!$A$2:$C$81,2,FALSE)</f>
        <v>ES62</v>
      </c>
      <c r="C155" s="15">
        <f>VLOOKUP(F155,[1]NUTS_Europa!$A$2:$C$81,3,FALSE)</f>
        <v>1064</v>
      </c>
      <c r="D155" s="15" t="str">
        <f>VLOOKUP(G155,[1]NUTS_Europa!$A$2:$C$81,2,FALSE)</f>
        <v>FRG0</v>
      </c>
      <c r="E155" s="15">
        <f>VLOOKUP(G155,[1]NUTS_Europa!$A$2:$C$81,3,FALSE)</f>
        <v>282</v>
      </c>
      <c r="F155" s="15">
        <v>18</v>
      </c>
      <c r="G155" s="15">
        <v>22</v>
      </c>
      <c r="H155" s="15">
        <v>508837.36785760877</v>
      </c>
      <c r="I155" s="15">
        <v>2034845.4372014096</v>
      </c>
      <c r="J155" s="15">
        <v>135416.16140000001</v>
      </c>
      <c r="K155" s="15">
        <v>67.220267379679143</v>
      </c>
      <c r="L155" s="15">
        <v>12.026181620704744</v>
      </c>
      <c r="M155" s="15">
        <v>1.8569086857294317</v>
      </c>
      <c r="N155" s="15">
        <v>816.51860628420002</v>
      </c>
    </row>
    <row r="156" spans="2:14" s="15" customFormat="1" x14ac:dyDescent="0.25">
      <c r="B156" s="15" t="str">
        <f>VLOOKUP(G156,[1]NUTS_Europa!$A$2:$C$81,2,FALSE)</f>
        <v>FRG0</v>
      </c>
      <c r="C156" s="15">
        <f>VLOOKUP(G156,[1]NUTS_Europa!$A$2:$C$81,3,FALSE)</f>
        <v>282</v>
      </c>
      <c r="D156" s="15" t="str">
        <f>VLOOKUP(F156,[1]NUTS_Europa!$A$2:$C$81,2,FALSE)</f>
        <v>DEA1</v>
      </c>
      <c r="E156" s="15">
        <f>VLOOKUP(F156,[1]NUTS_Europa!$A$2:$C$81,3,FALSE)</f>
        <v>253</v>
      </c>
      <c r="F156" s="15">
        <v>9</v>
      </c>
      <c r="G156" s="15">
        <v>22</v>
      </c>
      <c r="H156" s="15">
        <v>507677.1279049578</v>
      </c>
      <c r="I156" s="15">
        <v>1466371.9845805399</v>
      </c>
      <c r="J156" s="15">
        <v>507158.32770000002</v>
      </c>
      <c r="K156" s="15">
        <v>35.71764705882353</v>
      </c>
      <c r="L156" s="15">
        <v>11.300193241205037</v>
      </c>
      <c r="M156" s="15">
        <v>2.1426873604259402</v>
      </c>
      <c r="N156" s="15">
        <v>816.51860628420002</v>
      </c>
    </row>
    <row r="157" spans="2:14" s="15" customFormat="1" x14ac:dyDescent="0.25">
      <c r="B157" s="15" t="str">
        <f>VLOOKUP(F157,[1]NUTS_Europa!$A$2:$C$81,2,FALSE)</f>
        <v>DEA1</v>
      </c>
      <c r="C157" s="15">
        <f>VLOOKUP(F157,[1]NUTS_Europa!$A$2:$C$81,3,FALSE)</f>
        <v>253</v>
      </c>
      <c r="D157" s="15" t="str">
        <f>VLOOKUP(G157,[1]NUTS_Europa!$A$2:$C$81,2,FALSE)</f>
        <v>ES11</v>
      </c>
      <c r="E157" s="15">
        <f>VLOOKUP(G157,[1]NUTS_Europa!$A$2:$C$81,3,FALSE)</f>
        <v>288</v>
      </c>
      <c r="F157" s="15">
        <v>9</v>
      </c>
      <c r="G157" s="15">
        <v>11</v>
      </c>
      <c r="H157" s="15">
        <v>494703.44049103657</v>
      </c>
      <c r="I157" s="15">
        <v>1776308.5843335569</v>
      </c>
      <c r="J157" s="15">
        <v>142392.87169999999</v>
      </c>
      <c r="K157" s="15">
        <v>47.441176470588239</v>
      </c>
      <c r="L157" s="15">
        <v>10.660718077041583</v>
      </c>
      <c r="M157" s="15">
        <v>2.0477880418889418</v>
      </c>
      <c r="N157" s="15">
        <v>900.45194509486157</v>
      </c>
    </row>
    <row r="158" spans="2:14" s="15" customFormat="1" x14ac:dyDescent="0.25">
      <c r="B158" s="15" t="str">
        <f>VLOOKUP(G158,[1]NUTS_Europa!$A$2:$C$81,2,FALSE)</f>
        <v>ES11</v>
      </c>
      <c r="C158" s="15">
        <f>VLOOKUP(G158,[1]NUTS_Europa!$A$2:$C$81,3,FALSE)</f>
        <v>288</v>
      </c>
      <c r="D158" s="15" t="str">
        <f>VLOOKUP(F158,[1]NUTS_Europa!$A$2:$C$81,2,FALSE)</f>
        <v>DE80</v>
      </c>
      <c r="E158" s="15">
        <f>VLOOKUP(F158,[1]NUTS_Europa!$A$2:$C$81,3,FALSE)</f>
        <v>1069</v>
      </c>
      <c r="F158" s="15">
        <v>6</v>
      </c>
      <c r="G158" s="15">
        <v>11</v>
      </c>
      <c r="H158" s="15">
        <v>475768.8436607116</v>
      </c>
      <c r="I158" s="15">
        <v>2026940.8128204108</v>
      </c>
      <c r="J158" s="15">
        <v>142841.86170000001</v>
      </c>
      <c r="K158" s="15">
        <v>61.965240641711233</v>
      </c>
      <c r="L158" s="15">
        <v>10.043592174176069</v>
      </c>
      <c r="M158" s="15">
        <v>1.7326329902874165</v>
      </c>
      <c r="N158" s="15">
        <v>900.45194509486157</v>
      </c>
    </row>
    <row r="159" spans="2:14" s="15" customFormat="1" x14ac:dyDescent="0.25">
      <c r="B159" s="15" t="str">
        <f>VLOOKUP(F159,[1]NUTS_Europa!$A$2:$C$81,2,FALSE)</f>
        <v>DE80</v>
      </c>
      <c r="C159" s="15">
        <f>VLOOKUP(F159,[1]NUTS_Europa!$A$2:$C$81,3,FALSE)</f>
        <v>1069</v>
      </c>
      <c r="D159" s="15" t="str">
        <f>VLOOKUP(G159,[1]NUTS_Europa!$A$2:$C$81,2,FALSE)</f>
        <v>FRH0</v>
      </c>
      <c r="E159" s="15">
        <f>VLOOKUP(G159,[1]NUTS_Europa!$A$2:$C$81,3,FALSE)</f>
        <v>283</v>
      </c>
      <c r="F159" s="15">
        <v>6</v>
      </c>
      <c r="G159" s="15">
        <v>23</v>
      </c>
      <c r="H159" s="15">
        <v>1559459.3922692121</v>
      </c>
      <c r="I159" s="15">
        <v>1689852.6739462691</v>
      </c>
      <c r="J159" s="15">
        <v>117923.68180000001</v>
      </c>
      <c r="K159" s="15">
        <v>51.223529411764709</v>
      </c>
      <c r="L159" s="15">
        <v>9.8414374643775293</v>
      </c>
      <c r="M159" s="15">
        <v>4.5329084986939865</v>
      </c>
      <c r="N159" s="15">
        <v>2266.668196275321</v>
      </c>
    </row>
    <row r="160" spans="2:14" s="15" customFormat="1" x14ac:dyDescent="0.25">
      <c r="B160" s="15" t="str">
        <f>VLOOKUP(G160,[1]NUTS_Europa!$A$2:$C$81,2,FALSE)</f>
        <v>FRH0</v>
      </c>
      <c r="C160" s="15">
        <f>VLOOKUP(G160,[1]NUTS_Europa!$A$2:$C$81,3,FALSE)</f>
        <v>283</v>
      </c>
      <c r="D160" s="15" t="str">
        <f>VLOOKUP(F160,[1]NUTS_Europa!$A$2:$C$81,2,FALSE)</f>
        <v>DEF0</v>
      </c>
      <c r="E160" s="15">
        <f>VLOOKUP(F160,[1]NUTS_Europa!$A$2:$C$81,3,FALSE)</f>
        <v>1069</v>
      </c>
      <c r="F160" s="15">
        <v>10</v>
      </c>
      <c r="G160" s="15">
        <v>23</v>
      </c>
      <c r="H160" s="15">
        <v>1142502.8308957117</v>
      </c>
      <c r="I160" s="15">
        <v>1689852.6739462691</v>
      </c>
      <c r="J160" s="15">
        <v>119215.969</v>
      </c>
      <c r="K160" s="15">
        <v>51.223529411764709</v>
      </c>
      <c r="L160" s="15">
        <v>9.8414374643775293</v>
      </c>
      <c r="M160" s="15">
        <v>4.5329084986939865</v>
      </c>
      <c r="N160" s="15">
        <v>2266.668196275321</v>
      </c>
    </row>
    <row r="161" spans="2:14" s="15" customFormat="1" x14ac:dyDescent="0.25">
      <c r="B161" s="15" t="str">
        <f>VLOOKUP(F161,[1]NUTS_Europa!$A$2:$C$81,2,FALSE)</f>
        <v>DEF0</v>
      </c>
      <c r="C161" s="15">
        <f>VLOOKUP(F161,[1]NUTS_Europa!$A$2:$C$81,3,FALSE)</f>
        <v>1069</v>
      </c>
      <c r="D161" s="15" t="str">
        <f>VLOOKUP(G161,[1]NUTS_Europa!$A$2:$C$81,2,FALSE)</f>
        <v>ES13</v>
      </c>
      <c r="E161" s="15">
        <f>VLOOKUP(G161,[1]NUTS_Europa!$A$2:$C$81,3,FALSE)</f>
        <v>163</v>
      </c>
      <c r="F161" s="15">
        <v>10</v>
      </c>
      <c r="G161" s="15">
        <v>13</v>
      </c>
      <c r="H161" s="15">
        <v>1003111.9910445396</v>
      </c>
      <c r="I161" s="15">
        <v>1860638.7521944423</v>
      </c>
      <c r="J161" s="15">
        <v>163171.4883</v>
      </c>
      <c r="K161" s="15">
        <v>56.045454545454547</v>
      </c>
      <c r="L161" s="15">
        <v>10.318396249238088</v>
      </c>
      <c r="M161" s="15">
        <v>6.5774355224624905</v>
      </c>
      <c r="N161" s="15">
        <v>2892.2254104356139</v>
      </c>
    </row>
    <row r="162" spans="2:14" s="15" customFormat="1" x14ac:dyDescent="0.25">
      <c r="B162" s="15" t="str">
        <f>VLOOKUP(G162,[1]NUTS_Europa!$A$2:$C$81,2,FALSE)</f>
        <v>ES13</v>
      </c>
      <c r="C162" s="15">
        <f>VLOOKUP(G162,[1]NUTS_Europa!$A$2:$C$81,3,FALSE)</f>
        <v>163</v>
      </c>
      <c r="D162" s="15" t="str">
        <f>VLOOKUP(F162,[1]NUTS_Europa!$A$2:$C$81,2,FALSE)</f>
        <v>BE23</v>
      </c>
      <c r="E162" s="15">
        <f>VLOOKUP(F162,[1]NUTS_Europa!$A$2:$C$81,3,FALSE)</f>
        <v>253</v>
      </c>
      <c r="F162" s="15">
        <v>2</v>
      </c>
      <c r="G162" s="15">
        <v>13</v>
      </c>
      <c r="H162" s="15">
        <v>880168.14074164699</v>
      </c>
      <c r="I162" s="15">
        <v>1607007.5112984136</v>
      </c>
      <c r="J162" s="15">
        <v>117923.68180000001</v>
      </c>
      <c r="K162" s="15">
        <v>41.492513368983957</v>
      </c>
      <c r="L162" s="15">
        <v>10.935522152103601</v>
      </c>
      <c r="M162" s="15">
        <v>7.5897043652745886</v>
      </c>
      <c r="N162" s="15">
        <v>2892.2254104356139</v>
      </c>
    </row>
    <row r="163" spans="2:14" s="15" customFormat="1" x14ac:dyDescent="0.25">
      <c r="B163" s="15" t="str">
        <f>VLOOKUP(F163,[1]NUTS_Europa!$A$2:$C$81,2,FALSE)</f>
        <v>BE23</v>
      </c>
      <c r="C163" s="15">
        <f>VLOOKUP(F163,[1]NUTS_Europa!$A$2:$C$81,3,FALSE)</f>
        <v>253</v>
      </c>
      <c r="D163" s="15" t="str">
        <f>VLOOKUP(G163,[1]NUTS_Europa!$A$2:$C$81,2,FALSE)</f>
        <v>BE25</v>
      </c>
      <c r="E163" s="15">
        <f>VLOOKUP(G163,[1]NUTS_Europa!$A$2:$C$81,3,FALSE)</f>
        <v>235</v>
      </c>
      <c r="F163" s="15">
        <v>2</v>
      </c>
      <c r="G163" s="15">
        <v>3</v>
      </c>
      <c r="H163" s="15">
        <v>399505.12621714018</v>
      </c>
      <c r="I163" s="15">
        <v>811317.36373054888</v>
      </c>
      <c r="J163" s="15">
        <v>135416.16140000001</v>
      </c>
      <c r="K163" s="15">
        <v>6.7272727272727275</v>
      </c>
      <c r="L163" s="15">
        <v>7.9987646420785241</v>
      </c>
      <c r="M163" s="15">
        <v>4.022834551461961</v>
      </c>
      <c r="N163" s="15">
        <v>1766.281889669362</v>
      </c>
    </row>
    <row r="164" spans="2:14" s="15" customFormat="1" x14ac:dyDescent="0.25">
      <c r="B164" s="15" t="str">
        <f>VLOOKUP(G164,[1]NUTS_Europa!$A$2:$C$81,2,FALSE)</f>
        <v>BE25</v>
      </c>
      <c r="C164" s="15">
        <f>VLOOKUP(G164,[1]NUTS_Europa!$A$2:$C$81,3,FALSE)</f>
        <v>235</v>
      </c>
      <c r="D164" s="15" t="str">
        <f>VLOOKUP(F164,[1]NUTS_Europa!$A$2:$C$81,2,FALSE)</f>
        <v>BE21</v>
      </c>
      <c r="E164" s="15">
        <f>VLOOKUP(F164,[1]NUTS_Europa!$A$2:$C$81,3,FALSE)</f>
        <v>253</v>
      </c>
      <c r="F164" s="15">
        <v>1</v>
      </c>
      <c r="G164" s="15">
        <v>3</v>
      </c>
      <c r="H164" s="16">
        <v>320654.7700985205</v>
      </c>
      <c r="I164" s="16">
        <v>811317.36373054888</v>
      </c>
      <c r="J164" s="15">
        <v>135416.16140000001</v>
      </c>
      <c r="K164" s="15">
        <v>6.7272727272727275</v>
      </c>
      <c r="L164" s="15">
        <v>7.9987646420785241</v>
      </c>
      <c r="M164" s="15">
        <v>4.022834551461961</v>
      </c>
      <c r="N164" s="15">
        <v>1766.281889669362</v>
      </c>
    </row>
    <row r="165" spans="2:14" s="15" customFormat="1" x14ac:dyDescent="0.25"/>
    <row r="166" spans="2:14" s="15" customFormat="1" x14ac:dyDescent="0.25"/>
    <row r="167" spans="2:14" s="15" customFormat="1" x14ac:dyDescent="0.25"/>
    <row r="168" spans="2:14" s="15" customFormat="1" x14ac:dyDescent="0.25"/>
    <row r="169" spans="2:14" s="15" customFormat="1" x14ac:dyDescent="0.25"/>
    <row r="170" spans="2:14" s="15" customFormat="1" x14ac:dyDescent="0.25"/>
    <row r="171" spans="2:14" s="15" customFormat="1" x14ac:dyDescent="0.25"/>
    <row r="172" spans="2:14" s="15" customFormat="1" x14ac:dyDescent="0.25"/>
    <row r="173" spans="2:14" s="15" customFormat="1" x14ac:dyDescent="0.25"/>
    <row r="174" spans="2:14" s="15" customFormat="1" x14ac:dyDescent="0.25"/>
    <row r="175" spans="2:14" s="15" customFormat="1" x14ac:dyDescent="0.25"/>
    <row r="176" spans="2:14" s="15" customFormat="1" x14ac:dyDescent="0.25"/>
    <row r="177" s="15" customFormat="1" x14ac:dyDescent="0.25"/>
    <row r="178" s="15" customFormat="1" x14ac:dyDescent="0.25"/>
    <row r="179" s="15" customFormat="1" x14ac:dyDescent="0.25"/>
    <row r="180" s="15" customFormat="1" x14ac:dyDescent="0.25"/>
    <row r="181" s="15" customFormat="1" x14ac:dyDescent="0.25"/>
    <row r="182" s="15" customFormat="1" x14ac:dyDescent="0.25"/>
    <row r="183" s="15" customFormat="1" x14ac:dyDescent="0.25"/>
    <row r="184" s="15" customFormat="1" x14ac:dyDescent="0.25"/>
    <row r="185" s="15" customFormat="1" x14ac:dyDescent="0.25"/>
    <row r="186" s="15" customFormat="1" x14ac:dyDescent="0.25"/>
    <row r="187" s="15" customFormat="1" x14ac:dyDescent="0.25"/>
    <row r="188" s="15" customFormat="1" x14ac:dyDescent="0.25"/>
    <row r="189" s="15" customFormat="1" x14ac:dyDescent="0.25"/>
    <row r="190" s="15" customFormat="1" x14ac:dyDescent="0.25"/>
    <row r="191" s="15" customFormat="1" x14ac:dyDescent="0.25"/>
    <row r="192" s="15" customFormat="1" x14ac:dyDescent="0.25"/>
    <row r="193" s="15" customFormat="1" x14ac:dyDescent="0.25"/>
    <row r="194" s="15" customFormat="1" x14ac:dyDescent="0.25"/>
    <row r="195" s="15" customFormat="1" x14ac:dyDescent="0.25"/>
    <row r="196" s="15" customFormat="1" x14ac:dyDescent="0.25"/>
    <row r="197" s="15" customFormat="1" x14ac:dyDescent="0.25"/>
    <row r="198" s="15" customFormat="1" x14ac:dyDescent="0.25"/>
    <row r="199" s="15" customFormat="1" x14ac:dyDescent="0.25"/>
    <row r="200" s="15" customFormat="1" x14ac:dyDescent="0.25"/>
    <row r="201" s="15" customFormat="1" x14ac:dyDescent="0.25"/>
  </sheetData>
  <autoFilter ref="B3:I83" xr:uid="{00000000-0001-0000-0000-000000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84F66-00F9-4F7A-86DC-AE49483476BF}">
  <dimension ref="B1:AC185"/>
  <sheetViews>
    <sheetView topLeftCell="A58" workbookViewId="0">
      <selection activeCell="E21" sqref="E21"/>
    </sheetView>
  </sheetViews>
  <sheetFormatPr baseColWidth="10" defaultColWidth="9.140625" defaultRowHeight="15" x14ac:dyDescent="0.25"/>
  <cols>
    <col min="6" max="7" width="7.28515625" bestFit="1" customWidth="1"/>
    <col min="8" max="8" width="13" bestFit="1" customWidth="1"/>
    <col min="9" max="9" width="14.5703125" bestFit="1" customWidth="1"/>
    <col min="10" max="14" width="12" bestFit="1" customWidth="1"/>
  </cols>
  <sheetData>
    <row r="1" spans="2:14" x14ac:dyDescent="0.25">
      <c r="M1" t="s">
        <v>143</v>
      </c>
    </row>
    <row r="3" spans="2:14" x14ac:dyDescent="0.25">
      <c r="B3" t="s">
        <v>133</v>
      </c>
      <c r="C3" t="s">
        <v>134</v>
      </c>
      <c r="D3" t="s">
        <v>131</v>
      </c>
      <c r="E3" t="s">
        <v>135</v>
      </c>
      <c r="F3" t="s">
        <v>39</v>
      </c>
      <c r="G3" t="s">
        <v>40</v>
      </c>
      <c r="H3" t="s">
        <v>136</v>
      </c>
      <c r="I3" t="s">
        <v>132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</row>
    <row r="4" spans="2:14" s="15" customFormat="1" x14ac:dyDescent="0.25">
      <c r="B4" s="15" t="str">
        <f>VLOOKUP(F4,[1]NUTS_Europa!$A$2:$C$81,2,FALSE)</f>
        <v>BE21</v>
      </c>
      <c r="C4" s="15">
        <f>VLOOKUP(F4,[1]NUTS_Europa!$A$2:$C$81,3,FALSE)</f>
        <v>253</v>
      </c>
      <c r="D4" s="15" t="str">
        <f>VLOOKUP(G4,[1]NUTS_Europa!$A$2:$C$81,2,FALSE)</f>
        <v>BE25</v>
      </c>
      <c r="E4" s="15">
        <f>VLOOKUP(G4,[1]NUTS_Europa!$A$2:$C$81,3,FALSE)</f>
        <v>235</v>
      </c>
      <c r="F4" s="15">
        <v>1</v>
      </c>
      <c r="G4" s="15">
        <v>3</v>
      </c>
      <c r="H4" s="16">
        <v>287483.5864706767</v>
      </c>
      <c r="I4" s="16">
        <v>1368887.1625051333</v>
      </c>
      <c r="J4" s="15">
        <v>135416.16140000001</v>
      </c>
      <c r="K4" s="15">
        <v>6.7272727272727275</v>
      </c>
      <c r="L4" s="15">
        <v>8.9339555311046315</v>
      </c>
      <c r="M4" s="15">
        <v>3.2460113219254394</v>
      </c>
      <c r="N4" s="15">
        <v>1583.5630706642501</v>
      </c>
    </row>
    <row r="5" spans="2:14" s="15" customFormat="1" x14ac:dyDescent="0.25">
      <c r="B5" s="15" t="str">
        <f>VLOOKUP(F5,[1]NUTS_Europa!$A$2:$C$81,2,FALSE)</f>
        <v>BE21</v>
      </c>
      <c r="C5" s="15">
        <f>VLOOKUP(F5,[1]NUTS_Europa!$A$2:$C$81,3,FALSE)</f>
        <v>253</v>
      </c>
      <c r="D5" s="15" t="str">
        <f>VLOOKUP(G5,[1]NUTS_Europa!$A$2:$C$81,2,FALSE)</f>
        <v>ES21</v>
      </c>
      <c r="E5" s="15">
        <f>VLOOKUP(G5,[1]NUTS_Europa!$A$2:$C$81,3,FALSE)</f>
        <v>163</v>
      </c>
      <c r="F5" s="15">
        <v>1</v>
      </c>
      <c r="G5" s="15">
        <v>14</v>
      </c>
      <c r="H5" s="15">
        <v>580925.77361248364</v>
      </c>
      <c r="I5" s="15">
        <v>2252150.0616769446</v>
      </c>
      <c r="J5" s="15">
        <v>145277.79319999999</v>
      </c>
      <c r="K5" s="15">
        <v>41.492513368983957</v>
      </c>
      <c r="L5" s="15">
        <v>12.487147587764991</v>
      </c>
      <c r="M5" s="15">
        <v>6.8307339243531624</v>
      </c>
      <c r="N5" s="15">
        <v>2892.2254085751483</v>
      </c>
    </row>
    <row r="6" spans="2:14" s="15" customFormat="1" x14ac:dyDescent="0.25">
      <c r="B6" s="15" t="str">
        <f>VLOOKUP(F6,[1]NUTS_Europa!$A$2:$C$81,2,FALSE)</f>
        <v>BE23</v>
      </c>
      <c r="C6" s="15">
        <f>VLOOKUP(F6,[1]NUTS_Europa!$A$2:$C$81,3,FALSE)</f>
        <v>253</v>
      </c>
      <c r="D6" s="15" t="str">
        <f>VLOOKUP(G6,[1]NUTS_Europa!$A$2:$C$81,2,FALSE)</f>
        <v>BE25</v>
      </c>
      <c r="E6" s="15">
        <f>VLOOKUP(G6,[1]NUTS_Europa!$A$2:$C$81,3,FALSE)</f>
        <v>235</v>
      </c>
      <c r="F6" s="15">
        <v>2</v>
      </c>
      <c r="G6" s="15">
        <v>3</v>
      </c>
      <c r="H6" s="15">
        <v>358177.00907127018</v>
      </c>
      <c r="I6" s="15">
        <v>1368887.1625051333</v>
      </c>
      <c r="J6" s="15">
        <v>135416.16140000001</v>
      </c>
      <c r="K6" s="15">
        <v>6.7272727272727275</v>
      </c>
      <c r="L6" s="15">
        <v>8.9339555311046315</v>
      </c>
      <c r="M6" s="15">
        <v>3.2460113219254394</v>
      </c>
      <c r="N6" s="15">
        <v>1583.5630706642501</v>
      </c>
    </row>
    <row r="7" spans="2:14" s="15" customFormat="1" x14ac:dyDescent="0.25">
      <c r="B7" s="15" t="str">
        <f>VLOOKUP(F7,[1]NUTS_Europa!$A$2:$C$81,2,FALSE)</f>
        <v>BE23</v>
      </c>
      <c r="C7" s="15">
        <f>VLOOKUP(F7,[1]NUTS_Europa!$A$2:$C$81,3,FALSE)</f>
        <v>253</v>
      </c>
      <c r="D7" s="15" t="str">
        <f>VLOOKUP(G7,[1]NUTS_Europa!$A$2:$C$81,2,FALSE)</f>
        <v>ES13</v>
      </c>
      <c r="E7" s="15">
        <f>VLOOKUP(G7,[1]NUTS_Europa!$A$2:$C$81,3,FALSE)</f>
        <v>163</v>
      </c>
      <c r="F7" s="15">
        <v>2</v>
      </c>
      <c r="G7" s="15">
        <v>13</v>
      </c>
      <c r="H7" s="15">
        <v>880168.14017546619</v>
      </c>
      <c r="I7" s="15">
        <v>2252150.0616769446</v>
      </c>
      <c r="J7" s="15">
        <v>117923.68180000001</v>
      </c>
      <c r="K7" s="15">
        <v>41.492513368983957</v>
      </c>
      <c r="L7" s="15">
        <v>12.487147587764991</v>
      </c>
      <c r="M7" s="15">
        <v>6.8307339243531624</v>
      </c>
      <c r="N7" s="15">
        <v>2892.2254085751483</v>
      </c>
    </row>
    <row r="8" spans="2:14" s="15" customFormat="1" x14ac:dyDescent="0.25">
      <c r="B8" s="15" t="str">
        <f>VLOOKUP(F8,[1]NUTS_Europa!$A$2:$C$81,2,FALSE)</f>
        <v>DE50</v>
      </c>
      <c r="C8" s="15">
        <f>VLOOKUP(F8,[1]NUTS_Europa!$A$2:$C$81,3,FALSE)</f>
        <v>245</v>
      </c>
      <c r="D8" s="15" t="str">
        <f>VLOOKUP(G8,[1]NUTS_Europa!$A$2:$C$81,2,FALSE)</f>
        <v>ES11</v>
      </c>
      <c r="E8" s="15">
        <f>VLOOKUP(G8,[1]NUTS_Europa!$A$2:$C$81,3,FALSE)</f>
        <v>288</v>
      </c>
      <c r="F8" s="15">
        <v>4</v>
      </c>
      <c r="G8" s="15">
        <v>11</v>
      </c>
      <c r="H8" s="15">
        <v>1738051.8237808596</v>
      </c>
      <c r="I8" s="15">
        <v>11560536.049252197</v>
      </c>
      <c r="J8" s="15">
        <v>159445.52859999999</v>
      </c>
      <c r="K8" s="15">
        <v>59.395721925133692</v>
      </c>
      <c r="L8" s="15">
        <v>11.268667290670408</v>
      </c>
      <c r="M8" s="15">
        <v>1.8430092418883024</v>
      </c>
      <c r="N8" s="15">
        <v>900.45194714114655</v>
      </c>
    </row>
    <row r="9" spans="2:14" s="15" customFormat="1" x14ac:dyDescent="0.25">
      <c r="B9" s="15" t="str">
        <f>VLOOKUP(F9,[1]NUTS_Europa!$A$2:$C$81,2,FALSE)</f>
        <v>DE50</v>
      </c>
      <c r="C9" s="15">
        <f>VLOOKUP(F9,[1]NUTS_Europa!$A$2:$C$81,3,FALSE)</f>
        <v>245</v>
      </c>
      <c r="D9" s="15" t="str">
        <f>VLOOKUP(G9,[1]NUTS_Europa!$A$2:$C$81,2,FALSE)</f>
        <v>ES12</v>
      </c>
      <c r="E9" s="15">
        <f>VLOOKUP(G9,[1]NUTS_Europa!$A$2:$C$81,3,FALSE)</f>
        <v>285</v>
      </c>
      <c r="F9" s="15">
        <v>4</v>
      </c>
      <c r="G9" s="15">
        <v>12</v>
      </c>
      <c r="H9" s="15">
        <v>33359.780399795411</v>
      </c>
      <c r="I9" s="15">
        <v>13105526.642623287</v>
      </c>
      <c r="J9" s="15">
        <v>114346.8514</v>
      </c>
      <c r="K9" s="15">
        <v>53.793582887700538</v>
      </c>
      <c r="L9" s="15">
        <v>13.498378436565439</v>
      </c>
      <c r="M9" s="15">
        <v>3.1948865603431971E-2</v>
      </c>
      <c r="N9" s="15">
        <v>15.609481269928793</v>
      </c>
    </row>
    <row r="10" spans="2:14" s="15" customFormat="1" x14ac:dyDescent="0.25">
      <c r="B10" s="15" t="str">
        <f>VLOOKUP(F10,[1]NUTS_Europa!$A$2:$C$81,2,FALSE)</f>
        <v>DE60</v>
      </c>
      <c r="C10" s="15">
        <f>VLOOKUP(F10,[1]NUTS_Europa!$A$2:$C$81,3,FALSE)</f>
        <v>1069</v>
      </c>
      <c r="D10" s="15" t="str">
        <f>VLOOKUP(G10,[1]NUTS_Europa!$A$2:$C$81,2,FALSE)</f>
        <v>NL12</v>
      </c>
      <c r="E10" s="15">
        <f>VLOOKUP(G10,[1]NUTS_Europa!$A$2:$C$81,3,FALSE)</f>
        <v>218</v>
      </c>
      <c r="F10" s="15">
        <v>5</v>
      </c>
      <c r="G10" s="15">
        <v>31</v>
      </c>
      <c r="H10" s="15">
        <v>1154785.4118403301</v>
      </c>
      <c r="I10" s="15">
        <v>1811851.0509982607</v>
      </c>
      <c r="J10" s="15">
        <v>120437.3524</v>
      </c>
      <c r="K10" s="15">
        <v>14.436898395721927</v>
      </c>
      <c r="L10" s="15">
        <v>10.815193155818699</v>
      </c>
      <c r="M10" s="15">
        <v>8.8226761772044497</v>
      </c>
      <c r="N10" s="15">
        <v>5443.4838231684107</v>
      </c>
    </row>
    <row r="11" spans="2:14" s="15" customFormat="1" x14ac:dyDescent="0.25">
      <c r="B11" s="15" t="str">
        <f>VLOOKUP(F11,[1]NUTS_Europa!$A$2:$C$81,2,FALSE)</f>
        <v>DE60</v>
      </c>
      <c r="C11" s="15">
        <f>VLOOKUP(F11,[1]NUTS_Europa!$A$2:$C$81,3,FALSE)</f>
        <v>1069</v>
      </c>
      <c r="D11" s="15" t="str">
        <f>VLOOKUP(G11,[1]NUTS_Europa!$A$2:$C$81,2,FALSE)</f>
        <v>NL32</v>
      </c>
      <c r="E11" s="15">
        <f>VLOOKUP(G11,[1]NUTS_Europa!$A$2:$C$81,3,FALSE)</f>
        <v>218</v>
      </c>
      <c r="F11" s="15">
        <v>5</v>
      </c>
      <c r="G11" s="15">
        <v>32</v>
      </c>
      <c r="H11" s="15">
        <v>313548.87745950167</v>
      </c>
      <c r="I11" s="15">
        <v>1811851.0509982607</v>
      </c>
      <c r="J11" s="15">
        <v>119215.969</v>
      </c>
      <c r="K11" s="15">
        <v>14.436898395721927</v>
      </c>
      <c r="L11" s="15">
        <v>10.815193155818699</v>
      </c>
      <c r="M11" s="15">
        <v>8.8226761772044497</v>
      </c>
      <c r="N11" s="15">
        <v>5443.4838231684107</v>
      </c>
    </row>
    <row r="12" spans="2:14" s="15" customFormat="1" x14ac:dyDescent="0.25">
      <c r="B12" s="15" t="str">
        <f>VLOOKUP(F12,[1]NUTS_Europa!$A$2:$C$81,2,FALSE)</f>
        <v>DE80</v>
      </c>
      <c r="C12" s="15">
        <f>VLOOKUP(F12,[1]NUTS_Europa!$A$2:$C$81,3,FALSE)</f>
        <v>1069</v>
      </c>
      <c r="D12" s="15" t="str">
        <f>VLOOKUP(G12,[1]NUTS_Europa!$A$2:$C$81,2,FALSE)</f>
        <v>FRD1</v>
      </c>
      <c r="E12" s="15">
        <f>VLOOKUP(G12,[1]NUTS_Europa!$A$2:$C$81,3,FALSE)</f>
        <v>268</v>
      </c>
      <c r="F12" s="15">
        <v>6</v>
      </c>
      <c r="G12" s="15">
        <v>19</v>
      </c>
      <c r="H12" s="15">
        <v>64634.136935735914</v>
      </c>
      <c r="I12" s="15">
        <v>2224693.9796329606</v>
      </c>
      <c r="J12" s="15">
        <v>114346.8514</v>
      </c>
      <c r="K12" s="15">
        <v>33.425133689839569</v>
      </c>
      <c r="L12" s="15">
        <v>13.989183786027741</v>
      </c>
      <c r="M12" s="15">
        <v>0.19039630161593477</v>
      </c>
      <c r="N12" s="15">
        <v>93.023256000000003</v>
      </c>
    </row>
    <row r="13" spans="2:14" s="15" customFormat="1" x14ac:dyDescent="0.25">
      <c r="B13" s="15" t="str">
        <f>VLOOKUP(F13,[1]NUTS_Europa!$A$2:$C$81,2,FALSE)</f>
        <v>DE80</v>
      </c>
      <c r="C13" s="15">
        <f>VLOOKUP(F13,[1]NUTS_Europa!$A$2:$C$81,3,FALSE)</f>
        <v>1069</v>
      </c>
      <c r="D13" s="15" t="str">
        <f>VLOOKUP(G13,[1]NUTS_Europa!$A$2:$C$81,2,FALSE)</f>
        <v>FRH0</v>
      </c>
      <c r="E13" s="15">
        <f>VLOOKUP(G13,[1]NUTS_Europa!$A$2:$C$81,3,FALSE)</f>
        <v>283</v>
      </c>
      <c r="F13" s="15">
        <v>6</v>
      </c>
      <c r="G13" s="15">
        <v>23</v>
      </c>
      <c r="H13" s="15">
        <v>1398136.0085900074</v>
      </c>
      <c r="I13" s="15">
        <v>2348204.1484675431</v>
      </c>
      <c r="J13" s="15">
        <v>117923.68180000001</v>
      </c>
      <c r="K13" s="15">
        <v>51.223529411764709</v>
      </c>
      <c r="L13" s="15">
        <v>11.160167239454234</v>
      </c>
      <c r="M13" s="15">
        <v>3.6575882413976277</v>
      </c>
      <c r="N13" s="15">
        <v>2032.1852819308294</v>
      </c>
    </row>
    <row r="14" spans="2:14" s="15" customFormat="1" x14ac:dyDescent="0.25">
      <c r="B14" s="15" t="str">
        <f>VLOOKUP(F14,[1]NUTS_Europa!$A$2:$C$81,2,FALSE)</f>
        <v>DE93</v>
      </c>
      <c r="C14" s="15">
        <f>VLOOKUP(F14,[1]NUTS_Europa!$A$2:$C$81,3,FALSE)</f>
        <v>1069</v>
      </c>
      <c r="D14" s="15" t="str">
        <f>VLOOKUP(G14,[1]NUTS_Europa!$A$2:$C$81,2,FALSE)</f>
        <v>NL12</v>
      </c>
      <c r="E14" s="15">
        <f>VLOOKUP(G14,[1]NUTS_Europa!$A$2:$C$81,3,FALSE)</f>
        <v>218</v>
      </c>
      <c r="F14" s="15">
        <v>7</v>
      </c>
      <c r="G14" s="15">
        <v>31</v>
      </c>
      <c r="H14" s="15">
        <v>1437103.5351032251</v>
      </c>
      <c r="I14" s="15">
        <v>1811851.0509982607</v>
      </c>
      <c r="J14" s="15">
        <v>163171.4883</v>
      </c>
      <c r="K14" s="15">
        <v>14.436898395721927</v>
      </c>
      <c r="L14" s="15">
        <v>10.815193155818699</v>
      </c>
      <c r="M14" s="15">
        <v>8.8226761772044497</v>
      </c>
      <c r="N14" s="15">
        <v>5443.4838231684107</v>
      </c>
    </row>
    <row r="15" spans="2:14" s="15" customFormat="1" x14ac:dyDescent="0.25">
      <c r="B15" s="15" t="str">
        <f>VLOOKUP(F15,[1]NUTS_Europa!$A$2:$C$81,2,FALSE)</f>
        <v>DE93</v>
      </c>
      <c r="C15" s="15">
        <f>VLOOKUP(F15,[1]NUTS_Europa!$A$2:$C$81,3,FALSE)</f>
        <v>1069</v>
      </c>
      <c r="D15" s="15" t="str">
        <f>VLOOKUP(G15,[1]NUTS_Europa!$A$2:$C$81,2,FALSE)</f>
        <v>NL32</v>
      </c>
      <c r="E15" s="15">
        <f>VLOOKUP(G15,[1]NUTS_Europa!$A$2:$C$81,3,FALSE)</f>
        <v>218</v>
      </c>
      <c r="F15" s="15">
        <v>7</v>
      </c>
      <c r="G15" s="15">
        <v>32</v>
      </c>
      <c r="H15" s="15">
        <v>595867.00072239654</v>
      </c>
      <c r="I15" s="15">
        <v>1811851.0509982607</v>
      </c>
      <c r="J15" s="15">
        <v>199058.85829999999</v>
      </c>
      <c r="K15" s="15">
        <v>14.436898395721927</v>
      </c>
      <c r="L15" s="15">
        <v>10.815193155818699</v>
      </c>
      <c r="M15" s="15">
        <v>8.8226761772044497</v>
      </c>
      <c r="N15" s="15">
        <v>5443.4838231684107</v>
      </c>
    </row>
    <row r="16" spans="2:14" s="15" customFormat="1" x14ac:dyDescent="0.25">
      <c r="B16" s="15" t="str">
        <f>VLOOKUP(F16,[1]NUTS_Europa!$A$2:$C$81,2,FALSE)</f>
        <v>DE94</v>
      </c>
      <c r="C16" s="15">
        <f>VLOOKUP(F16,[1]NUTS_Europa!$A$2:$C$81,3,FALSE)</f>
        <v>245</v>
      </c>
      <c r="D16" s="15" t="str">
        <f>VLOOKUP(G16,[1]NUTS_Europa!$A$2:$C$81,2,FALSE)</f>
        <v>ES11</v>
      </c>
      <c r="E16" s="15">
        <f>VLOOKUP(G16,[1]NUTS_Europa!$A$2:$C$81,3,FALSE)</f>
        <v>288</v>
      </c>
      <c r="F16" s="15">
        <v>8</v>
      </c>
      <c r="G16" s="15">
        <v>11</v>
      </c>
      <c r="H16" s="15">
        <v>1754367.472791889</v>
      </c>
      <c r="I16" s="15">
        <v>11560536.049252197</v>
      </c>
      <c r="J16" s="15">
        <v>123840.01519999999</v>
      </c>
      <c r="K16" s="15">
        <v>59.395721925133692</v>
      </c>
      <c r="L16" s="15">
        <v>11.268667290670408</v>
      </c>
      <c r="M16" s="15">
        <v>1.8430092418883024</v>
      </c>
      <c r="N16" s="15">
        <v>900.45194714114655</v>
      </c>
    </row>
    <row r="17" spans="2:14" s="15" customFormat="1" x14ac:dyDescent="0.25">
      <c r="B17" s="15" t="str">
        <f>VLOOKUP(F17,[1]NUTS_Europa!$A$2:$C$81,2,FALSE)</f>
        <v>DE94</v>
      </c>
      <c r="C17" s="15">
        <f>VLOOKUP(F17,[1]NUTS_Europa!$A$2:$C$81,3,FALSE)</f>
        <v>245</v>
      </c>
      <c r="D17" s="15" t="str">
        <f>VLOOKUP(G17,[1]NUTS_Europa!$A$2:$C$81,2,FALSE)</f>
        <v>ES12</v>
      </c>
      <c r="E17" s="15">
        <f>VLOOKUP(G17,[1]NUTS_Europa!$A$2:$C$81,3,FALSE)</f>
        <v>285</v>
      </c>
      <c r="F17" s="15">
        <v>8</v>
      </c>
      <c r="G17" s="15">
        <v>12</v>
      </c>
      <c r="H17" s="15">
        <v>33642.614834717759</v>
      </c>
      <c r="I17" s="15">
        <v>13105526.642623287</v>
      </c>
      <c r="J17" s="15">
        <v>117061.7148</v>
      </c>
      <c r="K17" s="15">
        <v>53.793582887700538</v>
      </c>
      <c r="L17" s="15">
        <v>13.498378436565439</v>
      </c>
      <c r="M17" s="15">
        <v>3.1948865603431971E-2</v>
      </c>
      <c r="N17" s="15">
        <v>15.609481269928793</v>
      </c>
    </row>
    <row r="18" spans="2:14" s="15" customFormat="1" x14ac:dyDescent="0.25">
      <c r="B18" s="15" t="str">
        <f>VLOOKUP(F18,[1]NUTS_Europa!$A$2:$C$81,2,FALSE)</f>
        <v>DEA1</v>
      </c>
      <c r="C18" s="15">
        <f>VLOOKUP(F18,[1]NUTS_Europa!$A$2:$C$81,3,FALSE)</f>
        <v>253</v>
      </c>
      <c r="D18" s="15" t="str">
        <f>VLOOKUP(G18,[1]NUTS_Europa!$A$2:$C$81,2,FALSE)</f>
        <v>FRD1</v>
      </c>
      <c r="E18" s="15">
        <f>VLOOKUP(G18,[1]NUTS_Europa!$A$2:$C$81,3,FALSE)</f>
        <v>268</v>
      </c>
      <c r="F18" s="15">
        <v>9</v>
      </c>
      <c r="G18" s="15">
        <v>19</v>
      </c>
      <c r="H18" s="15">
        <v>66469.386173544568</v>
      </c>
      <c r="I18" s="15">
        <v>1955431.1126605449</v>
      </c>
      <c r="J18" s="15">
        <v>117061.7148</v>
      </c>
      <c r="K18" s="15">
        <v>20.316042780748667</v>
      </c>
      <c r="L18" s="15">
        <v>13.638053330531921</v>
      </c>
      <c r="M18" s="15">
        <v>0.2196983363153657</v>
      </c>
      <c r="N18" s="15">
        <v>93.023256000000003</v>
      </c>
    </row>
    <row r="19" spans="2:14" s="15" customFormat="1" x14ac:dyDescent="0.25">
      <c r="B19" s="15" t="str">
        <f>VLOOKUP(F19,[1]NUTS_Europa!$A$2:$C$81,2,FALSE)</f>
        <v>DEA1</v>
      </c>
      <c r="C19" s="15">
        <f>VLOOKUP(F19,[1]NUTS_Europa!$A$2:$C$81,3,FALSE)</f>
        <v>253</v>
      </c>
      <c r="D19" s="15" t="str">
        <f>VLOOKUP(G19,[1]NUTS_Europa!$A$2:$C$81,2,FALSE)</f>
        <v>FRG0</v>
      </c>
      <c r="E19" s="15">
        <f>VLOOKUP(G19,[1]NUTS_Europa!$A$2:$C$81,3,FALSE)</f>
        <v>282</v>
      </c>
      <c r="F19" s="15">
        <v>9</v>
      </c>
      <c r="G19" s="15">
        <v>22</v>
      </c>
      <c r="H19" s="15">
        <v>455158.80432858283</v>
      </c>
      <c r="I19" s="15">
        <v>2062362.1819849941</v>
      </c>
      <c r="J19" s="15">
        <v>507158.32770000002</v>
      </c>
      <c r="K19" s="15">
        <v>35.71764705882353</v>
      </c>
      <c r="L19" s="15">
        <v>10.403101276620156</v>
      </c>
      <c r="M19" s="15">
        <v>1.728927042550586</v>
      </c>
      <c r="N19" s="15">
        <v>732.05116425480003</v>
      </c>
    </row>
    <row r="20" spans="2:14" s="15" customFormat="1" x14ac:dyDescent="0.25">
      <c r="B20" s="15" t="str">
        <f>VLOOKUP(F20,[1]NUTS_Europa!$A$2:$C$81,2,FALSE)</f>
        <v>DEF0</v>
      </c>
      <c r="C20" s="15">
        <f>VLOOKUP(F20,[1]NUTS_Europa!$A$2:$C$81,3,FALSE)</f>
        <v>1069</v>
      </c>
      <c r="D20" s="15" t="str">
        <f>VLOOKUP(G20,[1]NUTS_Europa!$A$2:$C$81,2,FALSE)</f>
        <v>ES13</v>
      </c>
      <c r="E20" s="15">
        <f>VLOOKUP(G20,[1]NUTS_Europa!$A$2:$C$81,3,FALSE)</f>
        <v>163</v>
      </c>
      <c r="F20" s="15">
        <v>10</v>
      </c>
      <c r="G20" s="15">
        <v>13</v>
      </c>
      <c r="H20" s="15">
        <v>1003111.9903992735</v>
      </c>
      <c r="I20" s="15">
        <v>2553643.4714880222</v>
      </c>
      <c r="J20" s="15">
        <v>163171.4883</v>
      </c>
      <c r="K20" s="15">
        <v>56.045454545454547</v>
      </c>
      <c r="L20" s="15">
        <v>12.838278043260811</v>
      </c>
      <c r="M20" s="15">
        <v>5.9196919664083145</v>
      </c>
      <c r="N20" s="15">
        <v>2892.2254085751483</v>
      </c>
    </row>
    <row r="21" spans="2:14" s="15" customFormat="1" x14ac:dyDescent="0.25">
      <c r="B21" s="15" t="str">
        <f>VLOOKUP(F21,[1]NUTS_Europa!$A$2:$C$81,2,FALSE)</f>
        <v>DEF0</v>
      </c>
      <c r="C21" s="15">
        <f>VLOOKUP(F21,[1]NUTS_Europa!$A$2:$C$81,3,FALSE)</f>
        <v>1069</v>
      </c>
      <c r="D21" s="15" t="str">
        <f>VLOOKUP(G21,[1]NUTS_Europa!$A$2:$C$81,2,FALSE)</f>
        <v>ES21</v>
      </c>
      <c r="E21" s="15">
        <f>VLOOKUP(G21,[1]NUTS_Europa!$A$2:$C$81,3,FALSE)</f>
        <v>163</v>
      </c>
      <c r="F21" s="15">
        <v>10</v>
      </c>
      <c r="G21" s="15">
        <v>14</v>
      </c>
      <c r="H21" s="15">
        <v>832984.3505259027</v>
      </c>
      <c r="I21" s="15">
        <v>2553643.4714880222</v>
      </c>
      <c r="J21" s="15">
        <v>199058.85829999999</v>
      </c>
      <c r="K21" s="15">
        <v>56.045454545454547</v>
      </c>
      <c r="L21" s="15">
        <v>12.838278043260811</v>
      </c>
      <c r="M21" s="15">
        <v>5.9196919664083145</v>
      </c>
      <c r="N21" s="15">
        <v>2892.2254085751483</v>
      </c>
    </row>
    <row r="22" spans="2:14" s="15" customFormat="1" x14ac:dyDescent="0.25">
      <c r="B22" s="15" t="str">
        <f>VLOOKUP(F22,[1]NUTS_Europa!$A$2:$C$81,2,FALSE)</f>
        <v>ES51</v>
      </c>
      <c r="C22" s="15">
        <f>VLOOKUP(F22,[1]NUTS_Europa!$A$2:$C$81,3,FALSE)</f>
        <v>1063</v>
      </c>
      <c r="D22" s="15" t="str">
        <f>VLOOKUP(G22,[1]NUTS_Europa!$A$2:$C$81,2,FALSE)</f>
        <v>ES52</v>
      </c>
      <c r="E22" s="15">
        <f>VLOOKUP(G22,[1]NUTS_Europa!$A$2:$C$81,3,FALSE)</f>
        <v>1064</v>
      </c>
      <c r="F22" s="15">
        <v>15</v>
      </c>
      <c r="G22" s="15">
        <v>16</v>
      </c>
      <c r="H22" s="15">
        <v>2673988.1530501968</v>
      </c>
      <c r="I22" s="15">
        <v>9783196.3806921523</v>
      </c>
      <c r="J22" s="15">
        <v>135416.16140000001</v>
      </c>
      <c r="K22" s="15">
        <v>8.6631016042780757</v>
      </c>
      <c r="L22" s="15">
        <v>9.7171696122402942</v>
      </c>
      <c r="M22" s="15">
        <v>18.512988414740875</v>
      </c>
      <c r="N22" s="15">
        <v>10690.2529406715</v>
      </c>
    </row>
    <row r="23" spans="2:14" s="15" customFormat="1" x14ac:dyDescent="0.25">
      <c r="B23" s="15" t="str">
        <f>VLOOKUP(F23,[1]NUTS_Europa!$A$2:$C$81,2,FALSE)</f>
        <v>ES51</v>
      </c>
      <c r="C23" s="15">
        <f>VLOOKUP(F23,[1]NUTS_Europa!$A$2:$C$81,3,FALSE)</f>
        <v>1063</v>
      </c>
      <c r="D23" s="15" t="str">
        <f>VLOOKUP(G23,[1]NUTS_Europa!$A$2:$C$81,2,FALSE)</f>
        <v>PT18</v>
      </c>
      <c r="E23" s="15">
        <f>VLOOKUP(G23,[1]NUTS_Europa!$A$2:$C$81,3,FALSE)</f>
        <v>1065</v>
      </c>
      <c r="F23" s="15">
        <v>15</v>
      </c>
      <c r="G23" s="15">
        <v>40</v>
      </c>
      <c r="H23" s="15">
        <v>2654812.7627726286</v>
      </c>
      <c r="I23" s="15">
        <v>10600054.271854289</v>
      </c>
      <c r="J23" s="15">
        <v>192445.7181</v>
      </c>
      <c r="K23" s="15">
        <v>42.727272727272727</v>
      </c>
      <c r="L23" s="15">
        <v>10.42584183653431</v>
      </c>
      <c r="M23" s="15">
        <v>13.493248005248233</v>
      </c>
      <c r="N23" s="15">
        <v>7791.6234232858615</v>
      </c>
    </row>
    <row r="24" spans="2:14" s="15" customFormat="1" x14ac:dyDescent="0.25">
      <c r="B24" s="15" t="str">
        <f>VLOOKUP(F24,[1]NUTS_Europa!$A$2:$C$81,2,FALSE)</f>
        <v>ES52</v>
      </c>
      <c r="C24" s="15">
        <f>VLOOKUP(F24,[1]NUTS_Europa!$A$2:$C$81,3,FALSE)</f>
        <v>1064</v>
      </c>
      <c r="D24" s="15" t="str">
        <f>VLOOKUP(G24,[1]NUTS_Europa!$A$2:$C$81,2,FALSE)</f>
        <v>PT18</v>
      </c>
      <c r="E24" s="15">
        <f>VLOOKUP(G24,[1]NUTS_Europa!$A$2:$C$81,3,FALSE)</f>
        <v>61</v>
      </c>
      <c r="F24" s="15">
        <v>16</v>
      </c>
      <c r="G24" s="15">
        <v>80</v>
      </c>
      <c r="H24" s="15">
        <v>12210446.473870978</v>
      </c>
      <c r="I24" s="15">
        <v>1587869.4339177704</v>
      </c>
      <c r="J24" s="15">
        <v>145277.79319999999</v>
      </c>
      <c r="K24" s="15">
        <v>20.908556149732622</v>
      </c>
      <c r="L24" s="15">
        <v>7.020408401743583</v>
      </c>
      <c r="M24" s="15">
        <v>28.013797299702546</v>
      </c>
      <c r="N24" s="15">
        <v>17378.684516231049</v>
      </c>
    </row>
    <row r="25" spans="2:14" s="15" customFormat="1" x14ac:dyDescent="0.25">
      <c r="B25" s="15" t="str">
        <f>VLOOKUP(F25,[1]NUTS_Europa!$A$2:$C$81,2,FALSE)</f>
        <v>ES61</v>
      </c>
      <c r="C25" s="15">
        <f>VLOOKUP(F25,[1]NUTS_Europa!$A$2:$C$81,3,FALSE)</f>
        <v>61</v>
      </c>
      <c r="D25" s="15" t="str">
        <f>VLOOKUP(G25,[1]NUTS_Europa!$A$2:$C$81,2,FALSE)</f>
        <v>FRH0</v>
      </c>
      <c r="E25" s="15">
        <f>VLOOKUP(G25,[1]NUTS_Europa!$A$2:$C$81,3,FALSE)</f>
        <v>283</v>
      </c>
      <c r="F25" s="15">
        <v>17</v>
      </c>
      <c r="G25" s="15">
        <v>23</v>
      </c>
      <c r="H25" s="15">
        <v>1497033.8194262502</v>
      </c>
      <c r="I25" s="15">
        <v>2310711.5183595275</v>
      </c>
      <c r="J25" s="15">
        <v>191087.21979999999</v>
      </c>
      <c r="K25" s="15">
        <v>54.862032085561502</v>
      </c>
      <c r="L25" s="15">
        <v>8.9506745813304605</v>
      </c>
      <c r="M25" s="15">
        <v>3.4141318029033618</v>
      </c>
      <c r="N25" s="15">
        <v>2032.1852819308294</v>
      </c>
    </row>
    <row r="26" spans="2:14" s="15" customFormat="1" x14ac:dyDescent="0.25">
      <c r="B26" s="15" t="str">
        <f>VLOOKUP(F26,[1]NUTS_Europa!$A$2:$C$81,2,FALSE)</f>
        <v>ES61</v>
      </c>
      <c r="C26" s="15">
        <f>VLOOKUP(F26,[1]NUTS_Europa!$A$2:$C$81,3,FALSE)</f>
        <v>61</v>
      </c>
      <c r="D26" s="15" t="str">
        <f>VLOOKUP(G26,[1]NUTS_Europa!$A$2:$C$81,2,FALSE)</f>
        <v>PT16</v>
      </c>
      <c r="E26" s="15">
        <f>VLOOKUP(G26,[1]NUTS_Europa!$A$2:$C$81,3,FALSE)</f>
        <v>111</v>
      </c>
      <c r="F26" s="15">
        <v>17</v>
      </c>
      <c r="G26" s="15">
        <v>38</v>
      </c>
      <c r="H26" s="15">
        <v>1710231.1160380414</v>
      </c>
      <c r="I26" s="15">
        <v>1551125.5754629222</v>
      </c>
      <c r="J26" s="15">
        <v>118487.9544</v>
      </c>
      <c r="K26" s="15">
        <v>17.122459893048127</v>
      </c>
      <c r="L26" s="15">
        <v>10.390313097205262</v>
      </c>
      <c r="M26" s="15">
        <v>5.0096473080320152</v>
      </c>
      <c r="N26" s="15">
        <v>3107.7928912121797</v>
      </c>
    </row>
    <row r="27" spans="2:14" s="15" customFormat="1" x14ac:dyDescent="0.25">
      <c r="B27" s="15" t="str">
        <f>VLOOKUP(F27,[1]NUTS_Europa!$A$2:$C$81,2,FALSE)</f>
        <v>ES62</v>
      </c>
      <c r="C27" s="15">
        <f>VLOOKUP(F27,[1]NUTS_Europa!$A$2:$C$81,3,FALSE)</f>
        <v>1064</v>
      </c>
      <c r="D27" s="15" t="str">
        <f>VLOOKUP(G27,[1]NUTS_Europa!$A$2:$C$81,2,FALSE)</f>
        <v>FRG0</v>
      </c>
      <c r="E27" s="15">
        <f>VLOOKUP(G27,[1]NUTS_Europa!$A$2:$C$81,3,FALSE)</f>
        <v>282</v>
      </c>
      <c r="F27" s="15">
        <v>18</v>
      </c>
      <c r="G27" s="15">
        <v>22</v>
      </c>
      <c r="H27" s="15">
        <v>456199.01945854578</v>
      </c>
      <c r="I27" s="15">
        <v>2664048.0738487015</v>
      </c>
      <c r="J27" s="15">
        <v>135416.16140000001</v>
      </c>
      <c r="K27" s="15">
        <v>67.220267379679143</v>
      </c>
      <c r="L27" s="15">
        <v>8.9013413113934217</v>
      </c>
      <c r="M27" s="15">
        <v>1.4983332153816793</v>
      </c>
      <c r="N27" s="15">
        <v>732.05116425480003</v>
      </c>
    </row>
    <row r="28" spans="2:14" s="15" customFormat="1" x14ac:dyDescent="0.25">
      <c r="B28" s="15" t="str">
        <f>VLOOKUP(F28,[1]NUTS_Europa!$A$2:$C$81,2,FALSE)</f>
        <v>ES62</v>
      </c>
      <c r="C28" s="15">
        <f>VLOOKUP(F28,[1]NUTS_Europa!$A$2:$C$81,3,FALSE)</f>
        <v>1064</v>
      </c>
      <c r="D28" s="15" t="str">
        <f>VLOOKUP(G28,[1]NUTS_Europa!$A$2:$C$81,2,FALSE)</f>
        <v>PT11</v>
      </c>
      <c r="E28" s="15">
        <f>VLOOKUP(G28,[1]NUTS_Europa!$A$2:$C$81,3,FALSE)</f>
        <v>111</v>
      </c>
      <c r="F28" s="15">
        <v>18</v>
      </c>
      <c r="G28" s="15">
        <v>36</v>
      </c>
      <c r="H28" s="15">
        <v>1727172.8364135795</v>
      </c>
      <c r="I28" s="15">
        <v>2087271.5032756655</v>
      </c>
      <c r="J28" s="15">
        <v>199058.85829999999</v>
      </c>
      <c r="K28" s="15">
        <v>39.471711229946521</v>
      </c>
      <c r="L28" s="15">
        <v>10.746915334606479</v>
      </c>
      <c r="M28" s="15">
        <v>5.3819618777711673</v>
      </c>
      <c r="N28" s="15">
        <v>3107.7928912121797</v>
      </c>
    </row>
    <row r="29" spans="2:14" s="15" customFormat="1" x14ac:dyDescent="0.25">
      <c r="B29" s="15" t="str">
        <f>VLOOKUP(F29,[1]NUTS_Europa!$A$2:$C$81,2,FALSE)</f>
        <v>FRD2</v>
      </c>
      <c r="C29" s="15">
        <f>VLOOKUP(F29,[1]NUTS_Europa!$A$2:$C$81,3,FALSE)</f>
        <v>269</v>
      </c>
      <c r="D29" s="15" t="str">
        <f>VLOOKUP(G29,[1]NUTS_Europa!$A$2:$C$81,2,FALSE)</f>
        <v>FRI1</v>
      </c>
      <c r="E29" s="15">
        <f>VLOOKUP(G29,[1]NUTS_Europa!$A$2:$C$81,3,FALSE)</f>
        <v>283</v>
      </c>
      <c r="F29" s="15">
        <v>20</v>
      </c>
      <c r="G29" s="15">
        <v>24</v>
      </c>
      <c r="H29" s="15">
        <v>801539.02562598465</v>
      </c>
      <c r="I29" s="15">
        <v>1923974.0120061599</v>
      </c>
      <c r="J29" s="15">
        <v>114346.8514</v>
      </c>
      <c r="K29" s="15">
        <v>24.759358288770056</v>
      </c>
      <c r="L29" s="15">
        <v>13.25999597025568</v>
      </c>
      <c r="M29" s="15">
        <v>4.2977202493205713</v>
      </c>
      <c r="N29" s="15">
        <v>2032.1852819308294</v>
      </c>
    </row>
    <row r="30" spans="2:14" s="15" customFormat="1" x14ac:dyDescent="0.25">
      <c r="B30" s="15" t="str">
        <f>VLOOKUP(F30,[1]NUTS_Europa!$A$2:$C$81,2,FALSE)</f>
        <v>FRD2</v>
      </c>
      <c r="C30" s="15">
        <f>VLOOKUP(F30,[1]NUTS_Europa!$A$2:$C$81,3,FALSE)</f>
        <v>269</v>
      </c>
      <c r="D30" s="15" t="str">
        <f>VLOOKUP(G30,[1]NUTS_Europa!$A$2:$C$81,2,FALSE)</f>
        <v>FRI3</v>
      </c>
      <c r="E30" s="15">
        <f>VLOOKUP(G30,[1]NUTS_Europa!$A$2:$C$81,3,FALSE)</f>
        <v>283</v>
      </c>
      <c r="F30" s="15">
        <v>20</v>
      </c>
      <c r="G30" s="15">
        <v>25</v>
      </c>
      <c r="H30" s="15">
        <v>480013.78296737553</v>
      </c>
      <c r="I30" s="15">
        <v>1923974.0120061599</v>
      </c>
      <c r="J30" s="15">
        <v>141512.31529999999</v>
      </c>
      <c r="K30" s="15">
        <v>24.759358288770056</v>
      </c>
      <c r="L30" s="15">
        <v>13.25999597025568</v>
      </c>
      <c r="M30" s="15">
        <v>4.2977202493205713</v>
      </c>
      <c r="N30" s="15">
        <v>2032.1852819308294</v>
      </c>
    </row>
    <row r="31" spans="2:14" s="15" customFormat="1" x14ac:dyDescent="0.25">
      <c r="B31" s="15" t="str">
        <f>VLOOKUP(F31,[1]NUTS_Europa!$A$2:$C$81,2,FALSE)</f>
        <v>FRE1</v>
      </c>
      <c r="C31" s="15">
        <f>VLOOKUP(F31,[1]NUTS_Europa!$A$2:$C$81,3,FALSE)</f>
        <v>220</v>
      </c>
      <c r="D31" s="15" t="str">
        <f>VLOOKUP(G31,[1]NUTS_Europa!$A$2:$C$81,2,FALSE)</f>
        <v>FRI1</v>
      </c>
      <c r="E31" s="15">
        <f>VLOOKUP(G31,[1]NUTS_Europa!$A$2:$C$81,3,FALSE)</f>
        <v>283</v>
      </c>
      <c r="F31" s="15">
        <v>21</v>
      </c>
      <c r="G31" s="15">
        <v>24</v>
      </c>
      <c r="H31" s="15">
        <v>913234.6925567775</v>
      </c>
      <c r="I31" s="15">
        <v>1855919.4878021728</v>
      </c>
      <c r="J31" s="15">
        <v>123840.01519999999</v>
      </c>
      <c r="K31" s="15">
        <v>32.191978609625671</v>
      </c>
      <c r="L31" s="15">
        <v>11.713216983674821</v>
      </c>
      <c r="M31" s="15">
        <v>3.874050111249022</v>
      </c>
      <c r="N31" s="15">
        <v>2032.1852819308294</v>
      </c>
    </row>
    <row r="32" spans="2:14" s="15" customFormat="1" x14ac:dyDescent="0.25">
      <c r="B32" s="15" t="str">
        <f>VLOOKUP(F32,[1]NUTS_Europa!$A$2:$C$81,2,FALSE)</f>
        <v>FRE1</v>
      </c>
      <c r="C32" s="15">
        <f>VLOOKUP(F32,[1]NUTS_Europa!$A$2:$C$81,3,FALSE)</f>
        <v>220</v>
      </c>
      <c r="D32" s="15" t="str">
        <f>VLOOKUP(G32,[1]NUTS_Europa!$A$2:$C$81,2,FALSE)</f>
        <v>FRI3</v>
      </c>
      <c r="E32" s="15">
        <f>VLOOKUP(G32,[1]NUTS_Europa!$A$2:$C$81,3,FALSE)</f>
        <v>283</v>
      </c>
      <c r="F32" s="15">
        <v>21</v>
      </c>
      <c r="G32" s="15">
        <v>25</v>
      </c>
      <c r="H32" s="15">
        <v>591709.44989816844</v>
      </c>
      <c r="I32" s="15">
        <v>1855919.4878021728</v>
      </c>
      <c r="J32" s="15">
        <v>117061.7148</v>
      </c>
      <c r="K32" s="15">
        <v>32.191978609625671</v>
      </c>
      <c r="L32" s="15">
        <v>11.713216983674821</v>
      </c>
      <c r="M32" s="15">
        <v>3.874050111249022</v>
      </c>
      <c r="N32" s="15">
        <v>2032.1852819308294</v>
      </c>
    </row>
    <row r="33" spans="2:14" s="15" customFormat="1" x14ac:dyDescent="0.25">
      <c r="B33" s="15" t="str">
        <f>VLOOKUP(F33,[1]NUTS_Europa!$A$2:$C$81,2,FALSE)</f>
        <v>FRJ1</v>
      </c>
      <c r="C33" s="15">
        <f>VLOOKUP(F33,[1]NUTS_Europa!$A$2:$C$81,3,FALSE)</f>
        <v>1063</v>
      </c>
      <c r="D33" s="15" t="str">
        <f>VLOOKUP(G33,[1]NUTS_Europa!$A$2:$C$81,2,FALSE)</f>
        <v>FRJ2</v>
      </c>
      <c r="E33" s="15">
        <f>VLOOKUP(G33,[1]NUTS_Europa!$A$2:$C$81,3,FALSE)</f>
        <v>283</v>
      </c>
      <c r="F33" s="15">
        <v>26</v>
      </c>
      <c r="G33" s="15">
        <v>28</v>
      </c>
      <c r="H33" s="15">
        <v>2055989.0303884984</v>
      </c>
      <c r="I33" s="15">
        <v>11390919.68200003</v>
      </c>
      <c r="J33" s="15">
        <v>142841.86170000001</v>
      </c>
      <c r="K33" s="15">
        <v>82.55278074866311</v>
      </c>
      <c r="L33" s="15">
        <v>11.647435791827172</v>
      </c>
      <c r="M33" s="15">
        <v>3.6575882413976277</v>
      </c>
      <c r="N33" s="15">
        <v>2032.1852819308294</v>
      </c>
    </row>
    <row r="34" spans="2:14" s="15" customFormat="1" x14ac:dyDescent="0.25">
      <c r="B34" s="15" t="str">
        <f>VLOOKUP(F34,[1]NUTS_Europa!$A$2:$C$81,2,FALSE)</f>
        <v>FRJ1</v>
      </c>
      <c r="C34" s="15">
        <f>VLOOKUP(F34,[1]NUTS_Europa!$A$2:$C$81,3,FALSE)</f>
        <v>1063</v>
      </c>
      <c r="D34" s="15" t="str">
        <f>VLOOKUP(G34,[1]NUTS_Europa!$A$2:$C$81,2,FALSE)</f>
        <v>PT17</v>
      </c>
      <c r="E34" s="15">
        <f>VLOOKUP(G34,[1]NUTS_Europa!$A$2:$C$81,3,FALSE)</f>
        <v>294</v>
      </c>
      <c r="F34" s="15">
        <v>26</v>
      </c>
      <c r="G34" s="15">
        <v>39</v>
      </c>
      <c r="H34" s="15">
        <v>1706002.6121078641</v>
      </c>
      <c r="I34" s="15">
        <v>10553740.959557721</v>
      </c>
      <c r="J34" s="15">
        <v>137713.6226</v>
      </c>
      <c r="K34" s="15">
        <v>43.529411764705884</v>
      </c>
      <c r="L34" s="15">
        <v>9.3201506905200571</v>
      </c>
      <c r="M34" s="15">
        <v>5.7081413857296415</v>
      </c>
      <c r="N34" s="15">
        <v>3296.1439756520863</v>
      </c>
    </row>
    <row r="35" spans="2:14" s="15" customFormat="1" x14ac:dyDescent="0.25">
      <c r="B35" s="15" t="str">
        <f>VLOOKUP(F35,[1]NUTS_Europa!$A$2:$C$81,2,FALSE)</f>
        <v>FRF2</v>
      </c>
      <c r="C35" s="15">
        <f>VLOOKUP(F35,[1]NUTS_Europa!$A$2:$C$81,3,FALSE)</f>
        <v>269</v>
      </c>
      <c r="D35" s="15" t="str">
        <f>VLOOKUP(G35,[1]NUTS_Europa!$A$2:$C$81,2,FALSE)</f>
        <v>FRJ2</v>
      </c>
      <c r="E35" s="15">
        <f>VLOOKUP(G35,[1]NUTS_Europa!$A$2:$C$81,3,FALSE)</f>
        <v>283</v>
      </c>
      <c r="F35" s="15">
        <v>27</v>
      </c>
      <c r="G35" s="15">
        <v>28</v>
      </c>
      <c r="H35" s="15">
        <v>1682598.2382888286</v>
      </c>
      <c r="I35" s="15">
        <v>1923974.0120061599</v>
      </c>
      <c r="J35" s="15">
        <v>176841.96369999999</v>
      </c>
      <c r="K35" s="15">
        <v>24.759358288770056</v>
      </c>
      <c r="L35" s="15">
        <v>13.25999597025568</v>
      </c>
      <c r="M35" s="15">
        <v>4.2977202493205713</v>
      </c>
      <c r="N35" s="15">
        <v>2032.1852819308294</v>
      </c>
    </row>
    <row r="36" spans="2:14" s="15" customFormat="1" x14ac:dyDescent="0.25">
      <c r="B36" s="15" t="str">
        <f>VLOOKUP(F36,[1]NUTS_Europa!$A$2:$C$81,2,FALSE)</f>
        <v>FRF2</v>
      </c>
      <c r="C36" s="15">
        <f>VLOOKUP(F36,[1]NUTS_Europa!$A$2:$C$81,3,FALSE)</f>
        <v>269</v>
      </c>
      <c r="D36" s="15" t="str">
        <f>VLOOKUP(G36,[1]NUTS_Europa!$A$2:$C$81,2,FALSE)</f>
        <v>FRG0</v>
      </c>
      <c r="E36" s="15">
        <f>VLOOKUP(G36,[1]NUTS_Europa!$A$2:$C$81,3,FALSE)</f>
        <v>283</v>
      </c>
      <c r="F36" s="15">
        <v>27</v>
      </c>
      <c r="G36" s="15">
        <v>62</v>
      </c>
      <c r="H36" s="15">
        <v>1207648.0873076469</v>
      </c>
      <c r="I36" s="15">
        <v>1923974.0120061599</v>
      </c>
      <c r="J36" s="15">
        <v>141512.31529999999</v>
      </c>
      <c r="K36" s="15">
        <v>24.759358288770056</v>
      </c>
      <c r="L36" s="15">
        <v>13.25999597025568</v>
      </c>
      <c r="M36" s="15">
        <v>4.2977202493205713</v>
      </c>
      <c r="N36" s="15">
        <v>2032.1852819308294</v>
      </c>
    </row>
    <row r="37" spans="2:14" s="15" customFormat="1" x14ac:dyDescent="0.25">
      <c r="B37" s="15" t="str">
        <f>VLOOKUP(F37,[1]NUTS_Europa!$A$2:$C$81,2,FALSE)</f>
        <v>FRI2</v>
      </c>
      <c r="C37" s="15">
        <f>VLOOKUP(F37,[1]NUTS_Europa!$A$2:$C$81,3,FALSE)</f>
        <v>269</v>
      </c>
      <c r="D37" s="15" t="str">
        <f>VLOOKUP(G37,[1]NUTS_Europa!$A$2:$C$81,2,FALSE)</f>
        <v>ES12</v>
      </c>
      <c r="E37" s="15">
        <f>VLOOKUP(G37,[1]NUTS_Europa!$A$2:$C$81,3,FALSE)</f>
        <v>163</v>
      </c>
      <c r="F37" s="15">
        <v>29</v>
      </c>
      <c r="G37" s="15">
        <v>52</v>
      </c>
      <c r="H37" s="15">
        <v>1970131.6718635617</v>
      </c>
      <c r="I37" s="15">
        <v>2193270.8947726348</v>
      </c>
      <c r="J37" s="15">
        <v>120437.3524</v>
      </c>
      <c r="K37" s="15">
        <v>32.512834224598933</v>
      </c>
      <c r="L37" s="15">
        <v>14.938106774062259</v>
      </c>
      <c r="M37" s="15">
        <v>6.8307339243531624</v>
      </c>
      <c r="N37" s="15">
        <v>2892.2254085751483</v>
      </c>
    </row>
    <row r="38" spans="2:14" s="15" customFormat="1" x14ac:dyDescent="0.25">
      <c r="B38" s="15" t="str">
        <f>VLOOKUP(F38,[1]NUTS_Europa!$A$2:$C$81,2,FALSE)</f>
        <v>FRI2</v>
      </c>
      <c r="C38" s="15">
        <f>VLOOKUP(F38,[1]NUTS_Europa!$A$2:$C$81,3,FALSE)</f>
        <v>269</v>
      </c>
      <c r="D38" s="15" t="str">
        <f>VLOOKUP(G38,[1]NUTS_Europa!$A$2:$C$81,2,FALSE)</f>
        <v>FRG0</v>
      </c>
      <c r="E38" s="15">
        <f>VLOOKUP(G38,[1]NUTS_Europa!$A$2:$C$81,3,FALSE)</f>
        <v>283</v>
      </c>
      <c r="F38" s="15">
        <v>29</v>
      </c>
      <c r="G38" s="15">
        <v>62</v>
      </c>
      <c r="H38" s="15">
        <v>1218321.1244083475</v>
      </c>
      <c r="I38" s="15">
        <v>1923974.0120061599</v>
      </c>
      <c r="J38" s="15">
        <v>118487.9544</v>
      </c>
      <c r="K38" s="15">
        <v>24.759358288770056</v>
      </c>
      <c r="L38" s="15">
        <v>13.25999597025568</v>
      </c>
      <c r="M38" s="15">
        <v>4.2977202493205713</v>
      </c>
      <c r="N38" s="15">
        <v>2032.1852819308294</v>
      </c>
    </row>
    <row r="39" spans="2:14" s="15" customFormat="1" x14ac:dyDescent="0.25">
      <c r="B39" s="15" t="str">
        <f>VLOOKUP(F39,[1]NUTS_Europa!$A$2:$C$81,2,FALSE)</f>
        <v>NL11</v>
      </c>
      <c r="C39" s="15">
        <f>VLOOKUP(F39,[1]NUTS_Europa!$A$2:$C$81,3,FALSE)</f>
        <v>245</v>
      </c>
      <c r="D39" s="15" t="str">
        <f>VLOOKUP(G39,[1]NUTS_Europa!$A$2:$C$81,2,FALSE)</f>
        <v>ES61</v>
      </c>
      <c r="E39" s="15">
        <f>VLOOKUP(G39,[1]NUTS_Europa!$A$2:$C$81,3,FALSE)</f>
        <v>297</v>
      </c>
      <c r="F39" s="15">
        <v>30</v>
      </c>
      <c r="G39" s="15">
        <v>57</v>
      </c>
      <c r="H39" s="15">
        <v>1888197.5331477814</v>
      </c>
      <c r="I39" s="15">
        <v>10556208.837184099</v>
      </c>
      <c r="J39" s="15">
        <v>141696.47589999999</v>
      </c>
      <c r="K39" s="15">
        <v>83.563101604278089</v>
      </c>
      <c r="L39" s="15">
        <v>9.5679194716801632</v>
      </c>
      <c r="M39" s="15">
        <v>1.7306029299770389</v>
      </c>
      <c r="N39" s="15">
        <v>845.53280721987937</v>
      </c>
    </row>
    <row r="40" spans="2:14" s="15" customFormat="1" x14ac:dyDescent="0.25">
      <c r="B40" s="15" t="str">
        <f>VLOOKUP(F40,[1]NUTS_Europa!$A$2:$C$81,2,FALSE)</f>
        <v>NL11</v>
      </c>
      <c r="C40" s="15">
        <f>VLOOKUP(F40,[1]NUTS_Europa!$A$2:$C$81,3,FALSE)</f>
        <v>245</v>
      </c>
      <c r="D40" s="15" t="str">
        <f>VLOOKUP(G40,[1]NUTS_Europa!$A$2:$C$81,2,FALSE)</f>
        <v>PT17</v>
      </c>
      <c r="E40" s="15">
        <f>VLOOKUP(G40,[1]NUTS_Europa!$A$2:$C$81,3,FALSE)</f>
        <v>297</v>
      </c>
      <c r="F40" s="15">
        <v>30</v>
      </c>
      <c r="G40" s="15">
        <v>79</v>
      </c>
      <c r="H40" s="15">
        <v>1967020.6380352404</v>
      </c>
      <c r="I40" s="15">
        <v>10556208.837184099</v>
      </c>
      <c r="J40" s="15">
        <v>123614.25509999999</v>
      </c>
      <c r="K40" s="15">
        <v>83.563101604278089</v>
      </c>
      <c r="L40" s="15">
        <v>9.5679194716801632</v>
      </c>
      <c r="M40" s="15">
        <v>1.7306029299770389</v>
      </c>
      <c r="N40" s="15">
        <v>845.53280721987937</v>
      </c>
    </row>
    <row r="41" spans="2:14" s="15" customFormat="1" x14ac:dyDescent="0.25">
      <c r="B41" s="15" t="str">
        <f>VLOOKUP(F41,[1]NUTS_Europa!$A$2:$C$81,2,FALSE)</f>
        <v>NL33</v>
      </c>
      <c r="C41" s="15">
        <f>VLOOKUP(F41,[1]NUTS_Europa!$A$2:$C$81,3,FALSE)</f>
        <v>250</v>
      </c>
      <c r="D41" s="15" t="str">
        <f>VLOOKUP(G41,[1]NUTS_Europa!$A$2:$C$81,2,FALSE)</f>
        <v>PT15</v>
      </c>
      <c r="E41" s="15">
        <f>VLOOKUP(G41,[1]NUTS_Europa!$A$2:$C$81,3,FALSE)</f>
        <v>1065</v>
      </c>
      <c r="F41" s="15">
        <v>33</v>
      </c>
      <c r="G41" s="15">
        <v>37</v>
      </c>
      <c r="H41" s="15">
        <v>2793209.0573934796</v>
      </c>
      <c r="I41" s="15">
        <v>2868523.6130237873</v>
      </c>
      <c r="J41" s="15">
        <v>114346.8514</v>
      </c>
      <c r="K41" s="15">
        <v>62.340106951871661</v>
      </c>
      <c r="L41" s="15">
        <v>10.963031288160916</v>
      </c>
      <c r="M41" s="15">
        <v>15.947585014415287</v>
      </c>
      <c r="N41" s="15">
        <v>7791.6234232858615</v>
      </c>
    </row>
    <row r="42" spans="2:14" s="15" customFormat="1" x14ac:dyDescent="0.25">
      <c r="B42" s="15" t="str">
        <f>VLOOKUP(F42,[1]NUTS_Europa!$A$2:$C$81,2,FALSE)</f>
        <v>NL33</v>
      </c>
      <c r="C42" s="15">
        <f>VLOOKUP(F42,[1]NUTS_Europa!$A$2:$C$81,3,FALSE)</f>
        <v>250</v>
      </c>
      <c r="D42" s="15" t="str">
        <f>VLOOKUP(G42,[1]NUTS_Europa!$A$2:$C$81,2,FALSE)</f>
        <v>PT18</v>
      </c>
      <c r="E42" s="15">
        <f>VLOOKUP(G42,[1]NUTS_Europa!$A$2:$C$81,3,FALSE)</f>
        <v>1065</v>
      </c>
      <c r="F42" s="15">
        <v>33</v>
      </c>
      <c r="G42" s="15">
        <v>40</v>
      </c>
      <c r="H42" s="15">
        <v>2240767.3734356659</v>
      </c>
      <c r="I42" s="15">
        <v>2868523.6130237873</v>
      </c>
      <c r="J42" s="15">
        <v>137713.6226</v>
      </c>
      <c r="K42" s="15">
        <v>62.340106951871661</v>
      </c>
      <c r="L42" s="15">
        <v>10.963031288160916</v>
      </c>
      <c r="M42" s="15">
        <v>15.947585014415287</v>
      </c>
      <c r="N42" s="15">
        <v>7791.6234232858615</v>
      </c>
    </row>
    <row r="43" spans="2:14" s="15" customFormat="1" x14ac:dyDescent="0.25">
      <c r="B43" s="15" t="str">
        <f>VLOOKUP(F43,[1]NUTS_Europa!$A$2:$C$81,2,FALSE)</f>
        <v>NL34</v>
      </c>
      <c r="C43" s="15">
        <f>VLOOKUP(F43,[1]NUTS_Europa!$A$2:$C$81,3,FALSE)</f>
        <v>250</v>
      </c>
      <c r="D43" s="15" t="str">
        <f>VLOOKUP(G43,[1]NUTS_Europa!$A$2:$C$81,2,FALSE)</f>
        <v>FRH0</v>
      </c>
      <c r="E43" s="15">
        <f>VLOOKUP(G43,[1]NUTS_Europa!$A$2:$C$81,3,FALSE)</f>
        <v>282</v>
      </c>
      <c r="F43" s="15">
        <v>34</v>
      </c>
      <c r="G43" s="15">
        <v>63</v>
      </c>
      <c r="H43" s="15">
        <v>316418.24577286316</v>
      </c>
      <c r="I43" s="15">
        <v>1880868.2407947644</v>
      </c>
      <c r="J43" s="15">
        <v>135416.16140000001</v>
      </c>
      <c r="K43" s="15">
        <v>19.411764705882355</v>
      </c>
      <c r="L43" s="15">
        <v>11.778689736115521</v>
      </c>
      <c r="M43" s="15">
        <v>1.728927042550586</v>
      </c>
      <c r="N43" s="15">
        <v>732.05116425480003</v>
      </c>
    </row>
    <row r="44" spans="2:14" s="15" customFormat="1" x14ac:dyDescent="0.25">
      <c r="B44" s="15" t="str">
        <f>VLOOKUP(F44,[1]NUTS_Europa!$A$2:$C$81,2,FALSE)</f>
        <v>NL34</v>
      </c>
      <c r="C44" s="15">
        <f>VLOOKUP(F44,[1]NUTS_Europa!$A$2:$C$81,3,FALSE)</f>
        <v>250</v>
      </c>
      <c r="D44" s="15" t="str">
        <f>VLOOKUP(G44,[1]NUTS_Europa!$A$2:$C$81,2,FALSE)</f>
        <v>FRI3</v>
      </c>
      <c r="E44" s="15">
        <f>VLOOKUP(G44,[1]NUTS_Europa!$A$2:$C$81,3,FALSE)</f>
        <v>282</v>
      </c>
      <c r="F44" s="15">
        <v>34</v>
      </c>
      <c r="G44" s="15">
        <v>65</v>
      </c>
      <c r="H44" s="15">
        <v>451945.07396484702</v>
      </c>
      <c r="I44" s="15">
        <v>1880868.2407947644</v>
      </c>
      <c r="J44" s="15">
        <v>199597.76430000001</v>
      </c>
      <c r="K44" s="15">
        <v>19.411764705882355</v>
      </c>
      <c r="L44" s="15">
        <v>11.778689736115521</v>
      </c>
      <c r="M44" s="15">
        <v>1.728927042550586</v>
      </c>
      <c r="N44" s="15">
        <v>732.05116425480003</v>
      </c>
    </row>
    <row r="45" spans="2:14" s="15" customFormat="1" x14ac:dyDescent="0.25">
      <c r="B45" s="15" t="str">
        <f>VLOOKUP(F45,[1]NUTS_Europa!$A$2:$C$81,2,FALSE)</f>
        <v>NL41</v>
      </c>
      <c r="C45" s="15">
        <f>VLOOKUP(F45,[1]NUTS_Europa!$A$2:$C$81,3,FALSE)</f>
        <v>253</v>
      </c>
      <c r="D45" s="15" t="str">
        <f>VLOOKUP(G45,[1]NUTS_Europa!$A$2:$C$81,2,FALSE)</f>
        <v>PT11</v>
      </c>
      <c r="E45" s="15">
        <f>VLOOKUP(G45,[1]NUTS_Europa!$A$2:$C$81,3,FALSE)</f>
        <v>111</v>
      </c>
      <c r="F45" s="15">
        <v>35</v>
      </c>
      <c r="G45" s="15">
        <v>36</v>
      </c>
      <c r="H45" s="15">
        <v>1045869.1096277728</v>
      </c>
      <c r="I45" s="15">
        <v>2444727.5186603758</v>
      </c>
      <c r="J45" s="15">
        <v>163029.68049999999</v>
      </c>
      <c r="K45" s="15">
        <v>51.598930481283425</v>
      </c>
      <c r="L45" s="15">
        <v>12.248675299833213</v>
      </c>
      <c r="M45" s="15">
        <v>6.3609069185354263</v>
      </c>
      <c r="N45" s="15">
        <v>3107.7928912121797</v>
      </c>
    </row>
    <row r="46" spans="2:14" s="15" customFormat="1" x14ac:dyDescent="0.25">
      <c r="B46" s="15" t="str">
        <f>VLOOKUP(F46,[1]NUTS_Europa!$A$2:$C$81,2,FALSE)</f>
        <v>NL41</v>
      </c>
      <c r="C46" s="15">
        <f>VLOOKUP(F46,[1]NUTS_Europa!$A$2:$C$81,3,FALSE)</f>
        <v>253</v>
      </c>
      <c r="D46" s="15" t="str">
        <f>VLOOKUP(G46,[1]NUTS_Europa!$A$2:$C$81,2,FALSE)</f>
        <v>PT16</v>
      </c>
      <c r="E46" s="15">
        <f>VLOOKUP(G46,[1]NUTS_Europa!$A$2:$C$81,3,FALSE)</f>
        <v>111</v>
      </c>
      <c r="F46" s="15">
        <v>35</v>
      </c>
      <c r="G46" s="15">
        <v>38</v>
      </c>
      <c r="H46" s="15">
        <v>943855.80797373306</v>
      </c>
      <c r="I46" s="15">
        <v>2444727.5186603758</v>
      </c>
      <c r="J46" s="15">
        <v>122072.6309</v>
      </c>
      <c r="K46" s="15">
        <v>51.598930481283425</v>
      </c>
      <c r="L46" s="15">
        <v>12.248675299833213</v>
      </c>
      <c r="M46" s="15">
        <v>6.3609069185354263</v>
      </c>
      <c r="N46" s="15">
        <v>3107.7928912121797</v>
      </c>
    </row>
    <row r="47" spans="2:14" s="15" customFormat="1" x14ac:dyDescent="0.25">
      <c r="B47" s="15" t="str">
        <f>VLOOKUP(F47,[1]NUTS_Europa!$A$2:$C$81,2,FALSE)</f>
        <v>PT15</v>
      </c>
      <c r="C47" s="15">
        <f>VLOOKUP(F47,[1]NUTS_Europa!$A$2:$C$81,3,FALSE)</f>
        <v>1065</v>
      </c>
      <c r="D47" s="15" t="str">
        <f>VLOOKUP(G47,[1]NUTS_Europa!$A$2:$C$81,2,FALSE)</f>
        <v>PT17</v>
      </c>
      <c r="E47" s="15">
        <f>VLOOKUP(G47,[1]NUTS_Europa!$A$2:$C$81,3,FALSE)</f>
        <v>294</v>
      </c>
      <c r="F47" s="15">
        <v>37</v>
      </c>
      <c r="G47" s="15">
        <v>39</v>
      </c>
      <c r="H47" s="15">
        <v>1035898.8890014768</v>
      </c>
      <c r="I47" s="15">
        <v>1286646.1017934261</v>
      </c>
      <c r="J47" s="15">
        <v>507158.32770000002</v>
      </c>
      <c r="K47" s="15">
        <v>2.4064171122994655</v>
      </c>
      <c r="L47" s="15">
        <v>7.6886639417185805</v>
      </c>
      <c r="M47" s="15">
        <v>5.7081413857296415</v>
      </c>
      <c r="N47" s="15">
        <v>3296.1439756520863</v>
      </c>
    </row>
    <row r="48" spans="2:14" s="15" customFormat="1" x14ac:dyDescent="0.25">
      <c r="B48" s="15" t="str">
        <f>VLOOKUP(F48,[1]NUTS_Europa!$A$2:$C$81,2,FALSE)</f>
        <v>BE21</v>
      </c>
      <c r="C48" s="15">
        <f>VLOOKUP(F48,[1]NUTS_Europa!$A$2:$C$81,3,FALSE)</f>
        <v>250</v>
      </c>
      <c r="D48" s="15" t="str">
        <f>VLOOKUP(G48,[1]NUTS_Europa!$A$2:$C$81,2,FALSE)</f>
        <v>FRH0</v>
      </c>
      <c r="E48" s="15">
        <f>VLOOKUP(G48,[1]NUTS_Europa!$A$2:$C$81,3,FALSE)</f>
        <v>282</v>
      </c>
      <c r="F48" s="15">
        <v>41</v>
      </c>
      <c r="G48" s="15">
        <v>63</v>
      </c>
      <c r="H48" s="15">
        <v>302961.68127153139</v>
      </c>
      <c r="I48" s="15">
        <v>1880868.2407947644</v>
      </c>
      <c r="J48" s="15">
        <v>123614.25509999999</v>
      </c>
      <c r="K48" s="15">
        <v>19.411764705882355</v>
      </c>
      <c r="L48" s="15">
        <v>11.778689736115521</v>
      </c>
      <c r="M48" s="15">
        <v>1.728927042550586</v>
      </c>
      <c r="N48" s="15">
        <v>732.05116425480003</v>
      </c>
    </row>
    <row r="49" spans="2:14" s="15" customFormat="1" x14ac:dyDescent="0.25">
      <c r="B49" s="15" t="str">
        <f>VLOOKUP(F49,[1]NUTS_Europa!$A$2:$C$81,2,FALSE)</f>
        <v>BE21</v>
      </c>
      <c r="C49" s="15">
        <f>VLOOKUP(F49,[1]NUTS_Europa!$A$2:$C$81,3,FALSE)</f>
        <v>250</v>
      </c>
      <c r="D49" s="15" t="str">
        <f>VLOOKUP(G49,[1]NUTS_Europa!$A$2:$C$81,2,FALSE)</f>
        <v>FRI3</v>
      </c>
      <c r="E49" s="15">
        <f>VLOOKUP(G49,[1]NUTS_Europa!$A$2:$C$81,3,FALSE)</f>
        <v>282</v>
      </c>
      <c r="F49" s="15">
        <v>41</v>
      </c>
      <c r="G49" s="15">
        <v>65</v>
      </c>
      <c r="H49" s="15">
        <v>438488.50946351531</v>
      </c>
      <c r="I49" s="15">
        <v>1880868.2407947644</v>
      </c>
      <c r="J49" s="15">
        <v>119215.969</v>
      </c>
      <c r="K49" s="15">
        <v>19.411764705882355</v>
      </c>
      <c r="L49" s="15">
        <v>11.778689736115521</v>
      </c>
      <c r="M49" s="15">
        <v>1.728927042550586</v>
      </c>
      <c r="N49" s="15">
        <v>732.05116425480003</v>
      </c>
    </row>
    <row r="50" spans="2:14" s="15" customFormat="1" x14ac:dyDescent="0.25">
      <c r="B50" s="15" t="str">
        <f>VLOOKUP(F50,[1]NUTS_Europa!$A$2:$C$81,2,FALSE)</f>
        <v>BE23</v>
      </c>
      <c r="C50" s="15">
        <f>VLOOKUP(F50,[1]NUTS_Europa!$A$2:$C$81,3,FALSE)</f>
        <v>220</v>
      </c>
      <c r="D50" s="15" t="str">
        <f>VLOOKUP(G50,[1]NUTS_Europa!$A$2:$C$81,2,FALSE)</f>
        <v>FRD1</v>
      </c>
      <c r="E50" s="15">
        <f>VLOOKUP(G50,[1]NUTS_Europa!$A$2:$C$81,3,FALSE)</f>
        <v>269</v>
      </c>
      <c r="F50" s="15">
        <v>42</v>
      </c>
      <c r="G50" s="15">
        <v>59</v>
      </c>
      <c r="H50" s="15">
        <v>4110897.1318948739</v>
      </c>
      <c r="I50" s="15">
        <v>1615935.1308234665</v>
      </c>
      <c r="J50" s="15">
        <v>115262.5922</v>
      </c>
      <c r="K50" s="15">
        <v>9.6786096256684502</v>
      </c>
      <c r="L50" s="15">
        <v>13.735669955611943</v>
      </c>
      <c r="M50" s="15">
        <v>30.746793095894102</v>
      </c>
      <c r="N50" s="15">
        <v>14279.069796</v>
      </c>
    </row>
    <row r="51" spans="2:14" s="15" customFormat="1" x14ac:dyDescent="0.25">
      <c r="B51" s="15" t="str">
        <f>VLOOKUP(F51,[1]NUTS_Europa!$A$2:$C$81,2,FALSE)</f>
        <v>BE23</v>
      </c>
      <c r="C51" s="15">
        <f>VLOOKUP(F51,[1]NUTS_Europa!$A$2:$C$81,3,FALSE)</f>
        <v>220</v>
      </c>
      <c r="D51" s="15" t="str">
        <f>VLOOKUP(G51,[1]NUTS_Europa!$A$2:$C$81,2,FALSE)</f>
        <v>NL11</v>
      </c>
      <c r="E51" s="15">
        <f>VLOOKUP(G51,[1]NUTS_Europa!$A$2:$C$81,3,FALSE)</f>
        <v>218</v>
      </c>
      <c r="F51" s="15">
        <v>42</v>
      </c>
      <c r="G51" s="15">
        <v>70</v>
      </c>
      <c r="H51" s="15">
        <v>1904403.4635194319</v>
      </c>
      <c r="I51" s="15">
        <v>1567162.977264663</v>
      </c>
      <c r="J51" s="15">
        <v>117061.7148</v>
      </c>
      <c r="K51" s="15">
        <v>6.6844919786096257</v>
      </c>
      <c r="L51" s="15">
        <v>11.368242900039286</v>
      </c>
      <c r="M51" s="15">
        <v>9.4024986458276416</v>
      </c>
      <c r="N51" s="15">
        <v>5443.4838231684107</v>
      </c>
    </row>
    <row r="52" spans="2:14" s="15" customFormat="1" x14ac:dyDescent="0.25">
      <c r="B52" s="15" t="str">
        <f>VLOOKUP(F52,[1]NUTS_Europa!$A$2:$C$81,2,FALSE)</f>
        <v>BE25</v>
      </c>
      <c r="C52" s="15">
        <f>VLOOKUP(F52,[1]NUTS_Europa!$A$2:$C$81,3,FALSE)</f>
        <v>220</v>
      </c>
      <c r="D52" s="15" t="str">
        <f>VLOOKUP(G52,[1]NUTS_Europa!$A$2:$C$81,2,FALSE)</f>
        <v>FRD1</v>
      </c>
      <c r="E52" s="15">
        <f>VLOOKUP(G52,[1]NUTS_Europa!$A$2:$C$81,3,FALSE)</f>
        <v>269</v>
      </c>
      <c r="F52" s="15">
        <v>43</v>
      </c>
      <c r="G52" s="15">
        <v>59</v>
      </c>
      <c r="H52" s="15">
        <v>3570942.6750010108</v>
      </c>
      <c r="I52" s="15">
        <v>1615935.1308234665</v>
      </c>
      <c r="J52" s="15">
        <v>199058.85829999999</v>
      </c>
      <c r="K52" s="15">
        <v>9.6786096256684502</v>
      </c>
      <c r="L52" s="15">
        <v>13.735669955611943</v>
      </c>
      <c r="M52" s="15">
        <v>30.746793095894102</v>
      </c>
      <c r="N52" s="15">
        <v>14279.069796</v>
      </c>
    </row>
    <row r="53" spans="2:14" s="15" customFormat="1" x14ac:dyDescent="0.25">
      <c r="B53" s="15" t="str">
        <f>VLOOKUP(F53,[1]NUTS_Europa!$A$2:$C$81,2,FALSE)</f>
        <v>BE25</v>
      </c>
      <c r="C53" s="15">
        <f>VLOOKUP(F53,[1]NUTS_Europa!$A$2:$C$81,3,FALSE)</f>
        <v>220</v>
      </c>
      <c r="D53" s="15" t="str">
        <f>VLOOKUP(G53,[1]NUTS_Europa!$A$2:$C$81,2,FALSE)</f>
        <v>PT18</v>
      </c>
      <c r="E53" s="15">
        <f>VLOOKUP(G53,[1]NUTS_Europa!$A$2:$C$81,3,FALSE)</f>
        <v>61</v>
      </c>
      <c r="F53" s="15">
        <v>43</v>
      </c>
      <c r="G53" s="15">
        <v>80</v>
      </c>
      <c r="H53" s="15">
        <v>11583968.363585267</v>
      </c>
      <c r="I53" s="15">
        <v>2715785.2105562468</v>
      </c>
      <c r="J53" s="15">
        <v>117768.50930000001</v>
      </c>
      <c r="K53" s="15">
        <v>72.388770053475938</v>
      </c>
      <c r="L53" s="15">
        <v>9.4263485666867233</v>
      </c>
      <c r="M53" s="15">
        <v>29.864919133616553</v>
      </c>
      <c r="N53" s="15">
        <v>17378.684516231049</v>
      </c>
    </row>
    <row r="54" spans="2:14" s="15" customFormat="1" x14ac:dyDescent="0.25">
      <c r="B54" s="15" t="str">
        <f>VLOOKUP(F54,[1]NUTS_Europa!$A$2:$C$81,2,FALSE)</f>
        <v>DE50</v>
      </c>
      <c r="C54" s="15">
        <f>VLOOKUP(F54,[1]NUTS_Europa!$A$2:$C$81,3,FALSE)</f>
        <v>1069</v>
      </c>
      <c r="D54" s="15" t="str">
        <f>VLOOKUP(G54,[1]NUTS_Europa!$A$2:$C$81,2,FALSE)</f>
        <v>FRJ2</v>
      </c>
      <c r="E54" s="15">
        <f>VLOOKUP(G54,[1]NUTS_Europa!$A$2:$C$81,3,FALSE)</f>
        <v>163</v>
      </c>
      <c r="F54" s="15">
        <v>44</v>
      </c>
      <c r="G54" s="15">
        <v>68</v>
      </c>
      <c r="H54" s="15">
        <v>2545273.475947842</v>
      </c>
      <c r="I54" s="15">
        <v>2553643.4714880222</v>
      </c>
      <c r="J54" s="15">
        <v>122072.6309</v>
      </c>
      <c r="K54" s="15">
        <v>56.045454545454547</v>
      </c>
      <c r="L54" s="15">
        <v>12.838278043260811</v>
      </c>
      <c r="M54" s="15">
        <v>5.9196919664083145</v>
      </c>
      <c r="N54" s="15">
        <v>2892.2254085751483</v>
      </c>
    </row>
    <row r="55" spans="2:14" s="15" customFormat="1" x14ac:dyDescent="0.25">
      <c r="B55" s="15" t="str">
        <f>VLOOKUP(F55,[1]NUTS_Europa!$A$2:$C$81,2,FALSE)</f>
        <v>DE50</v>
      </c>
      <c r="C55" s="15">
        <f>VLOOKUP(F55,[1]NUTS_Europa!$A$2:$C$81,3,FALSE)</f>
        <v>1069</v>
      </c>
      <c r="D55" s="15" t="str">
        <f>VLOOKUP(G55,[1]NUTS_Europa!$A$2:$C$81,2,FALSE)</f>
        <v>NL11</v>
      </c>
      <c r="E55" s="15">
        <f>VLOOKUP(G55,[1]NUTS_Europa!$A$2:$C$81,3,FALSE)</f>
        <v>218</v>
      </c>
      <c r="F55" s="15">
        <v>44</v>
      </c>
      <c r="G55" s="15">
        <v>70</v>
      </c>
      <c r="H55" s="15">
        <v>2183995.7852544282</v>
      </c>
      <c r="I55" s="15">
        <v>1811851.0509982607</v>
      </c>
      <c r="J55" s="15">
        <v>120437.3524</v>
      </c>
      <c r="K55" s="15">
        <v>14.436898395721927</v>
      </c>
      <c r="L55" s="15">
        <v>10.815193155818699</v>
      </c>
      <c r="M55" s="15">
        <v>8.8226761772044497</v>
      </c>
      <c r="N55" s="15">
        <v>5443.4838231684107</v>
      </c>
    </row>
    <row r="56" spans="2:14" s="15" customFormat="1" x14ac:dyDescent="0.25">
      <c r="B56" s="15" t="str">
        <f>VLOOKUP(F56,[1]NUTS_Europa!$A$2:$C$81,2,FALSE)</f>
        <v>DE60</v>
      </c>
      <c r="C56" s="15">
        <f>VLOOKUP(F56,[1]NUTS_Europa!$A$2:$C$81,3,FALSE)</f>
        <v>245</v>
      </c>
      <c r="D56" s="15" t="str">
        <f>VLOOKUP(G56,[1]NUTS_Europa!$A$2:$C$81,2,FALSE)</f>
        <v>ES61</v>
      </c>
      <c r="E56" s="15">
        <f>VLOOKUP(G56,[1]NUTS_Europa!$A$2:$C$81,3,FALSE)</f>
        <v>297</v>
      </c>
      <c r="F56" s="15">
        <v>45</v>
      </c>
      <c r="G56" s="15">
        <v>57</v>
      </c>
      <c r="H56" s="15">
        <v>1880426.2411166234</v>
      </c>
      <c r="I56" s="15">
        <v>10556208.837184099</v>
      </c>
      <c r="J56" s="15">
        <v>159445.52859999999</v>
      </c>
      <c r="K56" s="15">
        <v>83.563101604278089</v>
      </c>
      <c r="L56" s="15">
        <v>9.5679194716801632</v>
      </c>
      <c r="M56" s="15">
        <v>1.7306029299770389</v>
      </c>
      <c r="N56" s="15">
        <v>845.53280721987937</v>
      </c>
    </row>
    <row r="57" spans="2:14" s="15" customFormat="1" x14ac:dyDescent="0.25">
      <c r="B57" s="15" t="str">
        <f>VLOOKUP(F57,[1]NUTS_Europa!$A$2:$C$81,2,FALSE)</f>
        <v>DE60</v>
      </c>
      <c r="C57" s="15">
        <f>VLOOKUP(F57,[1]NUTS_Europa!$A$2:$C$81,3,FALSE)</f>
        <v>245</v>
      </c>
      <c r="D57" s="15" t="str">
        <f>VLOOKUP(G57,[1]NUTS_Europa!$A$2:$C$81,2,FALSE)</f>
        <v>FRF2</v>
      </c>
      <c r="E57" s="15">
        <f>VLOOKUP(G57,[1]NUTS_Europa!$A$2:$C$81,3,FALSE)</f>
        <v>235</v>
      </c>
      <c r="F57" s="15">
        <v>45</v>
      </c>
      <c r="G57" s="15">
        <v>67</v>
      </c>
      <c r="H57" s="15">
        <v>3706923.5793647766</v>
      </c>
      <c r="I57" s="15">
        <v>10136572.158737987</v>
      </c>
      <c r="J57" s="15">
        <v>145035.59770000001</v>
      </c>
      <c r="K57" s="15">
        <v>19.086096256684495</v>
      </c>
      <c r="L57" s="15">
        <v>10.77131038129097</v>
      </c>
      <c r="M57" s="15">
        <v>3.2460113219254394</v>
      </c>
      <c r="N57" s="15">
        <v>1583.5630706642501</v>
      </c>
    </row>
    <row r="58" spans="2:14" s="15" customFormat="1" x14ac:dyDescent="0.25">
      <c r="B58" s="15" t="str">
        <f>VLOOKUP(F58,[1]NUTS_Europa!$A$2:$C$81,2,FALSE)</f>
        <v>DE80</v>
      </c>
      <c r="C58" s="15">
        <f>VLOOKUP(F58,[1]NUTS_Europa!$A$2:$C$81,3,FALSE)</f>
        <v>245</v>
      </c>
      <c r="D58" s="15" t="str">
        <f>VLOOKUP(G58,[1]NUTS_Europa!$A$2:$C$81,2,FALSE)</f>
        <v>ES11</v>
      </c>
      <c r="E58" s="15">
        <f>VLOOKUP(G58,[1]NUTS_Europa!$A$2:$C$81,3,FALSE)</f>
        <v>285</v>
      </c>
      <c r="F58" s="15">
        <v>46</v>
      </c>
      <c r="G58" s="15">
        <v>51</v>
      </c>
      <c r="H58" s="15">
        <v>37151.401447667464</v>
      </c>
      <c r="I58" s="15">
        <v>13105526.642623287</v>
      </c>
      <c r="J58" s="15">
        <v>127001.217</v>
      </c>
      <c r="K58" s="15">
        <v>53.793582887700538</v>
      </c>
      <c r="L58" s="15">
        <v>13.498378436565439</v>
      </c>
      <c r="M58" s="15">
        <v>3.1948865603431971E-2</v>
      </c>
      <c r="N58" s="15">
        <v>15.609481269928793</v>
      </c>
    </row>
    <row r="59" spans="2:14" s="15" customFormat="1" x14ac:dyDescent="0.25">
      <c r="B59" s="15" t="str">
        <f>VLOOKUP(F59,[1]NUTS_Europa!$A$2:$C$81,2,FALSE)</f>
        <v>DE80</v>
      </c>
      <c r="C59" s="15">
        <f>VLOOKUP(F59,[1]NUTS_Europa!$A$2:$C$81,3,FALSE)</f>
        <v>245</v>
      </c>
      <c r="D59" s="15" t="str">
        <f>VLOOKUP(G59,[1]NUTS_Europa!$A$2:$C$81,2,FALSE)</f>
        <v>ES13</v>
      </c>
      <c r="E59" s="15">
        <f>VLOOKUP(G59,[1]NUTS_Europa!$A$2:$C$81,3,FALSE)</f>
        <v>285</v>
      </c>
      <c r="F59" s="15">
        <v>46</v>
      </c>
      <c r="G59" s="15">
        <v>53</v>
      </c>
      <c r="H59" s="15">
        <v>43894.33833820749</v>
      </c>
      <c r="I59" s="15">
        <v>13105526.642623287</v>
      </c>
      <c r="J59" s="15">
        <v>117768.50930000001</v>
      </c>
      <c r="K59" s="15">
        <v>53.793582887700538</v>
      </c>
      <c r="L59" s="15">
        <v>13.498378436565439</v>
      </c>
      <c r="M59" s="15">
        <v>3.1948865603431971E-2</v>
      </c>
      <c r="N59" s="15">
        <v>15.609481269928793</v>
      </c>
    </row>
    <row r="60" spans="2:14" s="15" customFormat="1" x14ac:dyDescent="0.25">
      <c r="B60" s="15" t="str">
        <f>VLOOKUP(F60,[1]NUTS_Europa!$A$2:$C$81,2,FALSE)</f>
        <v>DE93</v>
      </c>
      <c r="C60" s="15">
        <f>VLOOKUP(F60,[1]NUTS_Europa!$A$2:$C$81,3,FALSE)</f>
        <v>245</v>
      </c>
      <c r="D60" s="15" t="str">
        <f>VLOOKUP(G60,[1]NUTS_Europa!$A$2:$C$81,2,FALSE)</f>
        <v>FRI1</v>
      </c>
      <c r="E60" s="15">
        <f>VLOOKUP(G60,[1]NUTS_Europa!$A$2:$C$81,3,FALSE)</f>
        <v>275</v>
      </c>
      <c r="F60" s="15">
        <v>47</v>
      </c>
      <c r="G60" s="15">
        <v>64</v>
      </c>
      <c r="H60" s="15">
        <v>487368.65204792982</v>
      </c>
      <c r="I60" s="15">
        <v>12908512.652081683</v>
      </c>
      <c r="J60" s="15">
        <v>154854.3009</v>
      </c>
      <c r="K60" s="15">
        <v>63.63636363636364</v>
      </c>
      <c r="L60" s="15">
        <v>13.004083374845376</v>
      </c>
      <c r="M60" s="15">
        <v>0.4393966726307314</v>
      </c>
      <c r="N60" s="15">
        <v>186.04651200000001</v>
      </c>
    </row>
    <row r="61" spans="2:14" s="15" customFormat="1" x14ac:dyDescent="0.25">
      <c r="B61" s="15" t="str">
        <f>VLOOKUP(F61,[1]NUTS_Europa!$A$2:$C$81,2,FALSE)</f>
        <v>DE93</v>
      </c>
      <c r="C61" s="15">
        <f>VLOOKUP(F61,[1]NUTS_Europa!$A$2:$C$81,3,FALSE)</f>
        <v>245</v>
      </c>
      <c r="D61" s="15" t="str">
        <f>VLOOKUP(G61,[1]NUTS_Europa!$A$2:$C$81,2,FALSE)</f>
        <v>FRI2</v>
      </c>
      <c r="E61" s="15">
        <f>VLOOKUP(G61,[1]NUTS_Europa!$A$2:$C$81,3,FALSE)</f>
        <v>275</v>
      </c>
      <c r="F61" s="15">
        <v>47</v>
      </c>
      <c r="G61" s="15">
        <v>69</v>
      </c>
      <c r="H61" s="15">
        <v>455123.81477413775</v>
      </c>
      <c r="I61" s="15">
        <v>12908512.652081683</v>
      </c>
      <c r="J61" s="15">
        <v>114346.8514</v>
      </c>
      <c r="K61" s="15">
        <v>63.63636363636364</v>
      </c>
      <c r="L61" s="15">
        <v>13.004083374845376</v>
      </c>
      <c r="M61" s="15">
        <v>0.4393966726307314</v>
      </c>
      <c r="N61" s="15">
        <v>186.04651200000001</v>
      </c>
    </row>
    <row r="62" spans="2:14" s="15" customFormat="1" x14ac:dyDescent="0.25">
      <c r="B62" s="15" t="str">
        <f>VLOOKUP(F62,[1]NUTS_Europa!$A$2:$C$81,2,FALSE)</f>
        <v>DE94</v>
      </c>
      <c r="C62" s="15">
        <f>VLOOKUP(F62,[1]NUTS_Europa!$A$2:$C$81,3,FALSE)</f>
        <v>1069</v>
      </c>
      <c r="D62" s="15" t="str">
        <f>VLOOKUP(G62,[1]NUTS_Europa!$A$2:$C$81,2,FALSE)</f>
        <v>ES12</v>
      </c>
      <c r="E62" s="15">
        <f>VLOOKUP(G62,[1]NUTS_Europa!$A$2:$C$81,3,FALSE)</f>
        <v>163</v>
      </c>
      <c r="F62" s="15">
        <v>48</v>
      </c>
      <c r="G62" s="15">
        <v>52</v>
      </c>
      <c r="H62" s="15">
        <v>1766787.6238487125</v>
      </c>
      <c r="I62" s="15">
        <v>2553643.4714880222</v>
      </c>
      <c r="J62" s="15">
        <v>123614.25509999999</v>
      </c>
      <c r="K62" s="15">
        <v>56.045454545454547</v>
      </c>
      <c r="L62" s="15">
        <v>12.838278043260811</v>
      </c>
      <c r="M62" s="15">
        <v>5.9196919664083145</v>
      </c>
      <c r="N62" s="15">
        <v>2892.2254085751483</v>
      </c>
    </row>
    <row r="63" spans="2:14" s="15" customFormat="1" x14ac:dyDescent="0.25">
      <c r="B63" s="15" t="str">
        <f>VLOOKUP(F63,[1]NUTS_Europa!$A$2:$C$81,2,FALSE)</f>
        <v>DE94</v>
      </c>
      <c r="C63" s="15">
        <f>VLOOKUP(F63,[1]NUTS_Europa!$A$2:$C$81,3,FALSE)</f>
        <v>1069</v>
      </c>
      <c r="D63" s="15" t="str">
        <f>VLOOKUP(G63,[1]NUTS_Europa!$A$2:$C$81,2,FALSE)</f>
        <v>FRE1</v>
      </c>
      <c r="E63" s="15">
        <f>VLOOKUP(G63,[1]NUTS_Europa!$A$2:$C$81,3,FALSE)</f>
        <v>235</v>
      </c>
      <c r="F63" s="15">
        <v>48</v>
      </c>
      <c r="G63" s="15">
        <v>61</v>
      </c>
      <c r="H63" s="15">
        <v>584104.63077122567</v>
      </c>
      <c r="I63" s="15">
        <v>1683541.0148004619</v>
      </c>
      <c r="J63" s="15">
        <v>507158.32770000002</v>
      </c>
      <c r="K63" s="15">
        <v>21.8</v>
      </c>
      <c r="L63" s="15">
        <v>9.2850859866004516</v>
      </c>
      <c r="M63" s="15">
        <v>2.7471939074356548</v>
      </c>
      <c r="N63" s="15">
        <v>1583.5630706642501</v>
      </c>
    </row>
    <row r="64" spans="2:14" s="15" customFormat="1" x14ac:dyDescent="0.25">
      <c r="B64" s="15" t="str">
        <f>VLOOKUP(F64,[1]NUTS_Europa!$A$2:$C$81,2,FALSE)</f>
        <v>DEA1</v>
      </c>
      <c r="C64" s="15">
        <f>VLOOKUP(F64,[1]NUTS_Europa!$A$2:$C$81,3,FALSE)</f>
        <v>245</v>
      </c>
      <c r="D64" s="15" t="str">
        <f>VLOOKUP(G64,[1]NUTS_Europa!$A$2:$C$81,2,FALSE)</f>
        <v>ES11</v>
      </c>
      <c r="E64" s="15">
        <f>VLOOKUP(G64,[1]NUTS_Europa!$A$2:$C$81,3,FALSE)</f>
        <v>285</v>
      </c>
      <c r="F64" s="15">
        <v>49</v>
      </c>
      <c r="G64" s="15">
        <v>51</v>
      </c>
      <c r="H64" s="15">
        <v>35942.181762129891</v>
      </c>
      <c r="I64" s="15">
        <v>13105526.642623287</v>
      </c>
      <c r="J64" s="15">
        <v>176841.96369999999</v>
      </c>
      <c r="K64" s="15">
        <v>53.793582887700538</v>
      </c>
      <c r="L64" s="15">
        <v>13.498378436565439</v>
      </c>
      <c r="M64" s="15">
        <v>3.1948865603431971E-2</v>
      </c>
      <c r="N64" s="15">
        <v>15.609481269928793</v>
      </c>
    </row>
    <row r="65" spans="2:14" s="15" customFormat="1" x14ac:dyDescent="0.25">
      <c r="B65" s="15" t="str">
        <f>VLOOKUP(F65,[1]NUTS_Europa!$A$2:$C$81,2,FALSE)</f>
        <v>DEA1</v>
      </c>
      <c r="C65" s="15">
        <f>VLOOKUP(F65,[1]NUTS_Europa!$A$2:$C$81,3,FALSE)</f>
        <v>245</v>
      </c>
      <c r="D65" s="15" t="str">
        <f>VLOOKUP(G65,[1]NUTS_Europa!$A$2:$C$81,2,FALSE)</f>
        <v>ES13</v>
      </c>
      <c r="E65" s="15">
        <f>VLOOKUP(G65,[1]NUTS_Europa!$A$2:$C$81,3,FALSE)</f>
        <v>285</v>
      </c>
      <c r="F65" s="15">
        <v>49</v>
      </c>
      <c r="G65" s="15">
        <v>53</v>
      </c>
      <c r="H65" s="15">
        <v>42685.118652669917</v>
      </c>
      <c r="I65" s="15">
        <v>13105526.642623287</v>
      </c>
      <c r="J65" s="15">
        <v>199058.85829999999</v>
      </c>
      <c r="K65" s="15">
        <v>53.793582887700538</v>
      </c>
      <c r="L65" s="15">
        <v>13.498378436565439</v>
      </c>
      <c r="M65" s="15">
        <v>3.1948865603431971E-2</v>
      </c>
      <c r="N65" s="15">
        <v>15.609481269928793</v>
      </c>
    </row>
    <row r="66" spans="2:14" s="15" customFormat="1" x14ac:dyDescent="0.25">
      <c r="B66" s="15" t="str">
        <f>VLOOKUP(F66,[1]NUTS_Europa!$A$2:$C$81,2,FALSE)</f>
        <v>DEF0</v>
      </c>
      <c r="C66" s="15">
        <f>VLOOKUP(F66,[1]NUTS_Europa!$A$2:$C$81,3,FALSE)</f>
        <v>245</v>
      </c>
      <c r="D66" s="15" t="str">
        <f>VLOOKUP(G66,[1]NUTS_Europa!$A$2:$C$81,2,FALSE)</f>
        <v>FRE1</v>
      </c>
      <c r="E66" s="15">
        <f>VLOOKUP(G66,[1]NUTS_Europa!$A$2:$C$81,3,FALSE)</f>
        <v>235</v>
      </c>
      <c r="F66" s="15">
        <v>50</v>
      </c>
      <c r="G66" s="15">
        <v>61</v>
      </c>
      <c r="H66" s="15">
        <v>3109356.2365585836</v>
      </c>
      <c r="I66" s="15">
        <v>10136572.158737987</v>
      </c>
      <c r="J66" s="15">
        <v>163171.4883</v>
      </c>
      <c r="K66" s="15">
        <v>19.086096256684495</v>
      </c>
      <c r="L66" s="15">
        <v>10.77131038129097</v>
      </c>
      <c r="M66" s="15">
        <v>3.2460113219254394</v>
      </c>
      <c r="N66" s="15">
        <v>1583.5630706642501</v>
      </c>
    </row>
    <row r="67" spans="2:14" s="15" customFormat="1" x14ac:dyDescent="0.25">
      <c r="B67" s="15" t="str">
        <f>VLOOKUP(F67,[1]NUTS_Europa!$A$2:$C$81,2,FALSE)</f>
        <v>DEF0</v>
      </c>
      <c r="C67" s="15">
        <f>VLOOKUP(F67,[1]NUTS_Europa!$A$2:$C$81,3,FALSE)</f>
        <v>245</v>
      </c>
      <c r="D67" s="15" t="str">
        <f>VLOOKUP(G67,[1]NUTS_Europa!$A$2:$C$81,2,FALSE)</f>
        <v>FRF2</v>
      </c>
      <c r="E67" s="15">
        <f>VLOOKUP(G67,[1]NUTS_Europa!$A$2:$C$81,3,FALSE)</f>
        <v>235</v>
      </c>
      <c r="F67" s="15">
        <v>50</v>
      </c>
      <c r="G67" s="15">
        <v>67</v>
      </c>
      <c r="H67" s="15">
        <v>3625834.0652052723</v>
      </c>
      <c r="I67" s="15">
        <v>10136572.158737987</v>
      </c>
      <c r="J67" s="15">
        <v>142392.87169999999</v>
      </c>
      <c r="K67" s="15">
        <v>19.086096256684495</v>
      </c>
      <c r="L67" s="15">
        <v>10.77131038129097</v>
      </c>
      <c r="M67" s="15">
        <v>3.2460113219254394</v>
      </c>
      <c r="N67" s="15">
        <v>1583.5630706642501</v>
      </c>
    </row>
    <row r="68" spans="2:14" s="15" customFormat="1" x14ac:dyDescent="0.25">
      <c r="B68" s="15" t="str">
        <f>VLOOKUP(F68,[1]NUTS_Europa!$A$2:$C$81,2,FALSE)</f>
        <v>ES21</v>
      </c>
      <c r="C68" s="15">
        <f>VLOOKUP(F68,[1]NUTS_Europa!$A$2:$C$81,3,FALSE)</f>
        <v>1063</v>
      </c>
      <c r="D68" s="15" t="str">
        <f>VLOOKUP(G68,[1]NUTS_Europa!$A$2:$C$81,2,FALSE)</f>
        <v>FRI1</v>
      </c>
      <c r="E68" s="15">
        <f>VLOOKUP(G68,[1]NUTS_Europa!$A$2:$C$81,3,FALSE)</f>
        <v>275</v>
      </c>
      <c r="F68" s="15">
        <v>54</v>
      </c>
      <c r="G68" s="15">
        <v>64</v>
      </c>
      <c r="H68" s="15">
        <v>241621.430249592</v>
      </c>
      <c r="I68" s="15">
        <v>11452114.837973449</v>
      </c>
      <c r="J68" s="15">
        <v>137713.6226</v>
      </c>
      <c r="K68" s="15">
        <v>84.81283422459893</v>
      </c>
      <c r="L68" s="15">
        <v>12.005127532527798</v>
      </c>
      <c r="M68" s="15">
        <v>0.38079260323186953</v>
      </c>
      <c r="N68" s="15">
        <v>186.04651200000001</v>
      </c>
    </row>
    <row r="69" spans="2:14" s="15" customFormat="1" x14ac:dyDescent="0.25">
      <c r="B69" s="15" t="str">
        <f>VLOOKUP(F69,[1]NUTS_Europa!$A$2:$C$81,2,FALSE)</f>
        <v>ES21</v>
      </c>
      <c r="C69" s="15">
        <f>VLOOKUP(F69,[1]NUTS_Europa!$A$2:$C$81,3,FALSE)</f>
        <v>1063</v>
      </c>
      <c r="D69" s="15" t="str">
        <f>VLOOKUP(G69,[1]NUTS_Europa!$A$2:$C$81,2,FALSE)</f>
        <v>FRI2</v>
      </c>
      <c r="E69" s="15">
        <f>VLOOKUP(G69,[1]NUTS_Europa!$A$2:$C$81,3,FALSE)</f>
        <v>275</v>
      </c>
      <c r="F69" s="15">
        <v>54</v>
      </c>
      <c r="G69" s="15">
        <v>69</v>
      </c>
      <c r="H69" s="15">
        <v>209376.59297579998</v>
      </c>
      <c r="I69" s="15">
        <v>11452114.837973449</v>
      </c>
      <c r="J69" s="15">
        <v>199058.85829999999</v>
      </c>
      <c r="K69" s="15">
        <v>84.81283422459893</v>
      </c>
      <c r="L69" s="15">
        <v>12.005127532527798</v>
      </c>
      <c r="M69" s="15">
        <v>0.38079260323186953</v>
      </c>
      <c r="N69" s="15">
        <v>186.04651200000001</v>
      </c>
    </row>
    <row r="70" spans="2:14" s="15" customFormat="1" x14ac:dyDescent="0.25">
      <c r="B70" s="15" t="str">
        <f>VLOOKUP(F70,[1]NUTS_Europa!$A$2:$C$81,2,FALSE)</f>
        <v>ES51</v>
      </c>
      <c r="C70" s="15">
        <f>VLOOKUP(F70,[1]NUTS_Europa!$A$2:$C$81,3,FALSE)</f>
        <v>1064</v>
      </c>
      <c r="D70" s="15" t="str">
        <f>VLOOKUP(G70,[1]NUTS_Europa!$A$2:$C$81,2,FALSE)</f>
        <v>ES62</v>
      </c>
      <c r="E70" s="15">
        <f>VLOOKUP(G70,[1]NUTS_Europa!$A$2:$C$81,3,FALSE)</f>
        <v>462</v>
      </c>
      <c r="F70" s="15">
        <v>55</v>
      </c>
      <c r="G70" s="15">
        <v>58</v>
      </c>
      <c r="H70" s="15">
        <v>981226.28724666312</v>
      </c>
      <c r="I70" s="15">
        <v>1553443.9368525913</v>
      </c>
      <c r="J70" s="15">
        <v>114203.5226</v>
      </c>
      <c r="K70" s="15">
        <v>17.807486631016044</v>
      </c>
      <c r="L70" s="15">
        <v>8.0100680648694524</v>
      </c>
      <c r="M70" s="15">
        <v>1.583166877836113</v>
      </c>
      <c r="N70" s="15">
        <v>914.1935376508535</v>
      </c>
    </row>
    <row r="71" spans="2:14" s="15" customFormat="1" x14ac:dyDescent="0.25">
      <c r="B71" s="15" t="str">
        <f>VLOOKUP(F71,[1]NUTS_Europa!$A$2:$C$81,2,FALSE)</f>
        <v>ES51</v>
      </c>
      <c r="C71" s="15">
        <f>VLOOKUP(F71,[1]NUTS_Europa!$A$2:$C$81,3,FALSE)</f>
        <v>1064</v>
      </c>
      <c r="D71" s="15" t="str">
        <f>VLOOKUP(G71,[1]NUTS_Europa!$A$2:$C$81,2,FALSE)</f>
        <v>FRD2</v>
      </c>
      <c r="E71" s="15">
        <f>VLOOKUP(G71,[1]NUTS_Europa!$A$2:$C$81,3,FALSE)</f>
        <v>271</v>
      </c>
      <c r="F71" s="15">
        <v>55</v>
      </c>
      <c r="G71" s="15">
        <v>60</v>
      </c>
      <c r="H71" s="15">
        <v>164053.76094913733</v>
      </c>
      <c r="I71" s="15">
        <v>3007355.6359969918</v>
      </c>
      <c r="J71" s="15">
        <v>507158.32770000002</v>
      </c>
      <c r="K71" s="15">
        <v>82.406417112299465</v>
      </c>
      <c r="L71" s="15">
        <v>9.3834902704972549</v>
      </c>
      <c r="M71" s="15">
        <v>0.63772289244749258</v>
      </c>
      <c r="N71" s="15">
        <v>311.57674480919997</v>
      </c>
    </row>
    <row r="72" spans="2:14" s="15" customFormat="1" x14ac:dyDescent="0.25">
      <c r="B72" s="15" t="str">
        <f>VLOOKUP(F72,[1]NUTS_Europa!$A$2:$C$81,2,FALSE)</f>
        <v>ES52</v>
      </c>
      <c r="C72" s="15">
        <f>VLOOKUP(F72,[1]NUTS_Europa!$A$2:$C$81,3,FALSE)</f>
        <v>1063</v>
      </c>
      <c r="D72" s="15" t="str">
        <f>VLOOKUP(G72,[1]NUTS_Europa!$A$2:$C$81,2,FALSE)</f>
        <v>ES62</v>
      </c>
      <c r="E72" s="15">
        <f>VLOOKUP(G72,[1]NUTS_Europa!$A$2:$C$81,3,FALSE)</f>
        <v>462</v>
      </c>
      <c r="F72" s="15">
        <v>56</v>
      </c>
      <c r="G72" s="15">
        <v>58</v>
      </c>
      <c r="H72" s="15">
        <v>992188.76616264111</v>
      </c>
      <c r="I72" s="15">
        <v>10131134.807696708</v>
      </c>
      <c r="J72" s="15">
        <v>163171.4883</v>
      </c>
      <c r="K72" s="15">
        <v>24.598930481283425</v>
      </c>
      <c r="L72" s="15">
        <v>10.350227037964945</v>
      </c>
      <c r="M72" s="15">
        <v>1.583166877836113</v>
      </c>
      <c r="N72" s="15">
        <v>914.1935376508535</v>
      </c>
    </row>
    <row r="73" spans="2:14" s="15" customFormat="1" x14ac:dyDescent="0.25">
      <c r="B73" s="15" t="str">
        <f>VLOOKUP(F73,[1]NUTS_Europa!$A$2:$C$81,2,FALSE)</f>
        <v>ES52</v>
      </c>
      <c r="C73" s="15">
        <f>VLOOKUP(F73,[1]NUTS_Europa!$A$2:$C$81,3,FALSE)</f>
        <v>1063</v>
      </c>
      <c r="D73" s="15" t="str">
        <f>VLOOKUP(G73,[1]NUTS_Europa!$A$2:$C$81,2,FALSE)</f>
        <v>FRD2</v>
      </c>
      <c r="E73" s="15">
        <f>VLOOKUP(G73,[1]NUTS_Europa!$A$2:$C$81,3,FALSE)</f>
        <v>271</v>
      </c>
      <c r="F73" s="15">
        <v>56</v>
      </c>
      <c r="G73" s="15">
        <v>60</v>
      </c>
      <c r="H73" s="15">
        <v>168158.87944112933</v>
      </c>
      <c r="I73" s="15">
        <v>11586150.857883325</v>
      </c>
      <c r="J73" s="15">
        <v>145035.59770000001</v>
      </c>
      <c r="K73" s="15">
        <v>89.251336898395721</v>
      </c>
      <c r="L73" s="15">
        <v>11.723649243592746</v>
      </c>
      <c r="M73" s="15">
        <v>0.63772289244749258</v>
      </c>
      <c r="N73" s="15">
        <v>311.57674480919997</v>
      </c>
    </row>
    <row r="74" spans="2:14" s="15" customFormat="1" x14ac:dyDescent="0.25">
      <c r="B74" s="15" t="str">
        <f>VLOOKUP(F74,[1]NUTS_Europa!$A$2:$C$81,2,FALSE)</f>
        <v>FRJ1</v>
      </c>
      <c r="C74" s="15">
        <f>VLOOKUP(F74,[1]NUTS_Europa!$A$2:$C$81,3,FALSE)</f>
        <v>1064</v>
      </c>
      <c r="D74" s="15" t="str">
        <f>VLOOKUP(G74,[1]NUTS_Europa!$A$2:$C$81,2,FALSE)</f>
        <v>FRJ2</v>
      </c>
      <c r="E74" s="15">
        <f>VLOOKUP(G74,[1]NUTS_Europa!$A$2:$C$81,3,FALSE)</f>
        <v>163</v>
      </c>
      <c r="F74" s="15">
        <v>66</v>
      </c>
      <c r="G74" s="15">
        <v>68</v>
      </c>
      <c r="H74" s="15">
        <v>3465070.2599644382</v>
      </c>
      <c r="I74" s="15">
        <v>2713643.9527148171</v>
      </c>
      <c r="J74" s="15">
        <v>163171.4883</v>
      </c>
      <c r="K74" s="15">
        <v>66.631016042780757</v>
      </c>
      <c r="L74" s="15">
        <v>10.985387622538259</v>
      </c>
      <c r="M74" s="15">
        <v>5.9196919664083145</v>
      </c>
      <c r="N74" s="15">
        <v>2892.2254085751483</v>
      </c>
    </row>
    <row r="75" spans="2:14" s="15" customFormat="1" x14ac:dyDescent="0.25">
      <c r="B75" s="15" t="str">
        <f>VLOOKUP(F75,[1]NUTS_Europa!$A$2:$C$81,2,FALSE)</f>
        <v>FRJ1</v>
      </c>
      <c r="C75" s="15">
        <f>VLOOKUP(F75,[1]NUTS_Europa!$A$2:$C$81,3,FALSE)</f>
        <v>1064</v>
      </c>
      <c r="D75" s="15" t="str">
        <f>VLOOKUP(G75,[1]NUTS_Europa!$A$2:$C$81,2,FALSE)</f>
        <v>PT16</v>
      </c>
      <c r="E75" s="15">
        <f>VLOOKUP(G75,[1]NUTS_Europa!$A$2:$C$81,3,FALSE)</f>
        <v>294</v>
      </c>
      <c r="F75" s="15">
        <v>66</v>
      </c>
      <c r="G75" s="15">
        <v>78</v>
      </c>
      <c r="H75" s="15">
        <v>3014165.6186987176</v>
      </c>
      <c r="I75" s="15">
        <v>1906952.519228616</v>
      </c>
      <c r="J75" s="15">
        <v>119215.969</v>
      </c>
      <c r="K75" s="15">
        <v>33.119251336898401</v>
      </c>
      <c r="L75" s="15">
        <v>6.9799917174245643</v>
      </c>
      <c r="M75" s="15">
        <v>5.7081413857296415</v>
      </c>
      <c r="N75" s="15">
        <v>3296.1439756520863</v>
      </c>
    </row>
    <row r="76" spans="2:14" s="15" customFormat="1" x14ac:dyDescent="0.25">
      <c r="B76" s="15" t="str">
        <f>VLOOKUP(F76,[1]NUTS_Europa!$A$2:$C$81,2,FALSE)</f>
        <v>NL12</v>
      </c>
      <c r="C76" s="15">
        <f>VLOOKUP(F76,[1]NUTS_Europa!$A$2:$C$81,3,FALSE)</f>
        <v>250</v>
      </c>
      <c r="D76" s="15" t="str">
        <f>VLOOKUP(G76,[1]NUTS_Europa!$A$2:$C$81,2,FALSE)</f>
        <v>NL34</v>
      </c>
      <c r="E76" s="15">
        <f>VLOOKUP(G76,[1]NUTS_Europa!$A$2:$C$81,3,FALSE)</f>
        <v>218</v>
      </c>
      <c r="F76" s="15">
        <v>71</v>
      </c>
      <c r="G76" s="15">
        <v>74</v>
      </c>
      <c r="H76" s="15">
        <v>3215350.2404928301</v>
      </c>
      <c r="I76" s="15">
        <v>1768777.3402183997</v>
      </c>
      <c r="J76" s="15">
        <v>117768.50930000001</v>
      </c>
      <c r="K76" s="15">
        <v>3.6363636363636367</v>
      </c>
      <c r="L76" s="15">
        <v>11.839651159818242</v>
      </c>
      <c r="M76" s="15">
        <v>10.537356556402012</v>
      </c>
      <c r="N76" s="15">
        <v>5443.4838231684107</v>
      </c>
    </row>
    <row r="77" spans="2:14" s="15" customFormat="1" x14ac:dyDescent="0.25">
      <c r="B77" s="15" t="str">
        <f>VLOOKUP(F77,[1]NUTS_Europa!$A$2:$C$81,2,FALSE)</f>
        <v>NL12</v>
      </c>
      <c r="C77" s="15">
        <f>VLOOKUP(F77,[1]NUTS_Europa!$A$2:$C$81,3,FALSE)</f>
        <v>250</v>
      </c>
      <c r="D77" s="15" t="str">
        <f>VLOOKUP(G77,[1]NUTS_Europa!$A$2:$C$81,2,FALSE)</f>
        <v>PT11</v>
      </c>
      <c r="E77" s="15">
        <f>VLOOKUP(G77,[1]NUTS_Europa!$A$2:$C$81,3,FALSE)</f>
        <v>288</v>
      </c>
      <c r="F77" s="15">
        <v>71</v>
      </c>
      <c r="G77" s="15">
        <v>76</v>
      </c>
      <c r="H77" s="15">
        <v>633328.97530506761</v>
      </c>
      <c r="I77" s="15">
        <v>2600612.1035488839</v>
      </c>
      <c r="J77" s="15">
        <v>142841.86170000001</v>
      </c>
      <c r="K77" s="15">
        <v>48.65347593582888</v>
      </c>
      <c r="L77" s="15">
        <v>10.806900899979432</v>
      </c>
      <c r="M77" s="15">
        <v>1.8430092418883024</v>
      </c>
      <c r="N77" s="15">
        <v>900.45194714114655</v>
      </c>
    </row>
    <row r="78" spans="2:14" s="15" customFormat="1" x14ac:dyDescent="0.25">
      <c r="B78" s="15" t="str">
        <f>VLOOKUP(F78,[1]NUTS_Europa!$A$2:$C$81,2,FALSE)</f>
        <v>NL32</v>
      </c>
      <c r="C78" s="15">
        <f>VLOOKUP(F78,[1]NUTS_Europa!$A$2:$C$81,3,FALSE)</f>
        <v>253</v>
      </c>
      <c r="D78" s="15" t="str">
        <f>VLOOKUP(G78,[1]NUTS_Europa!$A$2:$C$81,2,FALSE)</f>
        <v>NL34</v>
      </c>
      <c r="E78" s="15">
        <f>VLOOKUP(G78,[1]NUTS_Europa!$A$2:$C$81,3,FALSE)</f>
        <v>218</v>
      </c>
      <c r="F78" s="15">
        <v>72</v>
      </c>
      <c r="G78" s="15">
        <v>74</v>
      </c>
      <c r="H78" s="15">
        <v>2755036.1393852332</v>
      </c>
      <c r="I78" s="15">
        <v>1722310.7393471603</v>
      </c>
      <c r="J78" s="15">
        <v>120125.8052</v>
      </c>
      <c r="K78" s="15">
        <v>9.5716577540106957</v>
      </c>
      <c r="L78" s="15">
        <v>10.464062700322879</v>
      </c>
      <c r="M78" s="15">
        <v>10.537356556402012</v>
      </c>
      <c r="N78" s="15">
        <v>5443.4838231684107</v>
      </c>
    </row>
    <row r="79" spans="2:14" s="15" customFormat="1" x14ac:dyDescent="0.25">
      <c r="B79" s="15" t="str">
        <f>VLOOKUP(F79,[1]NUTS_Europa!$A$2:$C$81,2,FALSE)</f>
        <v>NL32</v>
      </c>
      <c r="C79" s="15">
        <f>VLOOKUP(F79,[1]NUTS_Europa!$A$2:$C$81,3,FALSE)</f>
        <v>253</v>
      </c>
      <c r="D79" s="15" t="str">
        <f>VLOOKUP(G79,[1]NUTS_Europa!$A$2:$C$81,2,FALSE)</f>
        <v>NL41</v>
      </c>
      <c r="E79" s="15">
        <f>VLOOKUP(G79,[1]NUTS_Europa!$A$2:$C$81,3,FALSE)</f>
        <v>218</v>
      </c>
      <c r="F79" s="15">
        <v>72</v>
      </c>
      <c r="G79" s="15">
        <v>75</v>
      </c>
      <c r="H79" s="15">
        <v>2361934.9550951263</v>
      </c>
      <c r="I79" s="15">
        <v>1722310.7393471603</v>
      </c>
      <c r="J79" s="15">
        <v>159445.52859999999</v>
      </c>
      <c r="K79" s="15">
        <v>9.5716577540106957</v>
      </c>
      <c r="L79" s="15">
        <v>10.464062700322879</v>
      </c>
      <c r="M79" s="15">
        <v>10.537356556402012</v>
      </c>
      <c r="N79" s="15">
        <v>5443.4838231684107</v>
      </c>
    </row>
    <row r="80" spans="2:14" s="15" customFormat="1" x14ac:dyDescent="0.25">
      <c r="B80" s="15" t="str">
        <f>VLOOKUP(F80,[1]NUTS_Europa!$A$2:$C$81,2,FALSE)</f>
        <v>NL33</v>
      </c>
      <c r="C80" s="15">
        <f>VLOOKUP(F80,[1]NUTS_Europa!$A$2:$C$81,3,FALSE)</f>
        <v>220</v>
      </c>
      <c r="D80" s="15" t="str">
        <f>VLOOKUP(G80,[1]NUTS_Europa!$A$2:$C$81,2,FALSE)</f>
        <v>NL41</v>
      </c>
      <c r="E80" s="15">
        <f>VLOOKUP(G80,[1]NUTS_Europa!$A$2:$C$81,3,FALSE)</f>
        <v>218</v>
      </c>
      <c r="F80" s="15">
        <v>73</v>
      </c>
      <c r="G80" s="15">
        <v>75</v>
      </c>
      <c r="H80" s="15">
        <v>2506920.3696222682</v>
      </c>
      <c r="I80" s="15">
        <v>1567162.977264663</v>
      </c>
      <c r="J80" s="15">
        <v>176841.96369999999</v>
      </c>
      <c r="K80" s="15">
        <v>6.6844919786096257</v>
      </c>
      <c r="L80" s="15">
        <v>11.368242900039286</v>
      </c>
      <c r="M80" s="15">
        <v>9.4024986458276416</v>
      </c>
      <c r="N80" s="15">
        <v>5443.4838231684107</v>
      </c>
    </row>
    <row r="81" spans="2:29" s="15" customFormat="1" x14ac:dyDescent="0.25">
      <c r="B81" s="15" t="str">
        <f>VLOOKUP(F81,[1]NUTS_Europa!$A$2:$C$81,2,FALSE)</f>
        <v>NL33</v>
      </c>
      <c r="C81" s="15">
        <f>VLOOKUP(F81,[1]NUTS_Europa!$A$2:$C$81,3,FALSE)</f>
        <v>220</v>
      </c>
      <c r="D81" s="15" t="str">
        <f>VLOOKUP(G81,[1]NUTS_Europa!$A$2:$C$81,2,FALSE)</f>
        <v>PT11</v>
      </c>
      <c r="E81" s="15">
        <f>VLOOKUP(G81,[1]NUTS_Europa!$A$2:$C$81,3,FALSE)</f>
        <v>288</v>
      </c>
      <c r="F81" s="15">
        <v>73</v>
      </c>
      <c r="G81" s="15">
        <v>76</v>
      </c>
      <c r="H81" s="15">
        <v>579338.99162011838</v>
      </c>
      <c r="I81" s="15">
        <v>2258842.4008243079</v>
      </c>
      <c r="J81" s="15">
        <v>163171.4883</v>
      </c>
      <c r="K81" s="15">
        <v>44.95775401069519</v>
      </c>
      <c r="L81" s="15">
        <v>10.335492640200476</v>
      </c>
      <c r="M81" s="15">
        <v>1.6552829532648468</v>
      </c>
      <c r="N81" s="15">
        <v>900.45194714114655</v>
      </c>
    </row>
    <row r="82" spans="2:29" s="15" customFormat="1" x14ac:dyDescent="0.25">
      <c r="B82" s="15" t="str">
        <f>VLOOKUP(F82,[1]NUTS_Europa!$A$2:$C$81,2,FALSE)</f>
        <v>PT15</v>
      </c>
      <c r="C82" s="15">
        <f>VLOOKUP(F82,[1]NUTS_Europa!$A$2:$C$81,3,FALSE)</f>
        <v>61</v>
      </c>
      <c r="D82" s="15" t="str">
        <f>VLOOKUP(G82,[1]NUTS_Europa!$A$2:$C$81,2,FALSE)</f>
        <v>PT16</v>
      </c>
      <c r="E82" s="15">
        <f>VLOOKUP(G82,[1]NUTS_Europa!$A$2:$C$81,3,FALSE)</f>
        <v>294</v>
      </c>
      <c r="F82" s="15">
        <v>77</v>
      </c>
      <c r="G82" s="15">
        <v>78</v>
      </c>
      <c r="H82" s="15">
        <v>2753903.0347061749</v>
      </c>
      <c r="I82" s="15">
        <v>1496518.3791648196</v>
      </c>
      <c r="J82" s="15">
        <v>127001.217</v>
      </c>
      <c r="K82" s="15">
        <v>16.454545454545453</v>
      </c>
      <c r="L82" s="15">
        <v>6.623389480023345</v>
      </c>
      <c r="M82" s="15">
        <v>5.313262296597502</v>
      </c>
      <c r="N82" s="15">
        <v>3296.1439756520863</v>
      </c>
    </row>
    <row r="83" spans="2:29" s="15" customFormat="1" x14ac:dyDescent="0.25">
      <c r="B83" s="15" t="str">
        <f>VLOOKUP(F83,[1]NUTS_Europa!$A$2:$C$81,2,FALSE)</f>
        <v>PT15</v>
      </c>
      <c r="C83" s="15">
        <f>VLOOKUP(F83,[1]NUTS_Europa!$A$2:$C$81,3,FALSE)</f>
        <v>61</v>
      </c>
      <c r="D83" s="15" t="str">
        <f>VLOOKUP(G83,[1]NUTS_Europa!$A$2:$C$81,2,FALSE)</f>
        <v>PT17</v>
      </c>
      <c r="E83" s="15">
        <f>VLOOKUP(G83,[1]NUTS_Europa!$A$2:$C$81,3,FALSE)</f>
        <v>297</v>
      </c>
      <c r="F83" s="15">
        <v>77</v>
      </c>
      <c r="G83" s="15">
        <v>79</v>
      </c>
      <c r="H83" s="15">
        <v>718644.11617602117</v>
      </c>
      <c r="I83" s="15">
        <v>1131258.825251966</v>
      </c>
      <c r="J83" s="15">
        <v>113696.3812</v>
      </c>
      <c r="K83" s="15">
        <v>4.0106951871657754</v>
      </c>
      <c r="L83" s="15">
        <v>5.8722024188658741</v>
      </c>
      <c r="M83" s="15">
        <v>1.3629676428951671</v>
      </c>
      <c r="N83" s="15">
        <v>845.53280721987937</v>
      </c>
    </row>
    <row r="84" spans="2:29" s="15" customFormat="1" x14ac:dyDescent="0.25">
      <c r="N84" s="15">
        <f>SUM(N4:N83)</f>
        <v>245243.92806153986</v>
      </c>
    </row>
    <row r="85" spans="2:29" s="15" customFormat="1" x14ac:dyDescent="0.25">
      <c r="B85" s="15" t="s">
        <v>146</v>
      </c>
    </row>
    <row r="86" spans="2:29" s="15" customFormat="1" x14ac:dyDescent="0.25">
      <c r="B86" s="15" t="str">
        <f>B3</f>
        <v>nodo inicial</v>
      </c>
      <c r="C86" s="15" t="str">
        <f t="shared" ref="C86:N86" si="0">C3</f>
        <v>puerto O</v>
      </c>
      <c r="D86" s="15" t="str">
        <f t="shared" si="0"/>
        <v>nodo final</v>
      </c>
      <c r="E86" s="15" t="str">
        <f t="shared" si="0"/>
        <v>puerto D</v>
      </c>
      <c r="F86" s="15" t="str">
        <f t="shared" si="0"/>
        <v>Var1</v>
      </c>
      <c r="G86" s="15" t="str">
        <f t="shared" si="0"/>
        <v>Var2</v>
      </c>
      <c r="H86" s="15" t="str">
        <f t="shared" si="0"/>
        <v>Coste variable</v>
      </c>
      <c r="I86" s="15" t="str">
        <f t="shared" si="0"/>
        <v>Coste fijo</v>
      </c>
      <c r="J86" s="15" t="str">
        <f t="shared" si="0"/>
        <v>flow</v>
      </c>
      <c r="K86" s="15" t="str">
        <f t="shared" si="0"/>
        <v>TiempoNav</v>
      </c>
      <c r="L86" s="15" t="str">
        <f t="shared" si="0"/>
        <v>TiempoPort</v>
      </c>
      <c r="M86" s="15" t="str">
        <f t="shared" si="0"/>
        <v>TiempoCD</v>
      </c>
      <c r="N86" s="15" t="str">
        <f t="shared" si="0"/>
        <v>offer</v>
      </c>
    </row>
    <row r="87" spans="2:29" s="15" customFormat="1" x14ac:dyDescent="0.25">
      <c r="B87" s="15" t="str">
        <f>VLOOKUP(F87,[1]NUTS_Europa!$A$2:$C$81,2,FALSE)</f>
        <v>ES51</v>
      </c>
      <c r="C87" s="15">
        <f>VLOOKUP(F87,[1]NUTS_Europa!$A$2:$C$81,3,FALSE)</f>
        <v>1064</v>
      </c>
      <c r="D87" s="15" t="str">
        <f>VLOOKUP(G87,[1]NUTS_Europa!$A$2:$C$81,2,FALSE)</f>
        <v>ES62</v>
      </c>
      <c r="E87" s="15">
        <f>VLOOKUP(G87,[1]NUTS_Europa!$A$2:$C$81,3,FALSE)</f>
        <v>462</v>
      </c>
      <c r="F87" s="15">
        <v>55</v>
      </c>
      <c r="G87" s="15">
        <v>58</v>
      </c>
      <c r="H87" s="15">
        <v>981226.28724666312</v>
      </c>
      <c r="I87" s="15">
        <v>1553443.9368525913</v>
      </c>
      <c r="J87" s="15">
        <v>114203.5226</v>
      </c>
      <c r="K87" s="15">
        <v>17.807486631016044</v>
      </c>
      <c r="L87" s="15">
        <v>8.0100680648694524</v>
      </c>
      <c r="M87" s="15">
        <v>1.583166877836113</v>
      </c>
      <c r="N87" s="15">
        <v>914.1935376508535</v>
      </c>
    </row>
    <row r="88" spans="2:29" s="15" customFormat="1" x14ac:dyDescent="0.25">
      <c r="B88" s="15" t="str">
        <f>VLOOKUP(G88,[1]NUTS_Europa!$A$2:$C$81,2,FALSE)</f>
        <v>ES62</v>
      </c>
      <c r="C88" s="15">
        <f>VLOOKUP(G88,[1]NUTS_Europa!$A$2:$C$81,3,FALSE)</f>
        <v>462</v>
      </c>
      <c r="D88" s="15" t="str">
        <f>VLOOKUP(F88,[1]NUTS_Europa!$A$2:$C$81,2,FALSE)</f>
        <v>ES52</v>
      </c>
      <c r="E88" s="15">
        <f>VLOOKUP(F88,[1]NUTS_Europa!$A$2:$C$81,3,FALSE)</f>
        <v>1063</v>
      </c>
      <c r="F88" s="15">
        <v>56</v>
      </c>
      <c r="G88" s="15">
        <v>58</v>
      </c>
      <c r="H88" s="15">
        <v>992188.76616264111</v>
      </c>
      <c r="I88" s="15">
        <v>10131134.807696708</v>
      </c>
      <c r="J88" s="15">
        <v>163171.4883</v>
      </c>
      <c r="K88" s="15">
        <v>24.598930481283425</v>
      </c>
      <c r="L88" s="15">
        <v>10.350227037964945</v>
      </c>
      <c r="M88" s="15">
        <v>1.583166877836113</v>
      </c>
      <c r="N88" s="15">
        <v>914.1935376508535</v>
      </c>
    </row>
    <row r="89" spans="2:29" s="15" customFormat="1" x14ac:dyDescent="0.25">
      <c r="B89" s="15" t="str">
        <f>VLOOKUP(F89,[1]NUTS_Europa!$A$2:$C$81,2,FALSE)</f>
        <v>ES52</v>
      </c>
      <c r="C89" s="15">
        <f>VLOOKUP(F89,[1]NUTS_Europa!$A$2:$C$81,3,FALSE)</f>
        <v>1063</v>
      </c>
      <c r="D89" s="15" t="str">
        <f>VLOOKUP(G89,[1]NUTS_Europa!$A$2:$C$81,2,FALSE)</f>
        <v>FRD2</v>
      </c>
      <c r="E89" s="15">
        <f>VLOOKUP(G89,[1]NUTS_Europa!$A$2:$C$81,3,FALSE)</f>
        <v>271</v>
      </c>
      <c r="F89" s="15">
        <v>56</v>
      </c>
      <c r="G89" s="15">
        <v>60</v>
      </c>
      <c r="H89" s="15">
        <v>168158.87944112933</v>
      </c>
      <c r="I89" s="15">
        <v>11586150.857883325</v>
      </c>
      <c r="J89" s="15">
        <v>145035.59770000001</v>
      </c>
      <c r="K89" s="15">
        <v>89.251336898395721</v>
      </c>
      <c r="L89" s="15">
        <v>11.723649243592746</v>
      </c>
      <c r="M89" s="15">
        <v>0.63772289244749258</v>
      </c>
      <c r="N89" s="15">
        <v>311.57674480919997</v>
      </c>
    </row>
    <row r="90" spans="2:29" s="15" customFormat="1" x14ac:dyDescent="0.25">
      <c r="B90" s="15" t="str">
        <f>VLOOKUP(G90,[1]NUTS_Europa!$A$2:$C$81,2,FALSE)</f>
        <v>FRD2</v>
      </c>
      <c r="C90" s="15">
        <f>VLOOKUP(G90,[1]NUTS_Europa!$A$2:$C$81,3,FALSE)</f>
        <v>271</v>
      </c>
      <c r="D90" s="15" t="str">
        <f>VLOOKUP(F90,[1]NUTS_Europa!$A$2:$C$81,2,FALSE)</f>
        <v>ES51</v>
      </c>
      <c r="E90" s="15">
        <f>VLOOKUP(F90,[1]NUTS_Europa!$A$2:$C$81,3,FALSE)</f>
        <v>1064</v>
      </c>
      <c r="F90" s="15">
        <v>55</v>
      </c>
      <c r="G90" s="15">
        <v>60</v>
      </c>
      <c r="H90" s="15">
        <v>164053.76094913733</v>
      </c>
      <c r="I90" s="15">
        <v>3007355.6359969918</v>
      </c>
      <c r="J90" s="15">
        <v>507158.32770000002</v>
      </c>
      <c r="K90" s="15">
        <v>82.406417112299465</v>
      </c>
      <c r="L90" s="15">
        <v>9.3834902704972549</v>
      </c>
      <c r="M90" s="15">
        <v>0.63772289244749258</v>
      </c>
      <c r="N90" s="15">
        <v>311.57674480919997</v>
      </c>
    </row>
    <row r="91" spans="2:29" s="15" customFormat="1" x14ac:dyDescent="0.25"/>
    <row r="92" spans="2:29" s="15" customFormat="1" x14ac:dyDescent="0.25">
      <c r="B92" s="15" t="s">
        <v>147</v>
      </c>
    </row>
    <row r="93" spans="2:29" s="15" customFormat="1" x14ac:dyDescent="0.25">
      <c r="B93" s="15" t="str">
        <f>B86</f>
        <v>nodo inicial</v>
      </c>
      <c r="C93" s="15" t="str">
        <f t="shared" ref="C93:I93" si="1">C86</f>
        <v>puerto O</v>
      </c>
      <c r="D93" s="15" t="str">
        <f t="shared" si="1"/>
        <v>nodo final</v>
      </c>
      <c r="E93" s="15" t="str">
        <f t="shared" si="1"/>
        <v>puerto D</v>
      </c>
      <c r="F93" s="15" t="str">
        <f t="shared" si="1"/>
        <v>Var1</v>
      </c>
      <c r="G93" s="15" t="str">
        <f t="shared" si="1"/>
        <v>Var2</v>
      </c>
      <c r="H93" s="15" t="str">
        <f t="shared" si="1"/>
        <v>Coste variable</v>
      </c>
      <c r="I93" s="15" t="str">
        <f t="shared" si="1"/>
        <v>Coste fijo</v>
      </c>
      <c r="J93" s="15" t="s">
        <v>162</v>
      </c>
      <c r="K93" s="15" t="str">
        <f>J86</f>
        <v>flow</v>
      </c>
      <c r="L93" s="15" t="str">
        <f>K86</f>
        <v>TiempoNav</v>
      </c>
      <c r="M93" s="15" t="str">
        <f>L86</f>
        <v>TiempoPort</v>
      </c>
      <c r="N93" s="15" t="str">
        <f>M86</f>
        <v>TiempoCD</v>
      </c>
      <c r="O93" s="15" t="str">
        <f>N86</f>
        <v>offer</v>
      </c>
      <c r="P93" s="15" t="str">
        <f>'27 buques 18,7 kn 15000 charter'!P127</f>
        <v>Tiempo C/D</v>
      </c>
      <c r="Q93" s="15" t="str">
        <f>'27 buques 18,7 kn 15000 charter'!Q127</f>
        <v>Tiempo total</v>
      </c>
      <c r="R93" s="15" t="str">
        <f>'27 buques 18,7 kn 15000 charter'!R127</f>
        <v>TEUs/buque</v>
      </c>
      <c r="S93" s="15" t="str">
        <f>'27 buques 18,7 kn 15000 charter'!S127</f>
        <v>Coste variable</v>
      </c>
      <c r="T93" s="15" t="str">
        <f>'27 buques 18,7 kn 15000 charter'!T127</f>
        <v>Coste fijo</v>
      </c>
      <c r="U93" s="15" t="str">
        <f>'27 buques 18,7 kn 15000 charter'!U127</f>
        <v>Coste Total</v>
      </c>
      <c r="V93" s="15" t="str">
        <f>'27 buques 18,7 kn 15000 charter'!V127</f>
        <v>Nodo inicial</v>
      </c>
      <c r="W93" s="15" t="str">
        <f>'27 buques 18,7 kn 15000 charter'!W127</f>
        <v>Puerto O</v>
      </c>
      <c r="X93" s="15" t="str">
        <f>'27 buques 18,7 kn 15000 charter'!X127</f>
        <v>Nodo final</v>
      </c>
      <c r="Y93" s="15" t="str">
        <f>'27 buques 18,7 kn 15000 charter'!Y127</f>
        <v>Puerto D</v>
      </c>
    </row>
    <row r="94" spans="2:29" s="15" customFormat="1" x14ac:dyDescent="0.25">
      <c r="B94" s="15" t="str">
        <f>VLOOKUP(F94,[1]NUTS_Europa!$A$2:$C$81,2,FALSE)</f>
        <v>NL12</v>
      </c>
      <c r="C94" s="15">
        <f>VLOOKUP(F94,[1]NUTS_Europa!$A$2:$C$81,3,FALSE)</f>
        <v>250</v>
      </c>
      <c r="D94" s="15" t="str">
        <f>VLOOKUP(G94,[1]NUTS_Europa!$A$2:$C$81,2,FALSE)</f>
        <v>NL34</v>
      </c>
      <c r="E94" s="15">
        <f>VLOOKUP(G94,[1]NUTS_Europa!$A$2:$C$81,3,FALSE)</f>
        <v>218</v>
      </c>
      <c r="F94" s="15">
        <v>71</v>
      </c>
      <c r="G94" s="15">
        <v>74</v>
      </c>
      <c r="H94" s="15">
        <v>3215350.2404928301</v>
      </c>
      <c r="I94" s="15">
        <v>1768777.3402183997</v>
      </c>
      <c r="J94" s="15">
        <f>I94/30</f>
        <v>58959.244673946654</v>
      </c>
      <c r="K94" s="15">
        <v>117768.50930000001</v>
      </c>
      <c r="L94" s="15">
        <v>3.6363636363636367</v>
      </c>
      <c r="M94" s="15">
        <v>11.839651159818242</v>
      </c>
      <c r="N94" s="15">
        <v>10.537356556402012</v>
      </c>
      <c r="O94" s="17">
        <v>5443.4838231684107</v>
      </c>
      <c r="P94" s="15">
        <f>N94*(R94/O94)</f>
        <v>1.401500655584667</v>
      </c>
      <c r="Q94" s="15">
        <f>P94+M94+L94</f>
        <v>16.877515451766545</v>
      </c>
      <c r="R94" s="15">
        <v>724</v>
      </c>
      <c r="S94" s="15">
        <f>H94*(R94/O94)</f>
        <v>427651.41768380121</v>
      </c>
      <c r="T94" s="15">
        <f>J94</f>
        <v>58959.244673946654</v>
      </c>
      <c r="U94" s="15">
        <f>T94+S94</f>
        <v>486610.66235774785</v>
      </c>
      <c r="V94" s="15" t="str">
        <f>VLOOKUP(B94,NUTS_Europa!$B$2:$F$41,5,FALSE)</f>
        <v>Friesland (NL)</v>
      </c>
      <c r="W94" s="15" t="str">
        <f>VLOOKUP(C94,Puertos!$N$3:$O$27,2,FALSE)</f>
        <v>Rotterdam</v>
      </c>
      <c r="X94" s="15" t="str">
        <f>VLOOKUP(D94,NUTS_Europa!$B$2:$F$41,5,FALSE)</f>
        <v>Zeeland</v>
      </c>
      <c r="Y94" s="15" t="str">
        <f>VLOOKUP(E94,Puertos!$N$3:$O$27,2,FALSE)</f>
        <v>Amsterdam</v>
      </c>
      <c r="Z94" s="15">
        <f>Q94/24</f>
        <v>0.70322981049027267</v>
      </c>
      <c r="AA94" s="15">
        <f>Q94+Q97+Q98+Q99</f>
        <v>153.70058366566786</v>
      </c>
      <c r="AB94" s="15">
        <f>AA94/24</f>
        <v>6.4041909860694943</v>
      </c>
      <c r="AC94" s="15">
        <f>AB94/7</f>
        <v>0.91488442658135638</v>
      </c>
    </row>
    <row r="95" spans="2:29" s="15" customFormat="1" x14ac:dyDescent="0.25">
      <c r="B95" s="15" t="str">
        <f>VLOOKUP(G95,[1]NUTS_Europa!$A$2:$C$81,2,FALSE)</f>
        <v>NL34</v>
      </c>
      <c r="C95" s="15">
        <f>VLOOKUP(G95,[1]NUTS_Europa!$A$2:$C$81,3,FALSE)</f>
        <v>218</v>
      </c>
      <c r="D95" s="15" t="str">
        <f>VLOOKUP(F95,[1]NUTS_Europa!$A$2:$C$81,2,FALSE)</f>
        <v>NL32</v>
      </c>
      <c r="E95" s="15">
        <f>VLOOKUP(F95,[1]NUTS_Europa!$A$2:$C$81,3,FALSE)</f>
        <v>253</v>
      </c>
      <c r="F95" s="15">
        <v>72</v>
      </c>
      <c r="G95" s="15">
        <v>74</v>
      </c>
      <c r="H95" s="15">
        <v>2755036.1393852332</v>
      </c>
      <c r="I95" s="15">
        <v>1722310.7393471603</v>
      </c>
      <c r="J95" s="15">
        <f t="shared" ref="J95:J99" si="2">I95/30</f>
        <v>57410.357978238681</v>
      </c>
      <c r="K95" s="15">
        <v>120125.8052</v>
      </c>
      <c r="L95" s="15">
        <v>9.5716577540106957</v>
      </c>
      <c r="M95" s="15">
        <v>10.464062700322879</v>
      </c>
      <c r="N95" s="15">
        <v>10.537356556402012</v>
      </c>
      <c r="O95" s="17">
        <v>5443.4838231684107</v>
      </c>
      <c r="P95" s="15">
        <f t="shared" ref="P95:P99" si="3">N95*(R95/O95)</f>
        <v>1.401500655584667</v>
      </c>
      <c r="Q95" s="15">
        <f t="shared" ref="Q95:Q99" si="4">P95+M95+L95</f>
        <v>21.437221109918241</v>
      </c>
      <c r="R95" s="15">
        <v>724</v>
      </c>
      <c r="S95" s="15">
        <f t="shared" ref="S95:S99" si="5">H95*(R95/O95)</f>
        <v>366428.23414397764</v>
      </c>
      <c r="T95" s="15">
        <f t="shared" ref="T95:T99" si="6">J95</f>
        <v>57410.357978238681</v>
      </c>
      <c r="U95" s="15">
        <f t="shared" ref="U95:U99" si="7">T95+S95</f>
        <v>423838.5921222163</v>
      </c>
      <c r="V95" s="15" t="str">
        <f>VLOOKUP(B95,NUTS_Europa!$B$2:$F$41,5,FALSE)</f>
        <v>Zeeland</v>
      </c>
      <c r="W95" s="15" t="str">
        <f>VLOOKUP(C95,Puertos!$N$3:$O$27,2,FALSE)</f>
        <v>Amsterdam</v>
      </c>
      <c r="X95" s="15" t="str">
        <f>VLOOKUP(D95,NUTS_Europa!$B$2:$F$41,5,FALSE)</f>
        <v>Noord-Holland</v>
      </c>
      <c r="Y95" s="15" t="str">
        <f>VLOOKUP(E95,Puertos!$N$3:$O$27,2,FALSE)</f>
        <v>Amberes</v>
      </c>
      <c r="Z95" s="15">
        <f t="shared" ref="Z95:Z99" si="8">Q95/24</f>
        <v>0.89321754624659333</v>
      </c>
    </row>
    <row r="96" spans="2:29" s="15" customFormat="1" x14ac:dyDescent="0.25">
      <c r="B96" s="15" t="str">
        <f>VLOOKUP(F96,[1]NUTS_Europa!$A$2:$C$81,2,FALSE)</f>
        <v>NL32</v>
      </c>
      <c r="C96" s="15">
        <f>VLOOKUP(F96,[1]NUTS_Europa!$A$2:$C$81,3,FALSE)</f>
        <v>253</v>
      </c>
      <c r="D96" s="15" t="str">
        <f>VLOOKUP(G96,[1]NUTS_Europa!$A$2:$C$81,2,FALSE)</f>
        <v>NL41</v>
      </c>
      <c r="E96" s="15">
        <f>VLOOKUP(G96,[1]NUTS_Europa!$A$2:$C$81,3,FALSE)</f>
        <v>218</v>
      </c>
      <c r="F96" s="15">
        <v>72</v>
      </c>
      <c r="G96" s="15">
        <v>75</v>
      </c>
      <c r="H96" s="15">
        <v>2361934.9550951263</v>
      </c>
      <c r="I96" s="15">
        <v>1722310.7393471603</v>
      </c>
      <c r="J96" s="15">
        <f t="shared" si="2"/>
        <v>57410.357978238681</v>
      </c>
      <c r="K96" s="15">
        <v>159445.52859999999</v>
      </c>
      <c r="L96" s="15">
        <v>9.5716577540106957</v>
      </c>
      <c r="M96" s="15">
        <v>10.464062700322879</v>
      </c>
      <c r="N96" s="15">
        <v>10.537356556402012</v>
      </c>
      <c r="O96" s="17">
        <v>5443.4838231684107</v>
      </c>
      <c r="P96" s="15">
        <f t="shared" si="3"/>
        <v>1.401500655584667</v>
      </c>
      <c r="Q96" s="15">
        <f t="shared" si="4"/>
        <v>21.437221109918241</v>
      </c>
      <c r="R96" s="15">
        <v>724</v>
      </c>
      <c r="S96" s="15">
        <f t="shared" si="5"/>
        <v>314144.5741439776</v>
      </c>
      <c r="T96" s="15">
        <f t="shared" si="6"/>
        <v>57410.357978238681</v>
      </c>
      <c r="U96" s="15">
        <f t="shared" si="7"/>
        <v>371554.93212221627</v>
      </c>
      <c r="V96" s="15" t="str">
        <f>VLOOKUP(B96,NUTS_Europa!$B$2:$F$41,5,FALSE)</f>
        <v>Noord-Holland</v>
      </c>
      <c r="W96" s="15" t="str">
        <f>VLOOKUP(C96,Puertos!$N$3:$O$27,2,FALSE)</f>
        <v>Amberes</v>
      </c>
      <c r="X96" s="15" t="str">
        <f>VLOOKUP(D96,NUTS_Europa!$B$2:$F$41,5,FALSE)</f>
        <v>Noord-Brabant</v>
      </c>
      <c r="Y96" s="15" t="str">
        <f>VLOOKUP(E96,Puertos!$N$3:$O$27,2,FALSE)</f>
        <v>Amsterdam</v>
      </c>
      <c r="Z96" s="15">
        <f t="shared" si="8"/>
        <v>0.89321754624659333</v>
      </c>
    </row>
    <row r="97" spans="2:26" s="15" customFormat="1" x14ac:dyDescent="0.25">
      <c r="B97" s="15" t="str">
        <f>VLOOKUP(G97,[1]NUTS_Europa!$A$2:$C$81,2,FALSE)</f>
        <v>NL41</v>
      </c>
      <c r="C97" s="15">
        <f>VLOOKUP(G97,[1]NUTS_Europa!$A$2:$C$81,3,FALSE)</f>
        <v>218</v>
      </c>
      <c r="D97" s="15" t="str">
        <f>VLOOKUP(F97,[1]NUTS_Europa!$A$2:$C$81,2,FALSE)</f>
        <v>NL33</v>
      </c>
      <c r="E97" s="15">
        <f>VLOOKUP(F97,[1]NUTS_Europa!$A$2:$C$81,3,FALSE)</f>
        <v>220</v>
      </c>
      <c r="F97" s="15">
        <v>73</v>
      </c>
      <c r="G97" s="15">
        <v>75</v>
      </c>
      <c r="H97" s="15">
        <v>2506920.3696222682</v>
      </c>
      <c r="I97" s="15">
        <v>1567162.977264663</v>
      </c>
      <c r="J97" s="15">
        <f t="shared" si="2"/>
        <v>52238.765908822097</v>
      </c>
      <c r="K97" s="15">
        <v>176841.96369999999</v>
      </c>
      <c r="L97" s="15">
        <v>6.6844919786096257</v>
      </c>
      <c r="M97" s="15">
        <v>11.368242900039286</v>
      </c>
      <c r="N97" s="15">
        <v>9.4024986458276416</v>
      </c>
      <c r="O97" s="17">
        <v>5443.4838231684107</v>
      </c>
      <c r="P97" s="15">
        <f t="shared" si="3"/>
        <v>1.2505610819684445</v>
      </c>
      <c r="Q97" s="15">
        <f t="shared" si="4"/>
        <v>19.303295960617355</v>
      </c>
      <c r="R97" s="15">
        <v>724</v>
      </c>
      <c r="S97" s="15">
        <f t="shared" si="5"/>
        <v>333428.07778384932</v>
      </c>
      <c r="T97" s="15">
        <f t="shared" si="6"/>
        <v>52238.765908822097</v>
      </c>
      <c r="U97" s="15">
        <f t="shared" si="7"/>
        <v>385666.84369267139</v>
      </c>
      <c r="V97" s="15" t="str">
        <f>VLOOKUP(B97,NUTS_Europa!$B$2:$F$41,5,FALSE)</f>
        <v>Noord-Brabant</v>
      </c>
      <c r="W97" s="15" t="str">
        <f>VLOOKUP(C97,Puertos!$N$3:$O$27,2,FALSE)</f>
        <v>Amsterdam</v>
      </c>
      <c r="X97" s="15" t="str">
        <f>VLOOKUP(D97,NUTS_Europa!$B$2:$F$41,5,FALSE)</f>
        <v>Zuid-Holland</v>
      </c>
      <c r="Y97" s="15" t="str">
        <f>VLOOKUP(E97,Puertos!$N$3:$O$27,2,FALSE)</f>
        <v>Zeebrugge</v>
      </c>
      <c r="Z97" s="15">
        <f t="shared" si="8"/>
        <v>0.80430399835905642</v>
      </c>
    </row>
    <row r="98" spans="2:26" s="15" customFormat="1" x14ac:dyDescent="0.25">
      <c r="B98" s="15" t="str">
        <f>VLOOKUP(F98,[1]NUTS_Europa!$A$2:$C$81,2,FALSE)</f>
        <v>NL33</v>
      </c>
      <c r="C98" s="15">
        <f>VLOOKUP(F98,[1]NUTS_Europa!$A$2:$C$81,3,FALSE)</f>
        <v>220</v>
      </c>
      <c r="D98" s="15" t="str">
        <f>VLOOKUP(G98,[1]NUTS_Europa!$A$2:$C$81,2,FALSE)</f>
        <v>PT11</v>
      </c>
      <c r="E98" s="15">
        <f>VLOOKUP(G98,[1]NUTS_Europa!$A$2:$C$81,3,FALSE)</f>
        <v>288</v>
      </c>
      <c r="F98" s="15">
        <v>73</v>
      </c>
      <c r="G98" s="15">
        <v>76</v>
      </c>
      <c r="H98" s="15">
        <v>579338.99162011838</v>
      </c>
      <c r="I98" s="15">
        <v>2258842.4008243079</v>
      </c>
      <c r="J98" s="15">
        <f t="shared" si="2"/>
        <v>75294.7466941436</v>
      </c>
      <c r="K98" s="15">
        <v>163171.4883</v>
      </c>
      <c r="L98" s="15">
        <v>44.95775401069519</v>
      </c>
      <c r="M98" s="15">
        <v>10.335492640200476</v>
      </c>
      <c r="N98" s="15">
        <v>1.6552829532648468</v>
      </c>
      <c r="O98" s="17">
        <v>900.45194714114655</v>
      </c>
      <c r="P98" s="15">
        <f t="shared" si="3"/>
        <v>1.3088554769262224</v>
      </c>
      <c r="Q98" s="15">
        <f t="shared" si="4"/>
        <v>56.602102127821887</v>
      </c>
      <c r="R98" s="15">
        <v>712</v>
      </c>
      <c r="S98" s="15">
        <f t="shared" si="5"/>
        <v>458091.4765559014</v>
      </c>
      <c r="T98" s="15">
        <f t="shared" si="6"/>
        <v>75294.7466941436</v>
      </c>
      <c r="U98" s="15">
        <f t="shared" si="7"/>
        <v>533386.22325004498</v>
      </c>
      <c r="V98" s="15" t="str">
        <f>VLOOKUP(B98,NUTS_Europa!$B$2:$F$41,5,FALSE)</f>
        <v>Zuid-Holland</v>
      </c>
      <c r="W98" s="15" t="str">
        <f>VLOOKUP(C98,Puertos!$N$3:$O$27,2,FALSE)</f>
        <v>Zeebrugge</v>
      </c>
      <c r="X98" s="15" t="str">
        <f>VLOOKUP(D98,NUTS_Europa!$B$2:$F$41,5,FALSE)</f>
        <v>Norte</v>
      </c>
      <c r="Y98" s="15" t="str">
        <f>VLOOKUP(E98,Puertos!$N$3:$O$27,2,FALSE)</f>
        <v>Vigo</v>
      </c>
      <c r="Z98" s="15">
        <f t="shared" si="8"/>
        <v>2.3584209219925785</v>
      </c>
    </row>
    <row r="99" spans="2:26" s="15" customFormat="1" x14ac:dyDescent="0.25">
      <c r="B99" s="15" t="str">
        <f>VLOOKUP(G99,[1]NUTS_Europa!$A$2:$C$81,2,FALSE)</f>
        <v>PT11</v>
      </c>
      <c r="C99" s="15">
        <f>VLOOKUP(G99,[1]NUTS_Europa!$A$2:$C$81,3,FALSE)</f>
        <v>288</v>
      </c>
      <c r="D99" s="15" t="str">
        <f>VLOOKUP(F99,[1]NUTS_Europa!$A$2:$C$81,2,FALSE)</f>
        <v>NL12</v>
      </c>
      <c r="E99" s="15">
        <f>VLOOKUP(F99,[1]NUTS_Europa!$A$2:$C$81,3,FALSE)</f>
        <v>250</v>
      </c>
      <c r="F99" s="15">
        <v>71</v>
      </c>
      <c r="G99" s="15">
        <v>76</v>
      </c>
      <c r="H99" s="15">
        <v>633328.97530506761</v>
      </c>
      <c r="I99" s="15">
        <v>2600612.1035488839</v>
      </c>
      <c r="J99" s="15">
        <f t="shared" si="2"/>
        <v>86687.070118296135</v>
      </c>
      <c r="K99" s="15">
        <v>142841.86170000001</v>
      </c>
      <c r="L99" s="15">
        <v>48.65347593582888</v>
      </c>
      <c r="M99" s="15">
        <v>10.806900899979432</v>
      </c>
      <c r="N99" s="15">
        <v>1.8430092418883024</v>
      </c>
      <c r="O99" s="17">
        <v>900.45194714114655</v>
      </c>
      <c r="P99" s="15">
        <f t="shared" si="3"/>
        <v>1.457293289653778</v>
      </c>
      <c r="Q99" s="15">
        <f t="shared" si="4"/>
        <v>60.917670125462088</v>
      </c>
      <c r="R99" s="15">
        <v>712</v>
      </c>
      <c r="S99" s="15">
        <f t="shared" si="5"/>
        <v>500782.11485784536</v>
      </c>
      <c r="T99" s="15">
        <f t="shared" si="6"/>
        <v>86687.070118296135</v>
      </c>
      <c r="U99" s="15">
        <f t="shared" si="7"/>
        <v>587469.18497614143</v>
      </c>
      <c r="V99" s="15" t="str">
        <f>VLOOKUP(B99,NUTS_Europa!$B$2:$F$41,5,FALSE)</f>
        <v>Norte</v>
      </c>
      <c r="W99" s="15" t="str">
        <f>VLOOKUP(C99,Puertos!$N$3:$O$27,2,FALSE)</f>
        <v>Vigo</v>
      </c>
      <c r="X99" s="15" t="str">
        <f>VLOOKUP(D99,NUTS_Europa!$B$2:$F$41,5,FALSE)</f>
        <v>Friesland (NL)</v>
      </c>
      <c r="Y99" s="15" t="str">
        <f>VLOOKUP(E99,Puertos!$N$3:$O$27,2,FALSE)</f>
        <v>Rotterdam</v>
      </c>
      <c r="Z99" s="15">
        <f t="shared" si="8"/>
        <v>2.538236255227587</v>
      </c>
    </row>
    <row r="100" spans="2:26" s="15" customFormat="1" x14ac:dyDescent="0.25"/>
    <row r="101" spans="2:26" s="15" customFormat="1" x14ac:dyDescent="0.25">
      <c r="B101" s="15" t="s">
        <v>148</v>
      </c>
    </row>
    <row r="102" spans="2:26" s="15" customFormat="1" x14ac:dyDescent="0.25">
      <c r="B102" s="15" t="str">
        <f>B93</f>
        <v>nodo inicial</v>
      </c>
      <c r="C102" s="15" t="str">
        <f t="shared" ref="C102:I102" si="9">C93</f>
        <v>puerto O</v>
      </c>
      <c r="D102" s="15" t="str">
        <f t="shared" si="9"/>
        <v>nodo final</v>
      </c>
      <c r="E102" s="15" t="str">
        <f t="shared" si="9"/>
        <v>puerto D</v>
      </c>
      <c r="F102" s="15" t="str">
        <f t="shared" si="9"/>
        <v>Var1</v>
      </c>
      <c r="G102" s="15" t="str">
        <f t="shared" si="9"/>
        <v>Var2</v>
      </c>
      <c r="H102" s="15" t="str">
        <f t="shared" si="9"/>
        <v>Coste variable</v>
      </c>
      <c r="I102" s="15" t="str">
        <f t="shared" si="9"/>
        <v>Coste fijo</v>
      </c>
      <c r="J102" s="15" t="str">
        <f>K93</f>
        <v>flow</v>
      </c>
      <c r="K102" s="15" t="str">
        <f>L93</f>
        <v>TiempoNav</v>
      </c>
      <c r="L102" s="15" t="str">
        <f>M93</f>
        <v>TiempoPort</v>
      </c>
      <c r="M102" s="15" t="str">
        <f>N93</f>
        <v>TiempoCD</v>
      </c>
      <c r="N102" s="15" t="str">
        <f>O93</f>
        <v>offer</v>
      </c>
    </row>
    <row r="103" spans="2:26" s="15" customFormat="1" x14ac:dyDescent="0.25">
      <c r="B103" s="15" t="str">
        <f>VLOOKUP(F103,[1]NUTS_Europa!$A$2:$C$81,2,FALSE)</f>
        <v>DE80</v>
      </c>
      <c r="C103" s="15">
        <f>VLOOKUP(F103,[1]NUTS_Europa!$A$2:$C$81,3,FALSE)</f>
        <v>1069</v>
      </c>
      <c r="D103" s="15" t="str">
        <f>VLOOKUP(G103,[1]NUTS_Europa!$A$2:$C$81,2,FALSE)</f>
        <v>FRD1</v>
      </c>
      <c r="E103" s="15">
        <f>VLOOKUP(G103,[1]NUTS_Europa!$A$2:$C$81,3,FALSE)</f>
        <v>268</v>
      </c>
      <c r="F103" s="15">
        <v>6</v>
      </c>
      <c r="G103" s="15">
        <v>19</v>
      </c>
      <c r="H103" s="15">
        <v>64634.136935735914</v>
      </c>
      <c r="I103" s="15">
        <v>2224693.9796329606</v>
      </c>
      <c r="J103" s="15">
        <v>114346.8514</v>
      </c>
      <c r="K103" s="15">
        <v>33.425133689839569</v>
      </c>
      <c r="L103" s="15">
        <v>13.989183786027741</v>
      </c>
      <c r="M103" s="15">
        <v>0.19039630161593477</v>
      </c>
      <c r="N103" s="15">
        <v>93.023256000000003</v>
      </c>
    </row>
    <row r="104" spans="2:26" s="15" customFormat="1" x14ac:dyDescent="0.25">
      <c r="B104" s="15" t="str">
        <f>VLOOKUP(G104,[1]NUTS_Europa!$A$2:$C$81,2,FALSE)</f>
        <v>FRD1</v>
      </c>
      <c r="C104" s="15">
        <f>VLOOKUP(G104,[1]NUTS_Europa!$A$2:$C$81,3,FALSE)</f>
        <v>268</v>
      </c>
      <c r="D104" s="15" t="str">
        <f>VLOOKUP(F104,[1]NUTS_Europa!$A$2:$C$81,2,FALSE)</f>
        <v>DEA1</v>
      </c>
      <c r="E104" s="15">
        <f>VLOOKUP(F104,[1]NUTS_Europa!$A$2:$C$81,3,FALSE)</f>
        <v>253</v>
      </c>
      <c r="F104" s="15">
        <v>9</v>
      </c>
      <c r="G104" s="15">
        <v>19</v>
      </c>
      <c r="H104" s="15">
        <v>66469.386173544568</v>
      </c>
      <c r="I104" s="15">
        <v>1955431.1126605449</v>
      </c>
      <c r="J104" s="15">
        <v>117061.7148</v>
      </c>
      <c r="K104" s="15">
        <v>20.316042780748667</v>
      </c>
      <c r="L104" s="15">
        <v>13.638053330531921</v>
      </c>
      <c r="M104" s="15">
        <v>0.2196983363153657</v>
      </c>
      <c r="N104" s="15">
        <v>93.023256000000003</v>
      </c>
    </row>
    <row r="105" spans="2:26" s="15" customFormat="1" x14ac:dyDescent="0.25">
      <c r="B105" s="15" t="str">
        <f>VLOOKUP(F105,[1]NUTS_Europa!$A$2:$C$81,2,FALSE)</f>
        <v>DEA1</v>
      </c>
      <c r="C105" s="15">
        <f>VLOOKUP(F105,[1]NUTS_Europa!$A$2:$C$81,3,FALSE)</f>
        <v>253</v>
      </c>
      <c r="D105" s="15" t="str">
        <f>VLOOKUP(G105,[1]NUTS_Europa!$A$2:$C$81,2,FALSE)</f>
        <v>FRG0</v>
      </c>
      <c r="E105" s="15">
        <f>VLOOKUP(G105,[1]NUTS_Europa!$A$2:$C$81,3,FALSE)</f>
        <v>282</v>
      </c>
      <c r="F105" s="15">
        <v>9</v>
      </c>
      <c r="G105" s="15">
        <v>22</v>
      </c>
      <c r="H105" s="15">
        <v>455158.80432858283</v>
      </c>
      <c r="I105" s="15">
        <v>2062362.1819849941</v>
      </c>
      <c r="J105" s="15">
        <v>507158.32770000002</v>
      </c>
      <c r="K105" s="15">
        <v>35.71764705882353</v>
      </c>
      <c r="L105" s="15">
        <v>10.403101276620156</v>
      </c>
      <c r="M105" s="15">
        <v>1.728927042550586</v>
      </c>
      <c r="N105" s="15">
        <v>732.05116425480003</v>
      </c>
    </row>
    <row r="106" spans="2:26" s="15" customFormat="1" x14ac:dyDescent="0.25">
      <c r="B106" s="15" t="str">
        <f>VLOOKUP(G106,[1]NUTS_Europa!$A$2:$C$81,2,FALSE)</f>
        <v>FRG0</v>
      </c>
      <c r="C106" s="15">
        <f>VLOOKUP(G106,[1]NUTS_Europa!$A$2:$C$81,3,FALSE)</f>
        <v>282</v>
      </c>
      <c r="D106" s="15" t="str">
        <f>VLOOKUP(F106,[1]NUTS_Europa!$A$2:$C$81,2,FALSE)</f>
        <v>ES62</v>
      </c>
      <c r="E106" s="15">
        <f>VLOOKUP(F106,[1]NUTS_Europa!$A$2:$C$81,3,FALSE)</f>
        <v>1064</v>
      </c>
      <c r="F106" s="15">
        <v>18</v>
      </c>
      <c r="G106" s="15">
        <v>22</v>
      </c>
      <c r="H106" s="15">
        <v>456199.01945854578</v>
      </c>
      <c r="I106" s="15">
        <v>2664048.0738487015</v>
      </c>
      <c r="J106" s="15">
        <v>135416.16140000001</v>
      </c>
      <c r="K106" s="15">
        <v>67.220267379679143</v>
      </c>
      <c r="L106" s="15">
        <v>8.9013413113934217</v>
      </c>
      <c r="M106" s="15">
        <v>1.4983332153816793</v>
      </c>
      <c r="N106" s="15">
        <v>732.05116425480003</v>
      </c>
    </row>
    <row r="107" spans="2:26" s="15" customFormat="1" x14ac:dyDescent="0.25">
      <c r="B107" s="15" t="str">
        <f>VLOOKUP(F107,[1]NUTS_Europa!$A$2:$C$81,2,FALSE)</f>
        <v>ES62</v>
      </c>
      <c r="C107" s="15">
        <f>VLOOKUP(F107,[1]NUTS_Europa!$A$2:$C$81,3,FALSE)</f>
        <v>1064</v>
      </c>
      <c r="D107" s="15" t="str">
        <f>VLOOKUP(G107,[1]NUTS_Europa!$A$2:$C$81,2,FALSE)</f>
        <v>PT11</v>
      </c>
      <c r="E107" s="15">
        <f>VLOOKUP(G107,[1]NUTS_Europa!$A$2:$C$81,3,FALSE)</f>
        <v>111</v>
      </c>
      <c r="F107" s="15">
        <v>18</v>
      </c>
      <c r="G107" s="15">
        <v>36</v>
      </c>
      <c r="H107" s="15">
        <v>1727172.8364135795</v>
      </c>
      <c r="I107" s="15">
        <v>2087271.5032756655</v>
      </c>
      <c r="J107" s="15">
        <v>199058.85829999999</v>
      </c>
      <c r="K107" s="15">
        <v>39.471711229946521</v>
      </c>
      <c r="L107" s="15">
        <v>10.746915334606479</v>
      </c>
      <c r="M107" s="15">
        <v>5.3819618777711673</v>
      </c>
      <c r="N107" s="15">
        <v>3107.7928912121797</v>
      </c>
    </row>
    <row r="108" spans="2:26" s="15" customFormat="1" x14ac:dyDescent="0.25">
      <c r="B108" s="15" t="str">
        <f>VLOOKUP(G108,[1]NUTS_Europa!$A$2:$C$81,2,FALSE)</f>
        <v>PT11</v>
      </c>
      <c r="C108" s="15">
        <f>VLOOKUP(G108,[1]NUTS_Europa!$A$2:$C$81,3,FALSE)</f>
        <v>111</v>
      </c>
      <c r="D108" s="15" t="str">
        <f>VLOOKUP(F108,[1]NUTS_Europa!$A$2:$C$81,2,FALSE)</f>
        <v>NL41</v>
      </c>
      <c r="E108" s="15">
        <f>VLOOKUP(F108,[1]NUTS_Europa!$A$2:$C$81,3,FALSE)</f>
        <v>253</v>
      </c>
      <c r="F108" s="15">
        <v>35</v>
      </c>
      <c r="G108" s="15">
        <v>36</v>
      </c>
      <c r="H108" s="15">
        <v>1045869.1096277728</v>
      </c>
      <c r="I108" s="15">
        <v>2444727.5186603758</v>
      </c>
      <c r="J108" s="15">
        <v>163029.68049999999</v>
      </c>
      <c r="K108" s="15">
        <v>51.598930481283425</v>
      </c>
      <c r="L108" s="15">
        <v>12.248675299833213</v>
      </c>
      <c r="M108" s="15">
        <v>6.3609069185354263</v>
      </c>
      <c r="N108" s="15">
        <v>3107.7928912121797</v>
      </c>
    </row>
    <row r="109" spans="2:26" s="15" customFormat="1" x14ac:dyDescent="0.25">
      <c r="B109" s="15" t="str">
        <f>VLOOKUP(F109,[1]NUTS_Europa!$A$2:$C$81,2,FALSE)</f>
        <v>NL41</v>
      </c>
      <c r="C109" s="15">
        <f>VLOOKUP(F109,[1]NUTS_Europa!$A$2:$C$81,3,FALSE)</f>
        <v>253</v>
      </c>
      <c r="D109" s="15" t="str">
        <f>VLOOKUP(G109,[1]NUTS_Europa!$A$2:$C$81,2,FALSE)</f>
        <v>PT16</v>
      </c>
      <c r="E109" s="15">
        <f>VLOOKUP(G109,[1]NUTS_Europa!$A$2:$C$81,3,FALSE)</f>
        <v>111</v>
      </c>
      <c r="F109" s="15">
        <v>35</v>
      </c>
      <c r="G109" s="15">
        <v>38</v>
      </c>
      <c r="H109" s="15">
        <v>943855.80797373306</v>
      </c>
      <c r="I109" s="15">
        <v>2444727.5186603758</v>
      </c>
      <c r="J109" s="15">
        <v>122072.6309</v>
      </c>
      <c r="K109" s="15">
        <v>51.598930481283425</v>
      </c>
      <c r="L109" s="15">
        <v>12.248675299833213</v>
      </c>
      <c r="M109" s="15">
        <v>6.3609069185354263</v>
      </c>
      <c r="N109" s="15">
        <v>3107.7928912121797</v>
      </c>
    </row>
    <row r="110" spans="2:26" s="15" customFormat="1" x14ac:dyDescent="0.25">
      <c r="B110" s="15" t="str">
        <f>VLOOKUP(G110,[1]NUTS_Europa!$A$2:$C$81,2,FALSE)</f>
        <v>PT16</v>
      </c>
      <c r="C110" s="15">
        <f>VLOOKUP(G110,[1]NUTS_Europa!$A$2:$C$81,3,FALSE)</f>
        <v>111</v>
      </c>
      <c r="D110" s="15" t="str">
        <f>VLOOKUP(F110,[1]NUTS_Europa!$A$2:$C$81,2,FALSE)</f>
        <v>ES61</v>
      </c>
      <c r="E110" s="15">
        <f>VLOOKUP(F110,[1]NUTS_Europa!$A$2:$C$81,3,FALSE)</f>
        <v>61</v>
      </c>
      <c r="F110" s="15">
        <v>17</v>
      </c>
      <c r="G110" s="15">
        <v>38</v>
      </c>
      <c r="H110" s="15">
        <v>1710231.1160380414</v>
      </c>
      <c r="I110" s="15">
        <v>1551125.5754629222</v>
      </c>
      <c r="J110" s="15">
        <v>118487.9544</v>
      </c>
      <c r="K110" s="15">
        <v>17.122459893048127</v>
      </c>
      <c r="L110" s="15">
        <v>10.390313097205262</v>
      </c>
      <c r="M110" s="15">
        <v>5.0096473080320152</v>
      </c>
      <c r="N110" s="15">
        <v>3107.7928912121797</v>
      </c>
    </row>
    <row r="111" spans="2:26" s="15" customFormat="1" x14ac:dyDescent="0.25">
      <c r="B111" s="15" t="str">
        <f>VLOOKUP(F111,[1]NUTS_Europa!$A$2:$C$81,2,FALSE)</f>
        <v>ES61</v>
      </c>
      <c r="C111" s="15">
        <f>VLOOKUP(F111,[1]NUTS_Europa!$A$2:$C$81,3,FALSE)</f>
        <v>61</v>
      </c>
      <c r="D111" s="15" t="str">
        <f>VLOOKUP(G111,[1]NUTS_Europa!$A$2:$C$81,2,FALSE)</f>
        <v>FRH0</v>
      </c>
      <c r="E111" s="15">
        <f>VLOOKUP(G111,[1]NUTS_Europa!$A$2:$C$81,3,FALSE)</f>
        <v>283</v>
      </c>
      <c r="F111" s="15">
        <v>17</v>
      </c>
      <c r="G111" s="15">
        <v>23</v>
      </c>
      <c r="H111" s="15">
        <v>1497033.8194262502</v>
      </c>
      <c r="I111" s="15">
        <v>2310711.5183595275</v>
      </c>
      <c r="J111" s="15">
        <v>191087.21979999999</v>
      </c>
      <c r="K111" s="15">
        <v>54.862032085561502</v>
      </c>
      <c r="L111" s="15">
        <v>8.9506745813304605</v>
      </c>
      <c r="M111" s="15">
        <v>3.4141318029033618</v>
      </c>
      <c r="N111" s="15">
        <v>2032.1852819308294</v>
      </c>
    </row>
    <row r="112" spans="2:26" s="15" customFormat="1" x14ac:dyDescent="0.25">
      <c r="B112" s="15" t="str">
        <f>VLOOKUP(G112,[1]NUTS_Europa!$A$2:$C$81,2,FALSE)</f>
        <v>FRH0</v>
      </c>
      <c r="C112" s="15">
        <f>VLOOKUP(G112,[1]NUTS_Europa!$A$2:$C$81,3,FALSE)</f>
        <v>283</v>
      </c>
      <c r="D112" s="15" t="str">
        <f>VLOOKUP(F112,[1]NUTS_Europa!$A$2:$C$81,2,FALSE)</f>
        <v>DE80</v>
      </c>
      <c r="E112" s="15">
        <f>VLOOKUP(F112,[1]NUTS_Europa!$A$2:$C$81,3,FALSE)</f>
        <v>1069</v>
      </c>
      <c r="F112" s="15">
        <v>6</v>
      </c>
      <c r="G112" s="15">
        <v>23</v>
      </c>
      <c r="H112" s="15">
        <v>1398136.0085900074</v>
      </c>
      <c r="I112" s="15">
        <v>2348204.1484675431</v>
      </c>
      <c r="J112" s="15">
        <v>117923.68180000001</v>
      </c>
      <c r="K112" s="15">
        <v>51.223529411764709</v>
      </c>
      <c r="L112" s="15">
        <v>11.160167239454234</v>
      </c>
      <c r="M112" s="15">
        <v>3.6575882413976277</v>
      </c>
      <c r="N112" s="15">
        <v>2032.1852819308294</v>
      </c>
    </row>
    <row r="113" spans="2:14" s="15" customFormat="1" x14ac:dyDescent="0.25"/>
    <row r="114" spans="2:14" s="15" customFormat="1" x14ac:dyDescent="0.25">
      <c r="B114" s="15" t="s">
        <v>149</v>
      </c>
    </row>
    <row r="115" spans="2:14" s="15" customFormat="1" x14ac:dyDescent="0.25">
      <c r="B115" s="15" t="str">
        <f>B3</f>
        <v>nodo inicial</v>
      </c>
      <c r="C115" s="15" t="str">
        <f t="shared" ref="C115:N115" si="10">C3</f>
        <v>puerto O</v>
      </c>
      <c r="D115" s="15" t="str">
        <f t="shared" si="10"/>
        <v>nodo final</v>
      </c>
      <c r="E115" s="15" t="str">
        <f t="shared" si="10"/>
        <v>puerto D</v>
      </c>
      <c r="F115" s="15" t="str">
        <f t="shared" si="10"/>
        <v>Var1</v>
      </c>
      <c r="G115" s="15" t="str">
        <f t="shared" si="10"/>
        <v>Var2</v>
      </c>
      <c r="H115" s="15" t="str">
        <f t="shared" si="10"/>
        <v>Coste variable</v>
      </c>
      <c r="I115" s="15" t="str">
        <f t="shared" si="10"/>
        <v>Coste fijo</v>
      </c>
      <c r="J115" s="15" t="str">
        <f t="shared" si="10"/>
        <v>flow</v>
      </c>
      <c r="K115" s="15" t="str">
        <f t="shared" si="10"/>
        <v>TiempoNav</v>
      </c>
      <c r="L115" s="15" t="str">
        <f t="shared" si="10"/>
        <v>TiempoPort</v>
      </c>
      <c r="M115" s="15" t="str">
        <f t="shared" si="10"/>
        <v>TiempoCD</v>
      </c>
      <c r="N115" s="15" t="str">
        <f t="shared" si="10"/>
        <v>offer</v>
      </c>
    </row>
    <row r="116" spans="2:14" s="15" customFormat="1" x14ac:dyDescent="0.25">
      <c r="B116" s="15" t="str">
        <f>VLOOKUP(F116,[1]NUTS_Europa!$A$2:$C$81,2,FALSE)</f>
        <v>FRJ1</v>
      </c>
      <c r="C116" s="15">
        <f>VLOOKUP(F116,[1]NUTS_Europa!$A$2:$C$81,3,FALSE)</f>
        <v>1063</v>
      </c>
      <c r="D116" s="15" t="str">
        <f>VLOOKUP(G116,[1]NUTS_Europa!$A$2:$C$81,2,FALSE)</f>
        <v>FRJ2</v>
      </c>
      <c r="E116" s="15">
        <f>VLOOKUP(G116,[1]NUTS_Europa!$A$2:$C$81,3,FALSE)</f>
        <v>283</v>
      </c>
      <c r="F116" s="15">
        <v>26</v>
      </c>
      <c r="G116" s="15">
        <v>28</v>
      </c>
      <c r="H116" s="15">
        <v>2055989.0303884984</v>
      </c>
      <c r="I116" s="15">
        <v>11390919.68200003</v>
      </c>
      <c r="J116" s="15">
        <v>142841.86170000001</v>
      </c>
      <c r="K116" s="15">
        <v>82.55278074866311</v>
      </c>
      <c r="L116" s="15">
        <v>11.647435791827172</v>
      </c>
      <c r="M116" s="15">
        <v>3.6575882413976277</v>
      </c>
      <c r="N116" s="15">
        <v>2032.1852819308294</v>
      </c>
    </row>
    <row r="117" spans="2:14" s="15" customFormat="1" x14ac:dyDescent="0.25">
      <c r="B117" s="15" t="str">
        <f>VLOOKUP(G117,[1]NUTS_Europa!$A$2:$C$81,2,FALSE)</f>
        <v>FRJ2</v>
      </c>
      <c r="C117" s="15">
        <f>VLOOKUP(G117,[1]NUTS_Europa!$A$2:$C$81,3,FALSE)</f>
        <v>283</v>
      </c>
      <c r="D117" s="15" t="str">
        <f>VLOOKUP(F117,[1]NUTS_Europa!$A$2:$C$81,2,FALSE)</f>
        <v>FRF2</v>
      </c>
      <c r="E117" s="15">
        <f>VLOOKUP(F117,[1]NUTS_Europa!$A$2:$C$81,3,FALSE)</f>
        <v>269</v>
      </c>
      <c r="F117" s="15">
        <v>27</v>
      </c>
      <c r="G117" s="15">
        <v>28</v>
      </c>
      <c r="H117" s="15">
        <v>1682598.2382888286</v>
      </c>
      <c r="I117" s="15">
        <v>1923974.0120061599</v>
      </c>
      <c r="J117" s="15">
        <v>176841.96369999999</v>
      </c>
      <c r="K117" s="15">
        <v>24.759358288770056</v>
      </c>
      <c r="L117" s="15">
        <v>13.25999597025568</v>
      </c>
      <c r="M117" s="15">
        <v>4.2977202493205713</v>
      </c>
      <c r="N117" s="15">
        <v>2032.1852819308294</v>
      </c>
    </row>
    <row r="118" spans="2:14" s="15" customFormat="1" x14ac:dyDescent="0.25">
      <c r="B118" s="15" t="str">
        <f>VLOOKUP(F118,[1]NUTS_Europa!$A$2:$C$81,2,FALSE)</f>
        <v>FRF2</v>
      </c>
      <c r="C118" s="15">
        <f>VLOOKUP(F118,[1]NUTS_Europa!$A$2:$C$81,3,FALSE)</f>
        <v>269</v>
      </c>
      <c r="D118" s="15" t="str">
        <f>VLOOKUP(G118,[1]NUTS_Europa!$A$2:$C$81,2,FALSE)</f>
        <v>FRG0</v>
      </c>
      <c r="E118" s="15">
        <f>VLOOKUP(G118,[1]NUTS_Europa!$A$2:$C$81,3,FALSE)</f>
        <v>283</v>
      </c>
      <c r="F118" s="15">
        <v>27</v>
      </c>
      <c r="G118" s="15">
        <v>62</v>
      </c>
      <c r="H118" s="15">
        <v>1207648.0873076469</v>
      </c>
      <c r="I118" s="15">
        <v>1923974.0120061599</v>
      </c>
      <c r="J118" s="15">
        <v>141512.31529999999</v>
      </c>
      <c r="K118" s="15">
        <v>24.759358288770056</v>
      </c>
      <c r="L118" s="15">
        <v>13.25999597025568</v>
      </c>
      <c r="M118" s="15">
        <v>4.2977202493205713</v>
      </c>
      <c r="N118" s="15">
        <v>2032.1852819308294</v>
      </c>
    </row>
    <row r="119" spans="2:14" s="15" customFormat="1" x14ac:dyDescent="0.25">
      <c r="B119" s="15" t="str">
        <f>VLOOKUP(G119,[1]NUTS_Europa!$A$2:$C$81,2,FALSE)</f>
        <v>FRG0</v>
      </c>
      <c r="C119" s="15">
        <f>VLOOKUP(G119,[1]NUTS_Europa!$A$2:$C$81,3,FALSE)</f>
        <v>283</v>
      </c>
      <c r="D119" s="15" t="str">
        <f>VLOOKUP(F119,[1]NUTS_Europa!$A$2:$C$81,2,FALSE)</f>
        <v>FRI2</v>
      </c>
      <c r="E119" s="15">
        <f>VLOOKUP(F119,[1]NUTS_Europa!$A$2:$C$81,3,FALSE)</f>
        <v>269</v>
      </c>
      <c r="F119" s="15">
        <v>29</v>
      </c>
      <c r="G119" s="15">
        <v>62</v>
      </c>
      <c r="H119" s="15">
        <v>1218321.1244083475</v>
      </c>
      <c r="I119" s="15">
        <v>1923974.0120061599</v>
      </c>
      <c r="J119" s="15">
        <v>118487.9544</v>
      </c>
      <c r="K119" s="15">
        <v>24.759358288770056</v>
      </c>
      <c r="L119" s="15">
        <v>13.25999597025568</v>
      </c>
      <c r="M119" s="15">
        <v>4.2977202493205713</v>
      </c>
      <c r="N119" s="15">
        <v>2032.1852819308294</v>
      </c>
    </row>
    <row r="120" spans="2:14" s="15" customFormat="1" x14ac:dyDescent="0.25">
      <c r="B120" s="15" t="str">
        <f>VLOOKUP(F120,[1]NUTS_Europa!$A$2:$C$81,2,FALSE)</f>
        <v>FRI2</v>
      </c>
      <c r="C120" s="15">
        <f>VLOOKUP(F120,[1]NUTS_Europa!$A$2:$C$81,3,FALSE)</f>
        <v>269</v>
      </c>
      <c r="D120" s="15" t="str">
        <f>VLOOKUP(G120,[1]NUTS_Europa!$A$2:$C$81,2,FALSE)</f>
        <v>ES12</v>
      </c>
      <c r="E120" s="15">
        <f>VLOOKUP(G120,[1]NUTS_Europa!$A$2:$C$81,3,FALSE)</f>
        <v>163</v>
      </c>
      <c r="F120" s="15">
        <v>29</v>
      </c>
      <c r="G120" s="15">
        <v>52</v>
      </c>
      <c r="H120" s="15">
        <v>1970131.6718635617</v>
      </c>
      <c r="I120" s="15">
        <v>2193270.8947726348</v>
      </c>
      <c r="J120" s="15">
        <v>120437.3524</v>
      </c>
      <c r="K120" s="15">
        <v>32.512834224598933</v>
      </c>
      <c r="L120" s="15">
        <v>14.938106774062259</v>
      </c>
      <c r="M120" s="15">
        <v>6.8307339243531624</v>
      </c>
      <c r="N120" s="15">
        <v>2892.2254085751483</v>
      </c>
    </row>
    <row r="121" spans="2:14" s="15" customFormat="1" x14ac:dyDescent="0.25">
      <c r="B121" s="15" t="str">
        <f>VLOOKUP(G121,[1]NUTS_Europa!$A$2:$C$81,2,FALSE)</f>
        <v>ES12</v>
      </c>
      <c r="C121" s="15">
        <f>VLOOKUP(G121,[1]NUTS_Europa!$A$2:$C$81,3,FALSE)</f>
        <v>163</v>
      </c>
      <c r="D121" s="15" t="str">
        <f>VLOOKUP(F121,[1]NUTS_Europa!$A$2:$C$81,2,FALSE)</f>
        <v>DE94</v>
      </c>
      <c r="E121" s="15">
        <f>VLOOKUP(F121,[1]NUTS_Europa!$A$2:$C$81,3,FALSE)</f>
        <v>1069</v>
      </c>
      <c r="F121" s="15">
        <v>48</v>
      </c>
      <c r="G121" s="15">
        <v>52</v>
      </c>
      <c r="H121" s="15">
        <v>1766787.6238487125</v>
      </c>
      <c r="I121" s="15">
        <v>2553643.4714880222</v>
      </c>
      <c r="J121" s="15">
        <v>123614.25509999999</v>
      </c>
      <c r="K121" s="15">
        <v>56.045454545454547</v>
      </c>
      <c r="L121" s="15">
        <v>12.838278043260811</v>
      </c>
      <c r="M121" s="15">
        <v>5.9196919664083145</v>
      </c>
      <c r="N121" s="15">
        <v>2892.2254085751483</v>
      </c>
    </row>
    <row r="122" spans="2:14" s="15" customFormat="1" x14ac:dyDescent="0.25">
      <c r="B122" s="15" t="str">
        <f>VLOOKUP(F122,[1]NUTS_Europa!$A$2:$C$81,2,FALSE)</f>
        <v>DE94</v>
      </c>
      <c r="C122" s="15">
        <f>VLOOKUP(F122,[1]NUTS_Europa!$A$2:$C$81,3,FALSE)</f>
        <v>1069</v>
      </c>
      <c r="D122" s="15" t="str">
        <f>VLOOKUP(G122,[1]NUTS_Europa!$A$2:$C$81,2,FALSE)</f>
        <v>FRE1</v>
      </c>
      <c r="E122" s="15">
        <f>VLOOKUP(G122,[1]NUTS_Europa!$A$2:$C$81,3,FALSE)</f>
        <v>235</v>
      </c>
      <c r="F122" s="15">
        <v>48</v>
      </c>
      <c r="G122" s="15">
        <v>61</v>
      </c>
      <c r="H122" s="15">
        <v>584104.63077122567</v>
      </c>
      <c r="I122" s="15">
        <v>1683541.0148004619</v>
      </c>
      <c r="J122" s="15">
        <v>507158.32770000002</v>
      </c>
      <c r="K122" s="15">
        <v>21.8</v>
      </c>
      <c r="L122" s="15">
        <v>9.2850859866004516</v>
      </c>
      <c r="M122" s="15">
        <v>2.7471939074356548</v>
      </c>
      <c r="N122" s="15">
        <v>1583.5630706642501</v>
      </c>
    </row>
    <row r="123" spans="2:14" s="15" customFormat="1" x14ac:dyDescent="0.25">
      <c r="B123" s="15" t="str">
        <f>VLOOKUP(G123,[1]NUTS_Europa!$A$2:$C$81,2,FALSE)</f>
        <v>FRE1</v>
      </c>
      <c r="C123" s="15">
        <f>VLOOKUP(G123,[1]NUTS_Europa!$A$2:$C$81,3,FALSE)</f>
        <v>235</v>
      </c>
      <c r="D123" s="15" t="str">
        <f>VLOOKUP(F123,[1]NUTS_Europa!$A$2:$C$81,2,FALSE)</f>
        <v>DEF0</v>
      </c>
      <c r="E123" s="15">
        <f>VLOOKUP(F123,[1]NUTS_Europa!$A$2:$C$81,3,FALSE)</f>
        <v>245</v>
      </c>
      <c r="F123" s="15">
        <v>50</v>
      </c>
      <c r="G123" s="15">
        <v>61</v>
      </c>
      <c r="H123" s="15">
        <v>3109356.2365585836</v>
      </c>
      <c r="I123" s="15">
        <v>10136572.158737987</v>
      </c>
      <c r="J123" s="15">
        <v>163171.4883</v>
      </c>
      <c r="K123" s="15">
        <v>19.086096256684495</v>
      </c>
      <c r="L123" s="15">
        <v>10.77131038129097</v>
      </c>
      <c r="M123" s="15">
        <v>3.2460113219254394</v>
      </c>
      <c r="N123" s="15">
        <v>1583.5630706642501</v>
      </c>
    </row>
    <row r="124" spans="2:14" s="15" customFormat="1" x14ac:dyDescent="0.25">
      <c r="B124" s="15" t="str">
        <f>VLOOKUP(F124,[1]NUTS_Europa!$A$2:$C$81,2,FALSE)</f>
        <v>DEF0</v>
      </c>
      <c r="C124" s="15">
        <f>VLOOKUP(F124,[1]NUTS_Europa!$A$2:$C$81,3,FALSE)</f>
        <v>245</v>
      </c>
      <c r="D124" s="15" t="str">
        <f>VLOOKUP(G124,[1]NUTS_Europa!$A$2:$C$81,2,FALSE)</f>
        <v>FRF2</v>
      </c>
      <c r="E124" s="15">
        <f>VLOOKUP(G124,[1]NUTS_Europa!$A$2:$C$81,3,FALSE)</f>
        <v>235</v>
      </c>
      <c r="F124" s="15">
        <v>50</v>
      </c>
      <c r="G124" s="15">
        <v>67</v>
      </c>
      <c r="H124" s="15">
        <v>3625834.0652052723</v>
      </c>
      <c r="I124" s="15">
        <v>10136572.158737987</v>
      </c>
      <c r="J124" s="15">
        <v>142392.87169999999</v>
      </c>
      <c r="K124" s="15">
        <v>19.086096256684495</v>
      </c>
      <c r="L124" s="15">
        <v>10.77131038129097</v>
      </c>
      <c r="M124" s="15">
        <v>3.2460113219254394</v>
      </c>
      <c r="N124" s="15">
        <v>1583.5630706642501</v>
      </c>
    </row>
    <row r="125" spans="2:14" s="15" customFormat="1" x14ac:dyDescent="0.25">
      <c r="B125" s="15" t="str">
        <f>VLOOKUP(G125,[1]NUTS_Europa!$A$2:$C$81,2,FALSE)</f>
        <v>FRF2</v>
      </c>
      <c r="C125" s="15">
        <f>VLOOKUP(G125,[1]NUTS_Europa!$A$2:$C$81,3,FALSE)</f>
        <v>235</v>
      </c>
      <c r="D125" s="15" t="str">
        <f>VLOOKUP(F125,[1]NUTS_Europa!$A$2:$C$81,2,FALSE)</f>
        <v>DE60</v>
      </c>
      <c r="E125" s="15">
        <f>VLOOKUP(F125,[1]NUTS_Europa!$A$2:$C$81,3,FALSE)</f>
        <v>245</v>
      </c>
      <c r="F125" s="15">
        <v>45</v>
      </c>
      <c r="G125" s="15">
        <v>67</v>
      </c>
      <c r="H125" s="15">
        <v>3706923.5793647766</v>
      </c>
      <c r="I125" s="15">
        <v>10136572.158737987</v>
      </c>
      <c r="J125" s="15">
        <v>145035.59770000001</v>
      </c>
      <c r="K125" s="15">
        <v>19.086096256684495</v>
      </c>
      <c r="L125" s="15">
        <v>10.77131038129097</v>
      </c>
      <c r="M125" s="15">
        <v>3.2460113219254394</v>
      </c>
      <c r="N125" s="15">
        <v>1583.5630706642501</v>
      </c>
    </row>
    <row r="126" spans="2:14" s="15" customFormat="1" x14ac:dyDescent="0.25">
      <c r="B126" s="15" t="str">
        <f>VLOOKUP(F126,[1]NUTS_Europa!$A$2:$C$81,2,FALSE)</f>
        <v>DE60</v>
      </c>
      <c r="C126" s="15">
        <f>VLOOKUP(F126,[1]NUTS_Europa!$A$2:$C$81,3,FALSE)</f>
        <v>245</v>
      </c>
      <c r="D126" s="15" t="str">
        <f>VLOOKUP(G126,[1]NUTS_Europa!$A$2:$C$81,2,FALSE)</f>
        <v>ES61</v>
      </c>
      <c r="E126" s="15">
        <f>VLOOKUP(G126,[1]NUTS_Europa!$A$2:$C$81,3,FALSE)</f>
        <v>297</v>
      </c>
      <c r="F126" s="15">
        <v>45</v>
      </c>
      <c r="G126" s="15">
        <v>57</v>
      </c>
      <c r="H126" s="15">
        <v>1880426.2411166234</v>
      </c>
      <c r="I126" s="15">
        <v>10556208.837184099</v>
      </c>
      <c r="J126" s="15">
        <v>159445.52859999999</v>
      </c>
      <c r="K126" s="15">
        <v>83.563101604278089</v>
      </c>
      <c r="L126" s="15">
        <v>9.5679194716801632</v>
      </c>
      <c r="M126" s="15">
        <v>1.7306029299770389</v>
      </c>
      <c r="N126" s="15">
        <v>845.53280721987937</v>
      </c>
    </row>
    <row r="127" spans="2:14" s="15" customFormat="1" x14ac:dyDescent="0.25">
      <c r="B127" s="15" t="str">
        <f>VLOOKUP(G127,[1]NUTS_Europa!$A$2:$C$81,2,FALSE)</f>
        <v>ES61</v>
      </c>
      <c r="C127" s="15">
        <f>VLOOKUP(G127,[1]NUTS_Europa!$A$2:$C$81,3,FALSE)</f>
        <v>297</v>
      </c>
      <c r="D127" s="15" t="str">
        <f>VLOOKUP(F127,[1]NUTS_Europa!$A$2:$C$81,2,FALSE)</f>
        <v>NL11</v>
      </c>
      <c r="E127" s="15">
        <f>VLOOKUP(F127,[1]NUTS_Europa!$A$2:$C$81,3,FALSE)</f>
        <v>245</v>
      </c>
      <c r="F127" s="15">
        <v>30</v>
      </c>
      <c r="G127" s="15">
        <v>57</v>
      </c>
      <c r="H127" s="15">
        <v>1888197.5331477814</v>
      </c>
      <c r="I127" s="15">
        <v>10556208.837184099</v>
      </c>
      <c r="J127" s="15">
        <v>141696.47589999999</v>
      </c>
      <c r="K127" s="15">
        <v>83.563101604278089</v>
      </c>
      <c r="L127" s="15">
        <v>9.5679194716801632</v>
      </c>
      <c r="M127" s="15">
        <v>1.7306029299770389</v>
      </c>
      <c r="N127" s="15">
        <v>845.53280721987937</v>
      </c>
    </row>
    <row r="128" spans="2:14" s="15" customFormat="1" x14ac:dyDescent="0.25">
      <c r="B128" s="15" t="str">
        <f>VLOOKUP(F128,[1]NUTS_Europa!$A$2:$C$81,2,FALSE)</f>
        <v>NL11</v>
      </c>
      <c r="C128" s="15">
        <f>VLOOKUP(F128,[1]NUTS_Europa!$A$2:$C$81,3,FALSE)</f>
        <v>245</v>
      </c>
      <c r="D128" s="15" t="str">
        <f>VLOOKUP(G128,[1]NUTS_Europa!$A$2:$C$81,2,FALSE)</f>
        <v>PT17</v>
      </c>
      <c r="E128" s="15">
        <f>VLOOKUP(G128,[1]NUTS_Europa!$A$2:$C$81,3,FALSE)</f>
        <v>297</v>
      </c>
      <c r="F128" s="15">
        <v>30</v>
      </c>
      <c r="G128" s="15">
        <v>79</v>
      </c>
      <c r="H128" s="15">
        <v>1967020.6380352404</v>
      </c>
      <c r="I128" s="15">
        <v>10556208.837184099</v>
      </c>
      <c r="J128" s="15">
        <v>123614.25509999999</v>
      </c>
      <c r="K128" s="15">
        <v>83.563101604278089</v>
      </c>
      <c r="L128" s="15">
        <v>9.5679194716801632</v>
      </c>
      <c r="M128" s="15">
        <v>1.7306029299770389</v>
      </c>
      <c r="N128" s="15">
        <v>845.53280721987937</v>
      </c>
    </row>
    <row r="129" spans="2:14" s="15" customFormat="1" x14ac:dyDescent="0.25">
      <c r="B129" s="15" t="s">
        <v>127</v>
      </c>
      <c r="C129" s="15">
        <v>297</v>
      </c>
      <c r="D129" s="15" t="s">
        <v>123</v>
      </c>
      <c r="E129" s="15">
        <v>61</v>
      </c>
      <c r="F129" s="15">
        <v>77</v>
      </c>
      <c r="G129" s="15">
        <v>79</v>
      </c>
      <c r="H129" s="15">
        <v>718644.11617602117</v>
      </c>
      <c r="I129" s="15">
        <v>1131258.825251966</v>
      </c>
      <c r="J129" s="15">
        <v>113696.3812</v>
      </c>
      <c r="K129" s="15">
        <v>4.0106951871657754</v>
      </c>
      <c r="L129" s="15">
        <v>5.8722024188658741</v>
      </c>
      <c r="M129" s="15">
        <v>1.3629676428951671</v>
      </c>
      <c r="N129" s="15">
        <v>845.53280721987937</v>
      </c>
    </row>
    <row r="130" spans="2:14" s="15" customFormat="1" x14ac:dyDescent="0.25">
      <c r="B130" s="15" t="s">
        <v>123</v>
      </c>
      <c r="C130" s="15">
        <v>61</v>
      </c>
      <c r="D130" s="15" t="s">
        <v>125</v>
      </c>
      <c r="E130" s="15">
        <v>294</v>
      </c>
      <c r="F130" s="15">
        <v>77</v>
      </c>
      <c r="G130" s="15">
        <v>78</v>
      </c>
      <c r="H130" s="15">
        <v>2753903.0347061749</v>
      </c>
      <c r="I130" s="15">
        <v>1496518.3791648196</v>
      </c>
      <c r="J130" s="15">
        <v>127001.217</v>
      </c>
      <c r="K130" s="15">
        <v>16.454545454545453</v>
      </c>
      <c r="L130" s="15">
        <v>6.623389480023345</v>
      </c>
      <c r="M130" s="15">
        <v>5.313262296597502</v>
      </c>
      <c r="N130" s="15">
        <v>3296.1439756520863</v>
      </c>
    </row>
    <row r="131" spans="2:14" s="15" customFormat="1" x14ac:dyDescent="0.25">
      <c r="B131" s="15" t="s">
        <v>125</v>
      </c>
      <c r="C131" s="15">
        <v>294</v>
      </c>
      <c r="D131" s="15" t="s">
        <v>101</v>
      </c>
      <c r="E131" s="15">
        <v>1064</v>
      </c>
      <c r="F131" s="15">
        <v>66</v>
      </c>
      <c r="G131" s="15">
        <v>78</v>
      </c>
      <c r="H131" s="15">
        <v>3014165.6186987176</v>
      </c>
      <c r="I131" s="15">
        <v>1906952.519228616</v>
      </c>
      <c r="J131" s="15">
        <v>119215.969</v>
      </c>
      <c r="K131" s="15">
        <v>33.119251336898401</v>
      </c>
      <c r="L131" s="15">
        <v>6.9799917174245643</v>
      </c>
      <c r="M131" s="15">
        <v>5.7081413857296415</v>
      </c>
      <c r="N131" s="15">
        <v>3296.1439756520863</v>
      </c>
    </row>
    <row r="132" spans="2:14" s="15" customFormat="1" x14ac:dyDescent="0.25">
      <c r="B132" s="15" t="s">
        <v>101</v>
      </c>
      <c r="C132" s="15">
        <v>1064</v>
      </c>
      <c r="D132" s="15" t="s">
        <v>105</v>
      </c>
      <c r="E132" s="15">
        <v>163</v>
      </c>
      <c r="F132" s="15">
        <v>66</v>
      </c>
      <c r="G132" s="15">
        <v>68</v>
      </c>
      <c r="H132" s="15">
        <v>3465070.2599644382</v>
      </c>
      <c r="I132" s="15">
        <v>2713643.9527148171</v>
      </c>
      <c r="J132" s="15">
        <v>163171.4883</v>
      </c>
      <c r="K132" s="15">
        <v>66.631016042780757</v>
      </c>
      <c r="L132" s="15">
        <v>10.985387622538259</v>
      </c>
      <c r="M132" s="15">
        <v>5.9196919664083145</v>
      </c>
      <c r="N132" s="15">
        <v>2892.2254085751483</v>
      </c>
    </row>
    <row r="133" spans="2:14" s="15" customFormat="1" x14ac:dyDescent="0.25">
      <c r="B133" s="15" t="str">
        <f>VLOOKUP(G133,[1]NUTS_Europa!$A$2:$C$81,2,FALSE)</f>
        <v>FRJ2</v>
      </c>
      <c r="C133" s="15">
        <f>VLOOKUP(G133,[1]NUTS_Europa!$A$2:$C$81,3,FALSE)</f>
        <v>163</v>
      </c>
      <c r="D133" s="15" t="str">
        <f>VLOOKUP(F133,[1]NUTS_Europa!$A$2:$C$81,2,FALSE)</f>
        <v>DE50</v>
      </c>
      <c r="E133" s="15">
        <f>VLOOKUP(F133,[1]NUTS_Europa!$A$2:$C$81,3,FALSE)</f>
        <v>1069</v>
      </c>
      <c r="F133" s="15">
        <v>44</v>
      </c>
      <c r="G133" s="15">
        <v>68</v>
      </c>
      <c r="H133" s="15">
        <v>2545273.475947842</v>
      </c>
      <c r="I133" s="15">
        <v>2553643.4714880222</v>
      </c>
      <c r="J133" s="15">
        <v>122072.6309</v>
      </c>
      <c r="K133" s="15">
        <v>56.045454545454547</v>
      </c>
      <c r="L133" s="15">
        <v>12.838278043260811</v>
      </c>
      <c r="M133" s="15">
        <v>5.9196919664083145</v>
      </c>
      <c r="N133" s="15">
        <v>2892.2254085751483</v>
      </c>
    </row>
    <row r="134" spans="2:14" s="15" customFormat="1" x14ac:dyDescent="0.25">
      <c r="B134" s="15" t="str">
        <f>VLOOKUP(F134,[1]NUTS_Europa!$A$2:$C$81,2,FALSE)</f>
        <v>DE50</v>
      </c>
      <c r="C134" s="15">
        <f>VLOOKUP(F134,[1]NUTS_Europa!$A$2:$C$81,3,FALSE)</f>
        <v>1069</v>
      </c>
      <c r="D134" s="15" t="str">
        <f>VLOOKUP(G134,[1]NUTS_Europa!$A$2:$C$81,2,FALSE)</f>
        <v>NL11</v>
      </c>
      <c r="E134" s="15">
        <f>VLOOKUP(G134,[1]NUTS_Europa!$A$2:$C$81,3,FALSE)</f>
        <v>218</v>
      </c>
      <c r="F134" s="15">
        <v>44</v>
      </c>
      <c r="G134" s="15">
        <v>70</v>
      </c>
      <c r="H134" s="15">
        <v>2183995.7852544282</v>
      </c>
      <c r="I134" s="15">
        <v>1811851.0509982607</v>
      </c>
      <c r="J134" s="15">
        <v>120437.3524</v>
      </c>
      <c r="K134" s="15">
        <v>14.436898395721927</v>
      </c>
      <c r="L134" s="15">
        <v>10.815193155818699</v>
      </c>
      <c r="M134" s="15">
        <v>8.8226761772044497</v>
      </c>
      <c r="N134" s="15">
        <v>5443.4838231684107</v>
      </c>
    </row>
    <row r="135" spans="2:14" s="15" customFormat="1" x14ac:dyDescent="0.25">
      <c r="B135" s="15" t="str">
        <f>VLOOKUP(G135,[1]NUTS_Europa!$A$2:$C$81,2,FALSE)</f>
        <v>NL11</v>
      </c>
      <c r="C135" s="15">
        <f>VLOOKUP(G135,[1]NUTS_Europa!$A$2:$C$81,3,FALSE)</f>
        <v>218</v>
      </c>
      <c r="D135" s="15" t="str">
        <f>VLOOKUP(F135,[1]NUTS_Europa!$A$2:$C$81,2,FALSE)</f>
        <v>BE23</v>
      </c>
      <c r="E135" s="15">
        <f>VLOOKUP(F135,[1]NUTS_Europa!$A$2:$C$81,3,FALSE)</f>
        <v>220</v>
      </c>
      <c r="F135" s="15">
        <v>42</v>
      </c>
      <c r="G135" s="15">
        <v>70</v>
      </c>
      <c r="H135" s="15">
        <v>1904403.4635194319</v>
      </c>
      <c r="I135" s="15">
        <v>1567162.977264663</v>
      </c>
      <c r="J135" s="15">
        <v>117061.7148</v>
      </c>
      <c r="K135" s="15">
        <v>6.6844919786096257</v>
      </c>
      <c r="L135" s="15">
        <v>11.368242900039286</v>
      </c>
      <c r="M135" s="15">
        <v>9.4024986458276416</v>
      </c>
      <c r="N135" s="15">
        <v>5443.4838231684107</v>
      </c>
    </row>
    <row r="136" spans="2:14" s="15" customFormat="1" x14ac:dyDescent="0.25">
      <c r="B136" s="15" t="str">
        <f>VLOOKUP(F136,[1]NUTS_Europa!$A$2:$C$81,2,FALSE)</f>
        <v>BE23</v>
      </c>
      <c r="C136" s="15">
        <f>VLOOKUP(F136,[1]NUTS_Europa!$A$2:$C$81,3,FALSE)</f>
        <v>220</v>
      </c>
      <c r="D136" s="15" t="str">
        <f>VLOOKUP(G136,[1]NUTS_Europa!$A$2:$C$81,2,FALSE)</f>
        <v>FRD1</v>
      </c>
      <c r="E136" s="15">
        <f>VLOOKUP(G136,[1]NUTS_Europa!$A$2:$C$81,3,FALSE)</f>
        <v>269</v>
      </c>
      <c r="F136" s="15">
        <v>42</v>
      </c>
      <c r="G136" s="15">
        <v>59</v>
      </c>
      <c r="H136" s="15">
        <v>4110897.1318948739</v>
      </c>
      <c r="I136" s="15">
        <v>1615935.1308234665</v>
      </c>
      <c r="J136" s="15">
        <v>115262.5922</v>
      </c>
      <c r="K136" s="15">
        <v>9.6786096256684502</v>
      </c>
      <c r="L136" s="15">
        <v>13.735669955611943</v>
      </c>
      <c r="M136" s="15">
        <v>30.746793095894102</v>
      </c>
      <c r="N136" s="15">
        <v>14279.069796</v>
      </c>
    </row>
    <row r="137" spans="2:14" s="15" customFormat="1" x14ac:dyDescent="0.25">
      <c r="B137" s="15" t="str">
        <f>VLOOKUP(G137,[1]NUTS_Europa!$A$2:$C$81,2,FALSE)</f>
        <v>FRD1</v>
      </c>
      <c r="C137" s="15">
        <f>VLOOKUP(G137,[1]NUTS_Europa!$A$2:$C$81,3,FALSE)</f>
        <v>269</v>
      </c>
      <c r="D137" s="15" t="str">
        <f>VLOOKUP(F137,[1]NUTS_Europa!$A$2:$C$81,2,FALSE)</f>
        <v>BE25</v>
      </c>
      <c r="E137" s="15">
        <f>VLOOKUP(F137,[1]NUTS_Europa!$A$2:$C$81,3,FALSE)</f>
        <v>220</v>
      </c>
      <c r="F137" s="15">
        <v>43</v>
      </c>
      <c r="G137" s="15">
        <v>59</v>
      </c>
      <c r="H137" s="15">
        <v>3570942.6750010108</v>
      </c>
      <c r="I137" s="15">
        <v>1615935.1308234665</v>
      </c>
      <c r="J137" s="15">
        <v>199058.85829999999</v>
      </c>
      <c r="K137" s="15">
        <v>9.6786096256684502</v>
      </c>
      <c r="L137" s="15">
        <v>13.735669955611943</v>
      </c>
      <c r="M137" s="15">
        <v>30.746793095894102</v>
      </c>
      <c r="N137" s="15">
        <v>14279.069796</v>
      </c>
    </row>
    <row r="138" spans="2:14" s="15" customFormat="1" x14ac:dyDescent="0.25">
      <c r="B138" s="15" t="str">
        <f>VLOOKUP(F138,[1]NUTS_Europa!$A$2:$C$81,2,FALSE)</f>
        <v>BE25</v>
      </c>
      <c r="C138" s="15">
        <f>VLOOKUP(F138,[1]NUTS_Europa!$A$2:$C$81,3,FALSE)</f>
        <v>220</v>
      </c>
      <c r="D138" s="15" t="str">
        <f>VLOOKUP(G138,[1]NUTS_Europa!$A$2:$C$81,2,FALSE)</f>
        <v>PT18</v>
      </c>
      <c r="E138" s="15">
        <f>VLOOKUP(G138,[1]NUTS_Europa!$A$2:$C$81,3,FALSE)</f>
        <v>61</v>
      </c>
      <c r="F138" s="15">
        <v>43</v>
      </c>
      <c r="G138" s="15">
        <v>80</v>
      </c>
      <c r="H138" s="15">
        <v>11583968.363585267</v>
      </c>
      <c r="I138" s="15">
        <v>2715785.2105562468</v>
      </c>
      <c r="J138" s="15">
        <v>117768.50930000001</v>
      </c>
      <c r="K138" s="15">
        <v>72.388770053475938</v>
      </c>
      <c r="L138" s="15">
        <v>9.4263485666867233</v>
      </c>
      <c r="M138" s="15">
        <v>29.864919133616553</v>
      </c>
      <c r="N138" s="15">
        <v>17378.684516231049</v>
      </c>
    </row>
    <row r="139" spans="2:14" s="15" customFormat="1" x14ac:dyDescent="0.25">
      <c r="B139" s="15" t="str">
        <f>VLOOKUP(G139,[1]NUTS_Europa!$A$2:$C$81,2,FALSE)</f>
        <v>PT18</v>
      </c>
      <c r="C139" s="15">
        <f>VLOOKUP(G139,[1]NUTS_Europa!$A$2:$C$81,3,FALSE)</f>
        <v>61</v>
      </c>
      <c r="D139" s="15" t="str">
        <f>VLOOKUP(F139,[1]NUTS_Europa!$A$2:$C$81,2,FALSE)</f>
        <v>ES52</v>
      </c>
      <c r="E139" s="15">
        <f>VLOOKUP(F139,[1]NUTS_Europa!$A$2:$C$81,3,FALSE)</f>
        <v>1064</v>
      </c>
      <c r="F139" s="15">
        <v>16</v>
      </c>
      <c r="G139" s="15">
        <v>80</v>
      </c>
      <c r="H139" s="15">
        <v>12210446.473870978</v>
      </c>
      <c r="I139" s="15">
        <v>1587869.4339177704</v>
      </c>
      <c r="J139" s="15">
        <v>145277.79319999999</v>
      </c>
      <c r="K139" s="15">
        <v>20.908556149732622</v>
      </c>
      <c r="L139" s="15">
        <v>7.020408401743583</v>
      </c>
      <c r="M139" s="15">
        <v>28.013797299702546</v>
      </c>
      <c r="N139" s="15">
        <v>17378.684516231049</v>
      </c>
    </row>
    <row r="140" spans="2:14" s="15" customFormat="1" x14ac:dyDescent="0.25">
      <c r="B140" s="15" t="str">
        <f>VLOOKUP(G140,[1]NUTS_Europa!$A$2:$C$81,2,FALSE)</f>
        <v>ES52</v>
      </c>
      <c r="C140" s="15">
        <f>VLOOKUP(G140,[1]NUTS_Europa!$A$2:$C$81,3,FALSE)</f>
        <v>1064</v>
      </c>
      <c r="D140" s="15" t="str">
        <f>VLOOKUP(F140,[1]NUTS_Europa!$A$2:$C$81,2,FALSE)</f>
        <v>ES51</v>
      </c>
      <c r="E140" s="15">
        <f>VLOOKUP(F140,[1]NUTS_Europa!$A$2:$C$81,3,FALSE)</f>
        <v>1063</v>
      </c>
      <c r="F140" s="15">
        <v>15</v>
      </c>
      <c r="G140" s="15">
        <v>16</v>
      </c>
      <c r="H140" s="15">
        <v>2673988.1530501968</v>
      </c>
      <c r="I140" s="15">
        <v>9783196.3806921523</v>
      </c>
      <c r="J140" s="15">
        <v>135416.16140000001</v>
      </c>
      <c r="K140" s="15">
        <v>8.6631016042780757</v>
      </c>
      <c r="L140" s="15">
        <v>9.7171696122402942</v>
      </c>
      <c r="M140" s="15">
        <v>18.512988414740875</v>
      </c>
      <c r="N140" s="15">
        <v>10690.2529406715</v>
      </c>
    </row>
    <row r="141" spans="2:14" s="15" customFormat="1" x14ac:dyDescent="0.25">
      <c r="B141" s="15" t="str">
        <f>VLOOKUP(F141,[1]NUTS_Europa!$A$2:$C$81,2,FALSE)</f>
        <v>ES51</v>
      </c>
      <c r="C141" s="15">
        <f>VLOOKUP(F141,[1]NUTS_Europa!$A$2:$C$81,3,FALSE)</f>
        <v>1063</v>
      </c>
      <c r="D141" s="15" t="str">
        <f>VLOOKUP(G141,[1]NUTS_Europa!$A$2:$C$81,2,FALSE)</f>
        <v>PT18</v>
      </c>
      <c r="E141" s="15">
        <f>VLOOKUP(G141,[1]NUTS_Europa!$A$2:$C$81,3,FALSE)</f>
        <v>1065</v>
      </c>
      <c r="F141" s="15">
        <v>15</v>
      </c>
      <c r="G141" s="15">
        <v>40</v>
      </c>
      <c r="H141" s="15">
        <v>2654812.7627726286</v>
      </c>
      <c r="I141" s="15">
        <v>10600054.271854289</v>
      </c>
      <c r="J141" s="15">
        <v>192445.7181</v>
      </c>
      <c r="K141" s="15">
        <v>42.727272727272727</v>
      </c>
      <c r="L141" s="15">
        <v>10.42584183653431</v>
      </c>
      <c r="M141" s="15">
        <v>13.493248005248233</v>
      </c>
      <c r="N141" s="15">
        <v>7791.6234232858615</v>
      </c>
    </row>
    <row r="142" spans="2:14" s="15" customFormat="1" x14ac:dyDescent="0.25">
      <c r="B142" s="15" t="str">
        <f>VLOOKUP(G142,[1]NUTS_Europa!$A$2:$C$81,2,FALSE)</f>
        <v>PT18</v>
      </c>
      <c r="C142" s="15">
        <f>VLOOKUP(G142,[1]NUTS_Europa!$A$2:$C$81,3,FALSE)</f>
        <v>1065</v>
      </c>
      <c r="D142" s="15" t="str">
        <f>VLOOKUP(F142,[1]NUTS_Europa!$A$2:$C$81,2,FALSE)</f>
        <v>NL33</v>
      </c>
      <c r="E142" s="15">
        <f>VLOOKUP(F142,[1]NUTS_Europa!$A$2:$C$81,3,FALSE)</f>
        <v>250</v>
      </c>
      <c r="F142" s="15">
        <v>33</v>
      </c>
      <c r="G142" s="15">
        <v>40</v>
      </c>
      <c r="H142" s="15">
        <v>2240767.3734356659</v>
      </c>
      <c r="I142" s="15">
        <v>2868523.6130237873</v>
      </c>
      <c r="J142" s="15">
        <v>137713.6226</v>
      </c>
      <c r="K142" s="15">
        <v>62.340106951871661</v>
      </c>
      <c r="L142" s="15">
        <v>10.963031288160916</v>
      </c>
      <c r="M142" s="15">
        <v>15.947585014415287</v>
      </c>
      <c r="N142" s="15">
        <v>7791.6234232858615</v>
      </c>
    </row>
    <row r="143" spans="2:14" s="15" customFormat="1" x14ac:dyDescent="0.25">
      <c r="B143" s="15" t="str">
        <f>VLOOKUP(F143,[1]NUTS_Europa!$A$2:$C$81,2,FALSE)</f>
        <v>NL33</v>
      </c>
      <c r="C143" s="15">
        <f>VLOOKUP(F143,[1]NUTS_Europa!$A$2:$C$81,3,FALSE)</f>
        <v>250</v>
      </c>
      <c r="D143" s="15" t="str">
        <f>VLOOKUP(G143,[1]NUTS_Europa!$A$2:$C$81,2,FALSE)</f>
        <v>PT15</v>
      </c>
      <c r="E143" s="15">
        <f>VLOOKUP(G143,[1]NUTS_Europa!$A$2:$C$81,3,FALSE)</f>
        <v>1065</v>
      </c>
      <c r="F143" s="15">
        <v>33</v>
      </c>
      <c r="G143" s="15">
        <v>37</v>
      </c>
      <c r="H143" s="15">
        <v>2793209.0573934796</v>
      </c>
      <c r="I143" s="15">
        <v>2868523.6130237873</v>
      </c>
      <c r="J143" s="15">
        <v>114346.8514</v>
      </c>
      <c r="K143" s="15">
        <v>62.340106951871661</v>
      </c>
      <c r="L143" s="15">
        <v>10.963031288160916</v>
      </c>
      <c r="M143" s="15">
        <v>15.947585014415287</v>
      </c>
      <c r="N143" s="15">
        <v>7791.6234232858615</v>
      </c>
    </row>
    <row r="144" spans="2:14" s="15" customFormat="1" x14ac:dyDescent="0.25">
      <c r="B144" s="15" t="str">
        <f>VLOOKUP(F144,[1]NUTS_Europa!$A$2:$C$81,2,FALSE)</f>
        <v>PT15</v>
      </c>
      <c r="C144" s="15">
        <f>VLOOKUP(F144,[1]NUTS_Europa!$A$2:$C$81,3,FALSE)</f>
        <v>1065</v>
      </c>
      <c r="D144" s="15" t="str">
        <f>VLOOKUP(G144,[1]NUTS_Europa!$A$2:$C$81,2,FALSE)</f>
        <v>PT17</v>
      </c>
      <c r="E144" s="15">
        <f>VLOOKUP(G144,[1]NUTS_Europa!$A$2:$C$81,3,FALSE)</f>
        <v>294</v>
      </c>
      <c r="F144" s="15">
        <v>37</v>
      </c>
      <c r="G144" s="15">
        <v>39</v>
      </c>
      <c r="H144" s="15">
        <v>1035898.8890014768</v>
      </c>
      <c r="I144" s="15">
        <v>1286646.1017934261</v>
      </c>
      <c r="J144" s="15">
        <v>507158.32770000002</v>
      </c>
      <c r="K144" s="15">
        <v>2.4064171122994655</v>
      </c>
      <c r="L144" s="15">
        <v>7.6886639417185805</v>
      </c>
      <c r="M144" s="15">
        <v>5.7081413857296415</v>
      </c>
      <c r="N144" s="15">
        <v>3296.1439756520863</v>
      </c>
    </row>
    <row r="145" spans="2:14" s="15" customFormat="1" x14ac:dyDescent="0.25">
      <c r="B145" s="15" t="str">
        <f>VLOOKUP(G145,[1]NUTS_Europa!$A$2:$C$81,2,FALSE)</f>
        <v>PT17</v>
      </c>
      <c r="C145" s="15">
        <f>VLOOKUP(G145,[1]NUTS_Europa!$A$2:$C$81,3,FALSE)</f>
        <v>294</v>
      </c>
      <c r="D145" s="15" t="str">
        <f>VLOOKUP(F145,[1]NUTS_Europa!$A$2:$C$81,2,FALSE)</f>
        <v>FRJ1</v>
      </c>
      <c r="E145" s="15">
        <f>VLOOKUP(F145,[1]NUTS_Europa!$A$2:$C$81,3,FALSE)</f>
        <v>1063</v>
      </c>
      <c r="F145" s="15">
        <v>26</v>
      </c>
      <c r="G145" s="15">
        <v>39</v>
      </c>
      <c r="H145" s="15">
        <v>1706002.6121078641</v>
      </c>
      <c r="I145" s="15">
        <v>10553740.959557721</v>
      </c>
      <c r="J145" s="15">
        <v>137713.6226</v>
      </c>
      <c r="K145" s="15">
        <v>43.529411764705884</v>
      </c>
      <c r="L145" s="15">
        <v>9.3201506905200571</v>
      </c>
      <c r="M145" s="15">
        <v>5.7081413857296415</v>
      </c>
      <c r="N145" s="15">
        <v>3296.1439756520863</v>
      </c>
    </row>
    <row r="146" spans="2:14" s="15" customFormat="1" x14ac:dyDescent="0.25"/>
    <row r="147" spans="2:14" s="15" customFormat="1" x14ac:dyDescent="0.25"/>
    <row r="148" spans="2:14" s="15" customFormat="1" x14ac:dyDescent="0.25"/>
    <row r="149" spans="2:14" s="15" customFormat="1" x14ac:dyDescent="0.25"/>
    <row r="150" spans="2:14" s="15" customFormat="1" x14ac:dyDescent="0.25"/>
    <row r="151" spans="2:14" s="15" customFormat="1" x14ac:dyDescent="0.25"/>
    <row r="152" spans="2:14" s="15" customFormat="1" x14ac:dyDescent="0.25"/>
    <row r="153" spans="2:14" s="15" customFormat="1" x14ac:dyDescent="0.25"/>
    <row r="154" spans="2:14" s="15" customFormat="1" x14ac:dyDescent="0.25"/>
    <row r="155" spans="2:14" s="15" customFormat="1" x14ac:dyDescent="0.25"/>
    <row r="156" spans="2:14" s="15" customFormat="1" x14ac:dyDescent="0.25"/>
    <row r="157" spans="2:14" s="15" customFormat="1" x14ac:dyDescent="0.25"/>
    <row r="158" spans="2:14" s="15" customFormat="1" x14ac:dyDescent="0.25"/>
    <row r="159" spans="2:14" s="15" customFormat="1" x14ac:dyDescent="0.25"/>
    <row r="160" spans="2:14" s="15" customFormat="1" x14ac:dyDescent="0.25"/>
    <row r="161" s="15" customFormat="1" x14ac:dyDescent="0.25"/>
    <row r="162" s="15" customFormat="1" x14ac:dyDescent="0.25"/>
    <row r="163" s="15" customFormat="1" x14ac:dyDescent="0.25"/>
    <row r="164" s="15" customFormat="1" x14ac:dyDescent="0.25"/>
    <row r="165" s="15" customFormat="1" x14ac:dyDescent="0.25"/>
    <row r="166" s="15" customFormat="1" x14ac:dyDescent="0.25"/>
    <row r="167" s="15" customFormat="1" x14ac:dyDescent="0.25"/>
    <row r="168" s="15" customFormat="1" x14ac:dyDescent="0.25"/>
    <row r="169" s="15" customFormat="1" x14ac:dyDescent="0.25"/>
    <row r="170" s="15" customFormat="1" x14ac:dyDescent="0.25"/>
    <row r="171" s="15" customFormat="1" x14ac:dyDescent="0.25"/>
    <row r="172" s="15" customFormat="1" x14ac:dyDescent="0.25"/>
    <row r="173" s="15" customFormat="1" x14ac:dyDescent="0.25"/>
    <row r="174" s="15" customFormat="1" x14ac:dyDescent="0.25"/>
    <row r="175" s="15" customFormat="1" x14ac:dyDescent="0.25"/>
    <row r="176" s="15" customFormat="1" x14ac:dyDescent="0.25"/>
    <row r="177" s="15" customFormat="1" x14ac:dyDescent="0.25"/>
    <row r="178" s="15" customFormat="1" x14ac:dyDescent="0.25"/>
    <row r="179" s="15" customFormat="1" x14ac:dyDescent="0.25"/>
    <row r="180" s="15" customFormat="1" x14ac:dyDescent="0.25"/>
    <row r="181" s="15" customFormat="1" x14ac:dyDescent="0.25"/>
    <row r="182" s="15" customFormat="1" x14ac:dyDescent="0.25"/>
    <row r="183" s="15" customFormat="1" x14ac:dyDescent="0.25"/>
    <row r="184" s="15" customFormat="1" x14ac:dyDescent="0.25"/>
    <row r="185" s="15" customFormat="1" x14ac:dyDescent="0.25"/>
  </sheetData>
  <autoFilter ref="B3:I83" xr:uid="{00000000-0001-0000-0000-000000000000}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A06C8-2A21-46A1-AD48-8131EF6FFD54}">
  <dimension ref="B1:AC161"/>
  <sheetViews>
    <sheetView topLeftCell="A7" workbookViewId="0">
      <selection activeCell="G38" sqref="G38"/>
    </sheetView>
  </sheetViews>
  <sheetFormatPr baseColWidth="10" defaultColWidth="9.140625" defaultRowHeight="15" x14ac:dyDescent="0.25"/>
  <cols>
    <col min="6" max="7" width="7.28515625" bestFit="1" customWidth="1"/>
    <col min="8" max="8" width="13" bestFit="1" customWidth="1"/>
    <col min="9" max="9" width="14.5703125" bestFit="1" customWidth="1"/>
    <col min="10" max="10" width="17.5703125" bestFit="1" customWidth="1"/>
    <col min="11" max="14" width="12" bestFit="1" customWidth="1"/>
    <col min="16" max="16" width="12.85546875" customWidth="1"/>
    <col min="19" max="19" width="13.5703125" bestFit="1" customWidth="1"/>
    <col min="20" max="21" width="13" bestFit="1" customWidth="1"/>
  </cols>
  <sheetData>
    <row r="1" spans="2:14" x14ac:dyDescent="0.25">
      <c r="N1" t="s">
        <v>144</v>
      </c>
    </row>
    <row r="3" spans="2:14" x14ac:dyDescent="0.25">
      <c r="B3" t="s">
        <v>133</v>
      </c>
      <c r="C3" t="s">
        <v>134</v>
      </c>
      <c r="D3" t="s">
        <v>131</v>
      </c>
      <c r="E3" t="s">
        <v>135</v>
      </c>
      <c r="F3" t="s">
        <v>39</v>
      </c>
      <c r="G3" t="s">
        <v>40</v>
      </c>
      <c r="H3" t="s">
        <v>136</v>
      </c>
      <c r="I3" t="s">
        <v>132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</row>
    <row r="4" spans="2:14" s="15" customFormat="1" x14ac:dyDescent="0.25">
      <c r="B4" s="15" t="str">
        <f>VLOOKUP(F4,[1]NUTS_Europa!$A$2:$C$81,2,FALSE)</f>
        <v>BE21</v>
      </c>
      <c r="C4" s="15">
        <f>VLOOKUP(F4,[1]NUTS_Europa!$A$2:$C$81,3,FALSE)</f>
        <v>253</v>
      </c>
      <c r="D4" s="15" t="str">
        <f>VLOOKUP(G4,[1]NUTS_Europa!$A$2:$C$81,2,FALSE)</f>
        <v>BE25</v>
      </c>
      <c r="E4" s="15">
        <f>VLOOKUP(G4,[1]NUTS_Europa!$A$2:$C$81,3,FALSE)</f>
        <v>235</v>
      </c>
      <c r="F4" s="15">
        <v>1</v>
      </c>
      <c r="G4" s="15">
        <v>3</v>
      </c>
      <c r="H4" s="16">
        <v>320654.76947719097</v>
      </c>
      <c r="I4" s="16">
        <v>1397117.1773108935</v>
      </c>
      <c r="J4" s="15">
        <v>135416.16140000001</v>
      </c>
      <c r="K4" s="15">
        <v>7.3999999999999995</v>
      </c>
      <c r="L4" s="15">
        <v>10.320546569848585</v>
      </c>
      <c r="M4" s="15">
        <v>3.6205510893002586</v>
      </c>
      <c r="N4" s="15">
        <v>1766.2818862468553</v>
      </c>
    </row>
    <row r="5" spans="2:14" s="15" customFormat="1" x14ac:dyDescent="0.25">
      <c r="B5" s="15" t="str">
        <f>VLOOKUP(F5,[1]NUTS_Europa!$A$2:$C$81,2,FALSE)</f>
        <v>BE21</v>
      </c>
      <c r="C5" s="15">
        <f>VLOOKUP(F5,[1]NUTS_Europa!$A$2:$C$81,3,FALSE)</f>
        <v>253</v>
      </c>
      <c r="D5" s="15" t="str">
        <f>VLOOKUP(G5,[1]NUTS_Europa!$A$2:$C$81,2,FALSE)</f>
        <v>ES21</v>
      </c>
      <c r="E5" s="15">
        <f>VLOOKUP(G5,[1]NUTS_Europa!$A$2:$C$81,3,FALSE)</f>
        <v>163</v>
      </c>
      <c r="F5" s="15">
        <v>1</v>
      </c>
      <c r="G5" s="15">
        <v>14</v>
      </c>
      <c r="H5" s="15">
        <v>658382.54329046223</v>
      </c>
      <c r="I5" s="15">
        <v>2321354.0085724518</v>
      </c>
      <c r="J5" s="15">
        <v>145277.79319999999</v>
      </c>
      <c r="K5" s="15">
        <v>45.641764705882352</v>
      </c>
      <c r="L5" s="15">
        <v>10.299184792691392</v>
      </c>
      <c r="M5" s="15">
        <v>7.7414984459891301</v>
      </c>
      <c r="N5" s="15">
        <v>3277.8554623696641</v>
      </c>
    </row>
    <row r="6" spans="2:14" s="15" customFormat="1" x14ac:dyDescent="0.25">
      <c r="B6" s="15" t="str">
        <f>VLOOKUP(F6,[1]NUTS_Europa!$A$2:$C$81,2,FALSE)</f>
        <v>BE23</v>
      </c>
      <c r="C6" s="15">
        <f>VLOOKUP(F6,[1]NUTS_Europa!$A$2:$C$81,3,FALSE)</f>
        <v>253</v>
      </c>
      <c r="D6" s="15" t="str">
        <f>VLOOKUP(G6,[1]NUTS_Europa!$A$2:$C$81,2,FALSE)</f>
        <v>BE25</v>
      </c>
      <c r="E6" s="15">
        <f>VLOOKUP(G6,[1]NUTS_Europa!$A$2:$C$81,3,FALSE)</f>
        <v>235</v>
      </c>
      <c r="F6" s="15">
        <v>2</v>
      </c>
      <c r="G6" s="15">
        <v>3</v>
      </c>
      <c r="H6" s="15">
        <v>399505.12544302311</v>
      </c>
      <c r="I6" s="15">
        <v>1397117.1773108935</v>
      </c>
      <c r="J6" s="15">
        <v>135416.16140000001</v>
      </c>
      <c r="K6" s="15">
        <v>7.3999999999999995</v>
      </c>
      <c r="L6" s="15">
        <v>10.320546569848585</v>
      </c>
      <c r="M6" s="15">
        <v>3.6205510893002586</v>
      </c>
      <c r="N6" s="15">
        <v>1766.2818862468553</v>
      </c>
    </row>
    <row r="7" spans="2:14" s="15" customFormat="1" x14ac:dyDescent="0.25">
      <c r="B7" s="15" t="str">
        <f>VLOOKUP(F7,[1]NUTS_Europa!$A$2:$C$81,2,FALSE)</f>
        <v>BE23</v>
      </c>
      <c r="C7" s="15">
        <f>VLOOKUP(F7,[1]NUTS_Europa!$A$2:$C$81,3,FALSE)</f>
        <v>253</v>
      </c>
      <c r="D7" s="15" t="str">
        <f>VLOOKUP(G7,[1]NUTS_Europa!$A$2:$C$81,2,FALSE)</f>
        <v>ES13</v>
      </c>
      <c r="E7" s="15">
        <f>VLOOKUP(G7,[1]NUTS_Europa!$A$2:$C$81,3,FALSE)</f>
        <v>163</v>
      </c>
      <c r="F7" s="15">
        <v>2</v>
      </c>
      <c r="G7" s="15">
        <v>13</v>
      </c>
      <c r="H7" s="15">
        <v>997523.89199126209</v>
      </c>
      <c r="I7" s="15">
        <v>2321354.0085724518</v>
      </c>
      <c r="J7" s="15">
        <v>117923.68180000001</v>
      </c>
      <c r="K7" s="15">
        <v>45.641764705882352</v>
      </c>
      <c r="L7" s="15">
        <v>10.299184792691392</v>
      </c>
      <c r="M7" s="15">
        <v>7.7414984459891301</v>
      </c>
      <c r="N7" s="15">
        <v>3277.8554623696641</v>
      </c>
    </row>
    <row r="8" spans="2:14" s="15" customFormat="1" x14ac:dyDescent="0.25">
      <c r="B8" s="15" t="str">
        <f>VLOOKUP(F8,[1]NUTS_Europa!$A$2:$C$81,2,FALSE)</f>
        <v>DE50</v>
      </c>
      <c r="C8" s="15">
        <f>VLOOKUP(F8,[1]NUTS_Europa!$A$2:$C$81,3,FALSE)</f>
        <v>245</v>
      </c>
      <c r="D8" s="15" t="str">
        <f>VLOOKUP(G8,[1]NUTS_Europa!$A$2:$C$81,2,FALSE)</f>
        <v>ES11</v>
      </c>
      <c r="E8" s="15">
        <f>VLOOKUP(G8,[1]NUTS_Europa!$A$2:$C$81,3,FALSE)</f>
        <v>288</v>
      </c>
      <c r="F8" s="15">
        <v>4</v>
      </c>
      <c r="G8" s="15">
        <v>11</v>
      </c>
      <c r="H8" s="15">
        <v>1969792.0668638691</v>
      </c>
      <c r="I8" s="15">
        <v>9687427.2175716627</v>
      </c>
      <c r="J8" s="15">
        <v>159445.52859999999</v>
      </c>
      <c r="K8" s="15">
        <v>65.335294117647067</v>
      </c>
      <c r="L8" s="15">
        <v>8.7902593137992593</v>
      </c>
      <c r="M8" s="15">
        <v>2.0887438073803373</v>
      </c>
      <c r="N8" s="15">
        <v>1020.5122067144931</v>
      </c>
    </row>
    <row r="9" spans="2:14" s="15" customFormat="1" x14ac:dyDescent="0.25">
      <c r="B9" s="15" t="str">
        <f>VLOOKUP(F9,[1]NUTS_Europa!$A$2:$C$81,2,FALSE)</f>
        <v>DE50</v>
      </c>
      <c r="C9" s="15">
        <f>VLOOKUP(F9,[1]NUTS_Europa!$A$2:$C$81,3,FALSE)</f>
        <v>245</v>
      </c>
      <c r="D9" s="15" t="str">
        <f>VLOOKUP(G9,[1]NUTS_Europa!$A$2:$C$81,2,FALSE)</f>
        <v>ES12</v>
      </c>
      <c r="E9" s="15">
        <f>VLOOKUP(G9,[1]NUTS_Europa!$A$2:$C$81,3,FALSE)</f>
        <v>285</v>
      </c>
      <c r="F9" s="15">
        <v>4</v>
      </c>
      <c r="G9" s="15">
        <v>12</v>
      </c>
      <c r="H9" s="15">
        <v>33359.780399795411</v>
      </c>
      <c r="I9" s="15">
        <v>11359286.415991507</v>
      </c>
      <c r="J9" s="15">
        <v>114346.8514</v>
      </c>
      <c r="K9" s="15">
        <v>59.172941176470594</v>
      </c>
      <c r="L9" s="15">
        <v>11.17605873533171</v>
      </c>
      <c r="M9" s="15">
        <v>3.1948865603431971E-2</v>
      </c>
      <c r="N9" s="15">
        <v>15.609481269928793</v>
      </c>
    </row>
    <row r="10" spans="2:14" s="15" customFormat="1" x14ac:dyDescent="0.25">
      <c r="B10" s="15" t="str">
        <f>VLOOKUP(F10,[1]NUTS_Europa!$A$2:$C$81,2,FALSE)</f>
        <v>DE60</v>
      </c>
      <c r="C10" s="15">
        <f>VLOOKUP(F10,[1]NUTS_Europa!$A$2:$C$81,3,FALSE)</f>
        <v>1069</v>
      </c>
      <c r="D10" s="15" t="str">
        <f>VLOOKUP(G10,[1]NUTS_Europa!$A$2:$C$81,2,FALSE)</f>
        <v>NL12</v>
      </c>
      <c r="E10" s="15">
        <f>VLOOKUP(G10,[1]NUTS_Europa!$A$2:$C$81,3,FALSE)</f>
        <v>218</v>
      </c>
      <c r="F10" s="15">
        <v>5</v>
      </c>
      <c r="G10" s="15">
        <v>31</v>
      </c>
      <c r="H10" s="15">
        <v>1188749.6886294803</v>
      </c>
      <c r="I10" s="15">
        <v>1802892.6468931194</v>
      </c>
      <c r="J10" s="15">
        <v>120437.3524</v>
      </c>
      <c r="K10" s="15">
        <v>15.88058823529412</v>
      </c>
      <c r="L10" s="15">
        <v>8.3269556253128751</v>
      </c>
      <c r="M10" s="15">
        <v>9.0821666527777971</v>
      </c>
      <c r="N10" s="15">
        <v>5603.586288415795</v>
      </c>
    </row>
    <row r="11" spans="2:14" s="15" customFormat="1" x14ac:dyDescent="0.25">
      <c r="B11" s="15" t="str">
        <f>VLOOKUP(F11,[1]NUTS_Europa!$A$2:$C$81,2,FALSE)</f>
        <v>DE60</v>
      </c>
      <c r="C11" s="15">
        <f>VLOOKUP(F11,[1]NUTS_Europa!$A$2:$C$81,3,FALSE)</f>
        <v>1069</v>
      </c>
      <c r="D11" s="15" t="str">
        <f>VLOOKUP(G11,[1]NUTS_Europa!$A$2:$C$81,2,FALSE)</f>
        <v>NL32</v>
      </c>
      <c r="E11" s="15">
        <f>VLOOKUP(G11,[1]NUTS_Europa!$A$2:$C$81,3,FALSE)</f>
        <v>218</v>
      </c>
      <c r="F11" s="15">
        <v>5</v>
      </c>
      <c r="G11" s="15">
        <v>32</v>
      </c>
      <c r="H11" s="15">
        <v>322770.90325907443</v>
      </c>
      <c r="I11" s="15">
        <v>1802892.6468931194</v>
      </c>
      <c r="J11" s="15">
        <v>119215.969</v>
      </c>
      <c r="K11" s="15">
        <v>15.88058823529412</v>
      </c>
      <c r="L11" s="15">
        <v>8.3269556253128751</v>
      </c>
      <c r="M11" s="15">
        <v>9.0821666527777971</v>
      </c>
      <c r="N11" s="15">
        <v>5603.586288415795</v>
      </c>
    </row>
    <row r="12" spans="2:14" s="15" customFormat="1" x14ac:dyDescent="0.25">
      <c r="B12" s="15" t="str">
        <f>VLOOKUP(F12,[1]NUTS_Europa!$A$2:$C$81,2,FALSE)</f>
        <v>DE80</v>
      </c>
      <c r="C12" s="15">
        <f>VLOOKUP(F12,[1]NUTS_Europa!$A$2:$C$81,3,FALSE)</f>
        <v>1069</v>
      </c>
      <c r="D12" s="15" t="str">
        <f>VLOOKUP(G12,[1]NUTS_Europa!$A$2:$C$81,2,FALSE)</f>
        <v>FRD1</v>
      </c>
      <c r="E12" s="15">
        <f>VLOOKUP(G12,[1]NUTS_Europa!$A$2:$C$81,3,FALSE)</f>
        <v>268</v>
      </c>
      <c r="F12" s="15">
        <v>6</v>
      </c>
      <c r="G12" s="15">
        <v>19</v>
      </c>
      <c r="H12" s="15">
        <v>72091.921941923079</v>
      </c>
      <c r="I12" s="15">
        <v>2257710.4152705697</v>
      </c>
      <c r="J12" s="15">
        <v>114346.8514</v>
      </c>
      <c r="K12" s="15">
        <v>36.767647058823528</v>
      </c>
      <c r="L12" s="15">
        <v>10.725001204347802</v>
      </c>
      <c r="M12" s="15">
        <v>0.21236510557531324</v>
      </c>
      <c r="N12" s="15">
        <v>103.75670857960644</v>
      </c>
    </row>
    <row r="13" spans="2:14" s="15" customFormat="1" x14ac:dyDescent="0.25">
      <c r="B13" s="15" t="str">
        <f>VLOOKUP(F13,[1]NUTS_Europa!$A$2:$C$81,2,FALSE)</f>
        <v>DE80</v>
      </c>
      <c r="C13" s="15">
        <f>VLOOKUP(F13,[1]NUTS_Europa!$A$2:$C$81,3,FALSE)</f>
        <v>1069</v>
      </c>
      <c r="D13" s="15" t="str">
        <f>VLOOKUP(G13,[1]NUTS_Europa!$A$2:$C$81,2,FALSE)</f>
        <v>FRH0</v>
      </c>
      <c r="E13" s="15">
        <f>VLOOKUP(G13,[1]NUTS_Europa!$A$2:$C$81,3,FALSE)</f>
        <v>283</v>
      </c>
      <c r="F13" s="15">
        <v>6</v>
      </c>
      <c r="G13" s="15">
        <v>23</v>
      </c>
      <c r="H13" s="15">
        <v>1559459.3942938868</v>
      </c>
      <c r="I13" s="15">
        <v>2429634.1149747199</v>
      </c>
      <c r="J13" s="15">
        <v>117923.68180000001</v>
      </c>
      <c r="K13" s="15">
        <v>56.345882352941175</v>
      </c>
      <c r="L13" s="15">
        <v>8.822510387496834</v>
      </c>
      <c r="M13" s="15">
        <v>4.0796176541212308</v>
      </c>
      <c r="N13" s="15">
        <v>2266.668199218178</v>
      </c>
    </row>
    <row r="14" spans="2:14" s="15" customFormat="1" x14ac:dyDescent="0.25">
      <c r="B14" s="15" t="str">
        <f>VLOOKUP(F14,[1]NUTS_Europa!$A$2:$C$81,2,FALSE)</f>
        <v>DE93</v>
      </c>
      <c r="C14" s="15">
        <f>VLOOKUP(F14,[1]NUTS_Europa!$A$2:$C$81,3,FALSE)</f>
        <v>1069</v>
      </c>
      <c r="D14" s="15" t="str">
        <f>VLOOKUP(G14,[1]NUTS_Europa!$A$2:$C$81,2,FALSE)</f>
        <v>NL12</v>
      </c>
      <c r="E14" s="15">
        <f>VLOOKUP(G14,[1]NUTS_Europa!$A$2:$C$81,3,FALSE)</f>
        <v>218</v>
      </c>
      <c r="F14" s="15">
        <v>7</v>
      </c>
      <c r="G14" s="15">
        <v>31</v>
      </c>
      <c r="H14" s="15">
        <v>1479371.2860987328</v>
      </c>
      <c r="I14" s="15">
        <v>1802892.6468931194</v>
      </c>
      <c r="J14" s="15">
        <v>163171.4883</v>
      </c>
      <c r="K14" s="15">
        <v>15.88058823529412</v>
      </c>
      <c r="L14" s="15">
        <v>8.3269556253128751</v>
      </c>
      <c r="M14" s="15">
        <v>9.0821666527777971</v>
      </c>
      <c r="N14" s="15">
        <v>5603.586288415795</v>
      </c>
    </row>
    <row r="15" spans="2:14" s="15" customFormat="1" x14ac:dyDescent="0.25">
      <c r="B15" s="15" t="str">
        <f>VLOOKUP(F15,[1]NUTS_Europa!$A$2:$C$81,2,FALSE)</f>
        <v>DE93</v>
      </c>
      <c r="C15" s="15">
        <f>VLOOKUP(F15,[1]NUTS_Europa!$A$2:$C$81,3,FALSE)</f>
        <v>1069</v>
      </c>
      <c r="D15" s="15" t="str">
        <f>VLOOKUP(G15,[1]NUTS_Europa!$A$2:$C$81,2,FALSE)</f>
        <v>NL32</v>
      </c>
      <c r="E15" s="15">
        <f>VLOOKUP(G15,[1]NUTS_Europa!$A$2:$C$81,3,FALSE)</f>
        <v>218</v>
      </c>
      <c r="F15" s="15">
        <v>7</v>
      </c>
      <c r="G15" s="15">
        <v>32</v>
      </c>
      <c r="H15" s="15">
        <v>613392.50072832708</v>
      </c>
      <c r="I15" s="15">
        <v>1802892.6468931194</v>
      </c>
      <c r="J15" s="15">
        <v>199058.85829999999</v>
      </c>
      <c r="K15" s="15">
        <v>15.88058823529412</v>
      </c>
      <c r="L15" s="15">
        <v>8.3269556253128751</v>
      </c>
      <c r="M15" s="15">
        <v>9.0821666527777971</v>
      </c>
      <c r="N15" s="15">
        <v>5603.586288415795</v>
      </c>
    </row>
    <row r="16" spans="2:14" s="15" customFormat="1" x14ac:dyDescent="0.25">
      <c r="B16" s="15" t="str">
        <f>VLOOKUP(F16,[1]NUTS_Europa!$A$2:$C$81,2,FALSE)</f>
        <v>DE94</v>
      </c>
      <c r="C16" s="15">
        <f>VLOOKUP(F16,[1]NUTS_Europa!$A$2:$C$81,3,FALSE)</f>
        <v>245</v>
      </c>
      <c r="D16" s="15" t="str">
        <f>VLOOKUP(G16,[1]NUTS_Europa!$A$2:$C$81,2,FALSE)</f>
        <v>ES11</v>
      </c>
      <c r="E16" s="15">
        <f>VLOOKUP(G16,[1]NUTS_Europa!$A$2:$C$81,3,FALSE)</f>
        <v>288</v>
      </c>
      <c r="F16" s="15">
        <v>8</v>
      </c>
      <c r="G16" s="15">
        <v>11</v>
      </c>
      <c r="H16" s="15">
        <v>1988283.1357422117</v>
      </c>
      <c r="I16" s="15">
        <v>9687427.2175716627</v>
      </c>
      <c r="J16" s="15">
        <v>123840.01519999999</v>
      </c>
      <c r="K16" s="15">
        <v>65.335294117647067</v>
      </c>
      <c r="L16" s="15">
        <v>8.7902593137992593</v>
      </c>
      <c r="M16" s="15">
        <v>2.0887438073803373</v>
      </c>
      <c r="N16" s="15">
        <v>1020.5122067144931</v>
      </c>
    </row>
    <row r="17" spans="2:14" s="15" customFormat="1" x14ac:dyDescent="0.25">
      <c r="B17" s="15" t="str">
        <f>VLOOKUP(F17,[1]NUTS_Europa!$A$2:$C$81,2,FALSE)</f>
        <v>DE94</v>
      </c>
      <c r="C17" s="15">
        <f>VLOOKUP(F17,[1]NUTS_Europa!$A$2:$C$81,3,FALSE)</f>
        <v>245</v>
      </c>
      <c r="D17" s="15" t="str">
        <f>VLOOKUP(G17,[1]NUTS_Europa!$A$2:$C$81,2,FALSE)</f>
        <v>ES12</v>
      </c>
      <c r="E17" s="15">
        <f>VLOOKUP(G17,[1]NUTS_Europa!$A$2:$C$81,3,FALSE)</f>
        <v>285</v>
      </c>
      <c r="F17" s="15">
        <v>8</v>
      </c>
      <c r="G17" s="15">
        <v>12</v>
      </c>
      <c r="H17" s="15">
        <v>33642.614834717759</v>
      </c>
      <c r="I17" s="15">
        <v>11359286.415991507</v>
      </c>
      <c r="J17" s="15">
        <v>117061.7148</v>
      </c>
      <c r="K17" s="15">
        <v>59.172941176470594</v>
      </c>
      <c r="L17" s="15">
        <v>11.17605873533171</v>
      </c>
      <c r="M17" s="15">
        <v>3.1948865603431971E-2</v>
      </c>
      <c r="N17" s="15">
        <v>15.609481269928793</v>
      </c>
    </row>
    <row r="18" spans="2:14" s="15" customFormat="1" x14ac:dyDescent="0.25">
      <c r="B18" s="15" t="str">
        <f>VLOOKUP(F18,[1]NUTS_Europa!$A$2:$C$81,2,FALSE)</f>
        <v>DEA1</v>
      </c>
      <c r="C18" s="15">
        <f>VLOOKUP(F18,[1]NUTS_Europa!$A$2:$C$81,3,FALSE)</f>
        <v>253</v>
      </c>
      <c r="D18" s="15" t="str">
        <f>VLOOKUP(G18,[1]NUTS_Europa!$A$2:$C$81,2,FALSE)</f>
        <v>FRD1</v>
      </c>
      <c r="E18" s="15">
        <f>VLOOKUP(G18,[1]NUTS_Europa!$A$2:$C$81,3,FALSE)</f>
        <v>268</v>
      </c>
      <c r="F18" s="15">
        <v>9</v>
      </c>
      <c r="G18" s="15">
        <v>19</v>
      </c>
      <c r="H18" s="15">
        <v>74138.93070646534</v>
      </c>
      <c r="I18" s="15">
        <v>1980718.0309913915</v>
      </c>
      <c r="J18" s="15">
        <v>117061.7148</v>
      </c>
      <c r="K18" s="15">
        <v>22.347647058823529</v>
      </c>
      <c r="L18" s="15">
        <v>12.021382172879974</v>
      </c>
      <c r="M18" s="15">
        <v>0.24504814426725466</v>
      </c>
      <c r="N18" s="15">
        <v>103.75670857960644</v>
      </c>
    </row>
    <row r="19" spans="2:14" s="15" customFormat="1" x14ac:dyDescent="0.25">
      <c r="B19" s="15" t="str">
        <f>VLOOKUP(F19,[1]NUTS_Europa!$A$2:$C$81,2,FALSE)</f>
        <v>DEA1</v>
      </c>
      <c r="C19" s="15">
        <f>VLOOKUP(F19,[1]NUTS_Europa!$A$2:$C$81,3,FALSE)</f>
        <v>253</v>
      </c>
      <c r="D19" s="15" t="str">
        <f>VLOOKUP(G19,[1]NUTS_Europa!$A$2:$C$81,2,FALSE)</f>
        <v>FRG0</v>
      </c>
      <c r="E19" s="15">
        <f>VLOOKUP(G19,[1]NUTS_Europa!$A$2:$C$81,3,FALSE)</f>
        <v>282</v>
      </c>
      <c r="F19" s="15">
        <v>9</v>
      </c>
      <c r="G19" s="15">
        <v>22</v>
      </c>
      <c r="H19" s="15">
        <v>507677.1279049578</v>
      </c>
      <c r="I19" s="15">
        <v>2156425.5018365006</v>
      </c>
      <c r="J19" s="15">
        <v>507158.32770000002</v>
      </c>
      <c r="K19" s="15">
        <v>39.289411764705882</v>
      </c>
      <c r="L19" s="15">
        <v>11.363819008774149</v>
      </c>
      <c r="M19" s="15">
        <v>1.9284186243833461</v>
      </c>
      <c r="N19" s="15">
        <v>816.51860628420002</v>
      </c>
    </row>
    <row r="20" spans="2:14" s="15" customFormat="1" x14ac:dyDescent="0.25">
      <c r="B20" s="15" t="str">
        <f>VLOOKUP(F20,[1]NUTS_Europa!$A$2:$C$81,2,FALSE)</f>
        <v>DEF0</v>
      </c>
      <c r="C20" s="15">
        <f>VLOOKUP(F20,[1]NUTS_Europa!$A$2:$C$81,3,FALSE)</f>
        <v>1069</v>
      </c>
      <c r="D20" s="15" t="str">
        <f>VLOOKUP(G20,[1]NUTS_Europa!$A$2:$C$81,2,FALSE)</f>
        <v>ES13</v>
      </c>
      <c r="E20" s="15">
        <f>VLOOKUP(G20,[1]NUTS_Europa!$A$2:$C$81,3,FALSE)</f>
        <v>163</v>
      </c>
      <c r="F20" s="15">
        <v>10</v>
      </c>
      <c r="G20" s="15">
        <v>13</v>
      </c>
      <c r="H20" s="15">
        <v>1136860.2555492457</v>
      </c>
      <c r="I20" s="15">
        <v>2634006.8045647498</v>
      </c>
      <c r="J20" s="15">
        <v>163171.4883</v>
      </c>
      <c r="K20" s="15">
        <v>61.65</v>
      </c>
      <c r="L20" s="15">
        <v>9.002803824159221</v>
      </c>
      <c r="M20" s="15">
        <v>6.7089842271998501</v>
      </c>
      <c r="N20" s="15">
        <v>3277.8554623696641</v>
      </c>
    </row>
    <row r="21" spans="2:14" s="15" customFormat="1" x14ac:dyDescent="0.25">
      <c r="B21" s="15" t="str">
        <f>VLOOKUP(F21,[1]NUTS_Europa!$A$2:$C$81,2,FALSE)</f>
        <v>DEF0</v>
      </c>
      <c r="C21" s="15">
        <f>VLOOKUP(F21,[1]NUTS_Europa!$A$2:$C$81,3,FALSE)</f>
        <v>1069</v>
      </c>
      <c r="D21" s="15" t="str">
        <f>VLOOKUP(G21,[1]NUTS_Europa!$A$2:$C$81,2,FALSE)</f>
        <v>ES21</v>
      </c>
      <c r="E21" s="15">
        <f>VLOOKUP(G21,[1]NUTS_Europa!$A$2:$C$81,3,FALSE)</f>
        <v>163</v>
      </c>
      <c r="F21" s="15">
        <v>10</v>
      </c>
      <c r="G21" s="15">
        <v>14</v>
      </c>
      <c r="H21" s="15">
        <v>944048.93039955245</v>
      </c>
      <c r="I21" s="15">
        <v>2634006.8045647498</v>
      </c>
      <c r="J21" s="15">
        <v>199058.85829999999</v>
      </c>
      <c r="K21" s="15">
        <v>61.65</v>
      </c>
      <c r="L21" s="15">
        <v>9.002803824159221</v>
      </c>
      <c r="M21" s="15">
        <v>6.7089842271998501</v>
      </c>
      <c r="N21" s="15">
        <v>3277.8554623696641</v>
      </c>
    </row>
    <row r="22" spans="2:14" s="15" customFormat="1" x14ac:dyDescent="0.25">
      <c r="B22" s="15" t="str">
        <f>VLOOKUP(F22,NUTS_Europa!$A$2:$C$81,2,FALSE)</f>
        <v>ES51</v>
      </c>
      <c r="C22" s="15">
        <f>VLOOKUP(F22,NUTS_Europa!$A$2:$C$81,3,FALSE)</f>
        <v>1063</v>
      </c>
      <c r="D22" s="15" t="str">
        <f>VLOOKUP(G22,NUTS_Europa!$A$2:$C$81,2,FALSE)</f>
        <v>ES52</v>
      </c>
      <c r="E22" s="15">
        <f>VLOOKUP(G22,NUTS_Europa!$A$2:$C$81,3,FALSE)</f>
        <v>1064</v>
      </c>
      <c r="F22" s="15">
        <v>15</v>
      </c>
      <c r="G22" s="15">
        <v>16</v>
      </c>
      <c r="H22" s="15">
        <v>3030519.9067902234</v>
      </c>
      <c r="I22" s="15">
        <v>9780623.006164629</v>
      </c>
      <c r="J22" s="15">
        <v>135416.16140000001</v>
      </c>
      <c r="K22" s="15">
        <v>9.5294117647058822</v>
      </c>
      <c r="L22" s="15">
        <v>8.6619843922844435</v>
      </c>
      <c r="M22" s="15">
        <v>20.981386870039657</v>
      </c>
      <c r="N22" s="15">
        <v>12115.619999427701</v>
      </c>
    </row>
    <row r="23" spans="2:14" s="15" customFormat="1" x14ac:dyDescent="0.25">
      <c r="B23" s="15" t="str">
        <f>VLOOKUP(F23,NUTS_Europa!$A$2:$C$81,2,FALSE)</f>
        <v>ES51</v>
      </c>
      <c r="C23" s="15">
        <f>VLOOKUP(F23,NUTS_Europa!$A$2:$C$81,3,FALSE)</f>
        <v>1063</v>
      </c>
      <c r="D23" s="15" t="str">
        <f>VLOOKUP(G23,NUTS_Europa!$A$2:$C$81,2,FALSE)</f>
        <v>PT18</v>
      </c>
      <c r="E23" s="15">
        <f>VLOOKUP(G23,NUTS_Europa!$A$2:$C$81,3,FALSE)</f>
        <v>1065</v>
      </c>
      <c r="F23" s="15">
        <v>15</v>
      </c>
      <c r="G23" s="15">
        <v>40</v>
      </c>
      <c r="H23" s="15">
        <v>2735261.6352873454</v>
      </c>
      <c r="I23" s="15">
        <v>10671838.593387732</v>
      </c>
      <c r="J23" s="15">
        <v>192445.7181</v>
      </c>
      <c r="K23" s="15">
        <v>47</v>
      </c>
      <c r="L23" s="15">
        <v>9.2199903412208606</v>
      </c>
      <c r="M23" s="15">
        <v>13.902134313090892</v>
      </c>
      <c r="N23" s="15">
        <v>8027.7332266785352</v>
      </c>
    </row>
    <row r="24" spans="2:14" s="15" customFormat="1" x14ac:dyDescent="0.25">
      <c r="B24" s="15" t="str">
        <f>VLOOKUP(F24,NUTS_Europa!$A$2:$C$81,2,FALSE)</f>
        <v>ES52</v>
      </c>
      <c r="C24" s="15">
        <f>VLOOKUP(F24,NUTS_Europa!$A$2:$C$81,3,FALSE)</f>
        <v>1064</v>
      </c>
      <c r="D24" s="15" t="str">
        <f>VLOOKUP(G24,NUTS_Europa!$A$2:$C$81,2,FALSE)</f>
        <v>PT18</v>
      </c>
      <c r="E24" s="15">
        <f>VLOOKUP(G24,NUTS_Europa!$A$2:$C$81,3,FALSE)</f>
        <v>61</v>
      </c>
      <c r="F24" s="15">
        <v>16</v>
      </c>
      <c r="G24" s="15">
        <v>80</v>
      </c>
      <c r="H24" s="15">
        <v>13838506.000967506</v>
      </c>
      <c r="I24" s="15">
        <v>1608653.5357933452</v>
      </c>
      <c r="J24" s="15">
        <v>145277.79319999999</v>
      </c>
      <c r="K24" s="15">
        <v>22.999411764705883</v>
      </c>
      <c r="L24" s="15">
        <v>5.2070883704655131</v>
      </c>
      <c r="M24" s="15">
        <v>31.748970266680299</v>
      </c>
      <c r="N24" s="15">
        <v>19695.84244781037</v>
      </c>
    </row>
    <row r="25" spans="2:14" s="15" customFormat="1" x14ac:dyDescent="0.25">
      <c r="B25" s="15" t="str">
        <f>VLOOKUP(F25,NUTS_Europa!$A$2:$C$81,2,FALSE)</f>
        <v>ES61</v>
      </c>
      <c r="C25" s="15">
        <f>VLOOKUP(F25,NUTS_Europa!$A$2:$C$81,3,FALSE)</f>
        <v>61</v>
      </c>
      <c r="D25" s="15" t="str">
        <f>VLOOKUP(G25,NUTS_Europa!$A$2:$C$81,2,FALSE)</f>
        <v>PT11</v>
      </c>
      <c r="E25" s="15">
        <f>VLOOKUP(G25,NUTS_Europa!$A$2:$C$81,3,FALSE)</f>
        <v>111</v>
      </c>
      <c r="F25" s="15">
        <v>17</v>
      </c>
      <c r="G25" s="15">
        <v>36</v>
      </c>
      <c r="H25" s="15">
        <v>1867160.9152340605</v>
      </c>
      <c r="I25" s="15">
        <v>1557328.7593882168</v>
      </c>
      <c r="J25" s="15">
        <v>507158.32770000002</v>
      </c>
      <c r="K25" s="15">
        <v>18.834705882352942</v>
      </c>
      <c r="L25" s="15">
        <v>7.3168184432397112</v>
      </c>
      <c r="M25" s="15">
        <v>5.1614548023147577</v>
      </c>
      <c r="N25" s="15">
        <v>3201.9684334321328</v>
      </c>
    </row>
    <row r="26" spans="2:14" s="15" customFormat="1" x14ac:dyDescent="0.25">
      <c r="B26" s="15" t="str">
        <f>VLOOKUP(F26,NUTS_Europa!$A$2:$C$81,2,FALSE)</f>
        <v>ES61</v>
      </c>
      <c r="C26" s="15">
        <f>VLOOKUP(F26,NUTS_Europa!$A$2:$C$81,3,FALSE)</f>
        <v>61</v>
      </c>
      <c r="D26" s="15" t="str">
        <f>VLOOKUP(G26,NUTS_Europa!$A$2:$C$81,2,FALSE)</f>
        <v>PT16</v>
      </c>
      <c r="E26" s="15">
        <f>VLOOKUP(G26,NUTS_Europa!$A$2:$C$81,3,FALSE)</f>
        <v>111</v>
      </c>
      <c r="F26" s="15">
        <v>17</v>
      </c>
      <c r="G26" s="15">
        <v>38</v>
      </c>
      <c r="H26" s="15">
        <v>1762056.3014066508</v>
      </c>
      <c r="I26" s="15">
        <v>1557328.7593882168</v>
      </c>
      <c r="J26" s="15">
        <v>118487.9544</v>
      </c>
      <c r="K26" s="15">
        <v>18.834705882352942</v>
      </c>
      <c r="L26" s="15">
        <v>7.3168184432397112</v>
      </c>
      <c r="M26" s="15">
        <v>5.1614548023147577</v>
      </c>
      <c r="N26" s="15">
        <v>3201.9684334321328</v>
      </c>
    </row>
    <row r="27" spans="2:14" s="15" customFormat="1" x14ac:dyDescent="0.25">
      <c r="B27" s="15" t="str">
        <f>VLOOKUP(F27,[1]NUTS_Europa!$A$2:$C$81,2,FALSE)</f>
        <v>ES62</v>
      </c>
      <c r="C27" s="15">
        <f>VLOOKUP(F27,[1]NUTS_Europa!$A$2:$C$81,3,FALSE)</f>
        <v>1064</v>
      </c>
      <c r="D27" s="15" t="str">
        <f>VLOOKUP(G27,[1]NUTS_Europa!$A$2:$C$81,2,FALSE)</f>
        <v>FRG0</v>
      </c>
      <c r="E27" s="15">
        <f>VLOOKUP(G27,[1]NUTS_Europa!$A$2:$C$81,3,FALSE)</f>
        <v>282</v>
      </c>
      <c r="F27" s="15">
        <v>18</v>
      </c>
      <c r="G27" s="15">
        <v>22</v>
      </c>
      <c r="H27" s="15">
        <v>508837.36785760877</v>
      </c>
      <c r="I27" s="15">
        <v>2802572.8016168945</v>
      </c>
      <c r="J27" s="15">
        <v>135416.16140000001</v>
      </c>
      <c r="K27" s="15">
        <v>73.942294117647066</v>
      </c>
      <c r="L27" s="15">
        <v>8.339891555285309</v>
      </c>
      <c r="M27" s="15">
        <v>1.6712178171564884</v>
      </c>
      <c r="N27" s="15">
        <v>816.51860628420002</v>
      </c>
    </row>
    <row r="28" spans="2:14" s="15" customFormat="1" x14ac:dyDescent="0.25">
      <c r="B28" s="15" t="str">
        <f>VLOOKUP(F28,[1]NUTS_Europa!$A$2:$C$81,2,FALSE)</f>
        <v>ES62</v>
      </c>
      <c r="C28" s="15">
        <f>VLOOKUP(F28,[1]NUTS_Europa!$A$2:$C$81,3,FALSE)</f>
        <v>1064</v>
      </c>
      <c r="D28" s="15" t="str">
        <f>VLOOKUP(G28,[1]NUTS_Europa!$A$2:$C$81,2,FALSE)</f>
        <v>FRI3</v>
      </c>
      <c r="E28" s="15">
        <f>VLOOKUP(G28,[1]NUTS_Europa!$A$2:$C$81,3,FALSE)</f>
        <v>283</v>
      </c>
      <c r="F28" s="15">
        <v>18</v>
      </c>
      <c r="G28" s="15">
        <v>25</v>
      </c>
      <c r="H28" s="15">
        <v>1058635.2167918785</v>
      </c>
      <c r="I28" s="15">
        <v>2953249.9314111695</v>
      </c>
      <c r="J28" s="15">
        <v>131067.4498</v>
      </c>
      <c r="K28" s="15">
        <v>83.566235294117647</v>
      </c>
      <c r="L28" s="15">
        <v>7.0949639025401652</v>
      </c>
      <c r="M28" s="15">
        <v>4.0796176541212308</v>
      </c>
      <c r="N28" s="15">
        <v>2266.668199218178</v>
      </c>
    </row>
    <row r="29" spans="2:14" s="15" customFormat="1" x14ac:dyDescent="0.25">
      <c r="B29" s="15" t="str">
        <f>VLOOKUP(F29,[1]NUTS_Europa!$A$2:$C$81,2,FALSE)</f>
        <v>FRD2</v>
      </c>
      <c r="C29" s="15">
        <f>VLOOKUP(F29,[1]NUTS_Europa!$A$2:$C$81,3,FALSE)</f>
        <v>269</v>
      </c>
      <c r="D29" s="15" t="str">
        <f>VLOOKUP(G29,[1]NUTS_Europa!$A$2:$C$81,2,FALSE)</f>
        <v>FRH0</v>
      </c>
      <c r="E29" s="15">
        <f>VLOOKUP(G29,[1]NUTS_Europa!$A$2:$C$81,3,FALSE)</f>
        <v>283</v>
      </c>
      <c r="F29" s="15">
        <v>20</v>
      </c>
      <c r="G29" s="15">
        <v>23</v>
      </c>
      <c r="H29" s="15">
        <v>1084496.9599861044</v>
      </c>
      <c r="I29" s="15">
        <v>1998604.1621292823</v>
      </c>
      <c r="J29" s="15">
        <v>159445.52859999999</v>
      </c>
      <c r="K29" s="15">
        <v>27.235294117647058</v>
      </c>
      <c r="L29" s="15">
        <v>14.819757914267946</v>
      </c>
      <c r="M29" s="15">
        <v>4.7936110476183122</v>
      </c>
      <c r="N29" s="15">
        <v>2266.668199218178</v>
      </c>
    </row>
    <row r="30" spans="2:14" s="15" customFormat="1" x14ac:dyDescent="0.25">
      <c r="B30" s="15" t="str">
        <f>VLOOKUP(F30,[1]NUTS_Europa!$A$2:$C$81,2,FALSE)</f>
        <v>FRD2</v>
      </c>
      <c r="C30" s="15">
        <f>VLOOKUP(F30,[1]NUTS_Europa!$A$2:$C$81,3,FALSE)</f>
        <v>269</v>
      </c>
      <c r="D30" s="15" t="str">
        <f>VLOOKUP(G30,[1]NUTS_Europa!$A$2:$C$81,2,FALSE)</f>
        <v>FRI1</v>
      </c>
      <c r="E30" s="15">
        <f>VLOOKUP(G30,[1]NUTS_Europa!$A$2:$C$81,3,FALSE)</f>
        <v>283</v>
      </c>
      <c r="F30" s="15">
        <v>20</v>
      </c>
      <c r="G30" s="15">
        <v>24</v>
      </c>
      <c r="H30" s="15">
        <v>894024.29786940257</v>
      </c>
      <c r="I30" s="15">
        <v>1998604.1621292823</v>
      </c>
      <c r="J30" s="15">
        <v>114346.8514</v>
      </c>
      <c r="K30" s="15">
        <v>27.235294117647058</v>
      </c>
      <c r="L30" s="15">
        <v>14.819757914267946</v>
      </c>
      <c r="M30" s="15">
        <v>4.7936110476183122</v>
      </c>
      <c r="N30" s="15">
        <v>2266.668199218178</v>
      </c>
    </row>
    <row r="31" spans="2:14" s="15" customFormat="1" x14ac:dyDescent="0.25">
      <c r="B31" s="15" t="str">
        <f>VLOOKUP(F31,[1]NUTS_Europa!$A$2:$C$81,2,FALSE)</f>
        <v>FRE1</v>
      </c>
      <c r="C31" s="15">
        <f>VLOOKUP(F31,[1]NUTS_Europa!$A$2:$C$81,3,FALSE)</f>
        <v>220</v>
      </c>
      <c r="D31" s="15" t="str">
        <f>VLOOKUP(G31,[1]NUTS_Europa!$A$2:$C$81,2,FALSE)</f>
        <v>FRI1</v>
      </c>
      <c r="E31" s="15">
        <f>VLOOKUP(G31,[1]NUTS_Europa!$A$2:$C$81,3,FALSE)</f>
        <v>283</v>
      </c>
      <c r="F31" s="15">
        <v>21</v>
      </c>
      <c r="G31" s="15">
        <v>24</v>
      </c>
      <c r="H31" s="15">
        <v>1018607.9263769095</v>
      </c>
      <c r="I31" s="15">
        <v>1903143.1704546111</v>
      </c>
      <c r="J31" s="15">
        <v>123840.01519999999</v>
      </c>
      <c r="K31" s="15">
        <v>35.411176470588238</v>
      </c>
      <c r="L31" s="15">
        <v>9.8877082436660224</v>
      </c>
      <c r="M31" s="15">
        <v>4.3210558935859327</v>
      </c>
      <c r="N31" s="15">
        <v>2266.668199218178</v>
      </c>
    </row>
    <row r="32" spans="2:14" s="15" customFormat="1" x14ac:dyDescent="0.25">
      <c r="B32" s="15" t="str">
        <f>VLOOKUP(F32,[1]NUTS_Europa!$A$2:$C$81,2,FALSE)</f>
        <v>FRE1</v>
      </c>
      <c r="C32" s="15">
        <f>VLOOKUP(F32,[1]NUTS_Europa!$A$2:$C$81,3,FALSE)</f>
        <v>220</v>
      </c>
      <c r="D32" s="15" t="str">
        <f>VLOOKUP(G32,[1]NUTS_Europa!$A$2:$C$81,2,FALSE)</f>
        <v>FRI3</v>
      </c>
      <c r="E32" s="15">
        <f>VLOOKUP(G32,[1]NUTS_Europa!$A$2:$C$81,3,FALSE)</f>
        <v>283</v>
      </c>
      <c r="F32" s="15">
        <v>21</v>
      </c>
      <c r="G32" s="15">
        <v>25</v>
      </c>
      <c r="H32" s="15">
        <v>659983.61723530665</v>
      </c>
      <c r="I32" s="15">
        <v>1903143.1704546111</v>
      </c>
      <c r="J32" s="15">
        <v>117061.7148</v>
      </c>
      <c r="K32" s="15">
        <v>35.411176470588238</v>
      </c>
      <c r="L32" s="15">
        <v>9.8877082436660224</v>
      </c>
      <c r="M32" s="15">
        <v>4.3210558935859327</v>
      </c>
      <c r="N32" s="15">
        <v>2266.668199218178</v>
      </c>
    </row>
    <row r="33" spans="2:14" s="15" customFormat="1" x14ac:dyDescent="0.25">
      <c r="B33" s="15" t="str">
        <f>VLOOKUP(F33,NUTS_Europa!$A$2:$C$81,2,FALSE)</f>
        <v>FRJ1</v>
      </c>
      <c r="C33" s="15">
        <f>VLOOKUP(F33,NUTS_Europa!$A$2:$C$81,3,FALSE)</f>
        <v>1063</v>
      </c>
      <c r="D33" s="15" t="str">
        <f>VLOOKUP(G33,NUTS_Europa!$A$2:$C$81,2,FALSE)</f>
        <v>FRJ2</v>
      </c>
      <c r="E33" s="15">
        <f>VLOOKUP(G33,NUTS_Europa!$A$2:$C$81,3,FALSE)</f>
        <v>283</v>
      </c>
      <c r="F33" s="15">
        <v>26</v>
      </c>
      <c r="G33" s="15">
        <v>28</v>
      </c>
      <c r="H33" s="15">
        <v>2293218.5340380045</v>
      </c>
      <c r="I33" s="15">
        <v>11556550.762179011</v>
      </c>
      <c r="J33" s="15">
        <v>142841.86170000001</v>
      </c>
      <c r="K33" s="15">
        <v>90.808058823529421</v>
      </c>
      <c r="L33" s="15">
        <v>10.773494175088508</v>
      </c>
      <c r="M33" s="15">
        <v>4.0796176541212308</v>
      </c>
      <c r="N33" s="15">
        <v>2266.668199218178</v>
      </c>
    </row>
    <row r="34" spans="2:14" s="15" customFormat="1" x14ac:dyDescent="0.25">
      <c r="B34" s="15" t="str">
        <f>VLOOKUP(F34,NUTS_Europa!$A$2:$C$81,2,FALSE)</f>
        <v>FRJ1</v>
      </c>
      <c r="C34" s="15">
        <f>VLOOKUP(F34,NUTS_Europa!$A$2:$C$81,3,FALSE)</f>
        <v>1063</v>
      </c>
      <c r="D34" s="15" t="str">
        <f>VLOOKUP(G34,NUTS_Europa!$A$2:$C$81,2,FALSE)</f>
        <v>PT17</v>
      </c>
      <c r="E34" s="15">
        <f>VLOOKUP(G34,NUTS_Europa!$A$2:$C$81,3,FALSE)</f>
        <v>294</v>
      </c>
      <c r="F34" s="15">
        <v>26</v>
      </c>
      <c r="G34" s="15">
        <v>39</v>
      </c>
      <c r="H34" s="15">
        <v>1559773.8170465878</v>
      </c>
      <c r="I34" s="15">
        <v>10697881.534655437</v>
      </c>
      <c r="J34" s="15">
        <v>137713.6226</v>
      </c>
      <c r="K34" s="15">
        <v>47.882352941176471</v>
      </c>
      <c r="L34" s="15">
        <v>12.775542164295299</v>
      </c>
      <c r="M34" s="15">
        <v>5.2188721249731556</v>
      </c>
      <c r="N34" s="15">
        <v>3013.6173496743208</v>
      </c>
    </row>
    <row r="35" spans="2:14" s="15" customFormat="1" x14ac:dyDescent="0.25">
      <c r="B35" s="15" t="str">
        <f>VLOOKUP(F35,NUTS_Europa!$A$2:$C$81,2,FALSE)</f>
        <v>FRF2</v>
      </c>
      <c r="C35" s="15">
        <f>VLOOKUP(F35,NUTS_Europa!$A$2:$C$81,3,FALSE)</f>
        <v>269</v>
      </c>
      <c r="D35" s="15" t="str">
        <f>VLOOKUP(G35,NUTS_Europa!$A$2:$C$81,2,FALSE)</f>
        <v>FRJ2</v>
      </c>
      <c r="E35" s="15">
        <f>VLOOKUP(G35,NUTS_Europa!$A$2:$C$81,3,FALSE)</f>
        <v>283</v>
      </c>
      <c r="F35" s="15">
        <v>27</v>
      </c>
      <c r="G35" s="15">
        <v>28</v>
      </c>
      <c r="H35" s="15">
        <v>1876744.1889777614</v>
      </c>
      <c r="I35" s="15">
        <v>1998604.1621292823</v>
      </c>
      <c r="J35" s="15">
        <v>176841.96369999999</v>
      </c>
      <c r="K35" s="15">
        <v>27.235294117647058</v>
      </c>
      <c r="L35" s="15">
        <v>14.819757914267946</v>
      </c>
      <c r="M35" s="15">
        <v>4.7936110476183122</v>
      </c>
      <c r="N35" s="15">
        <v>2266.668199218178</v>
      </c>
    </row>
    <row r="36" spans="2:14" s="15" customFormat="1" x14ac:dyDescent="0.25">
      <c r="B36" s="15" t="str">
        <f>VLOOKUP(F36,NUTS_Europa!$A$2:$C$81,2,FALSE)</f>
        <v>FRF2</v>
      </c>
      <c r="C36" s="15">
        <f>VLOOKUP(F36,NUTS_Europa!$A$2:$C$81,3,FALSE)</f>
        <v>269</v>
      </c>
      <c r="D36" s="15" t="str">
        <f>VLOOKUP(G36,NUTS_Europa!$A$2:$C$81,2,FALSE)</f>
        <v>FRG0</v>
      </c>
      <c r="E36" s="15">
        <f>VLOOKUP(G36,NUTS_Europa!$A$2:$C$81,3,FALSE)</f>
        <v>283</v>
      </c>
      <c r="F36" s="15">
        <v>27</v>
      </c>
      <c r="G36" s="15">
        <v>62</v>
      </c>
      <c r="H36" s="15">
        <v>1346992.0974656842</v>
      </c>
      <c r="I36" s="15">
        <v>1998604.1621292823</v>
      </c>
      <c r="J36" s="15">
        <v>141512.31529999999</v>
      </c>
      <c r="K36" s="15">
        <v>27.235294117647058</v>
      </c>
      <c r="L36" s="15">
        <v>14.819757914267946</v>
      </c>
      <c r="M36" s="15">
        <v>4.7936110476183122</v>
      </c>
      <c r="N36" s="15">
        <v>2266.668199218178</v>
      </c>
    </row>
    <row r="37" spans="2:14" s="15" customFormat="1" x14ac:dyDescent="0.25">
      <c r="B37" s="15" t="str">
        <f>VLOOKUP(F37,NUTS_Europa!$A$2:$C$81,2,FALSE)</f>
        <v>FRI2</v>
      </c>
      <c r="C37" s="15">
        <f>VLOOKUP(F37,NUTS_Europa!$A$2:$C$81,3,FALSE)</f>
        <v>269</v>
      </c>
      <c r="D37" s="15" t="str">
        <f>VLOOKUP(G37,NUTS_Europa!$A$2:$C$81,2,FALSE)</f>
        <v>PT16</v>
      </c>
      <c r="E37" s="15">
        <f>VLOOKUP(G37,NUTS_Europa!$A$2:$C$81,3,FALSE)</f>
        <v>111</v>
      </c>
      <c r="F37" s="15">
        <v>29</v>
      </c>
      <c r="G37" s="15">
        <v>38</v>
      </c>
      <c r="H37" s="15">
        <v>1499582.9103731867</v>
      </c>
      <c r="I37" s="15">
        <v>2488999.2173610269</v>
      </c>
      <c r="J37" s="15">
        <v>141734.02660000001</v>
      </c>
      <c r="K37" s="15">
        <v>46.88058823529412</v>
      </c>
      <c r="L37" s="15">
        <v>14.817978204238081</v>
      </c>
      <c r="M37" s="15">
        <v>6.5536616737694757</v>
      </c>
      <c r="N37" s="15">
        <v>3201.9684334321328</v>
      </c>
    </row>
    <row r="38" spans="2:14" s="15" customFormat="1" x14ac:dyDescent="0.25">
      <c r="B38" s="15" t="str">
        <f>VLOOKUP(F38,NUTS_Europa!$A$2:$C$81,2,FALSE)</f>
        <v>FRI2</v>
      </c>
      <c r="C38" s="15">
        <f>VLOOKUP(F38,NUTS_Europa!$A$2:$C$81,3,FALSE)</f>
        <v>269</v>
      </c>
      <c r="D38" s="15" t="str">
        <f>VLOOKUP(G38,NUTS_Europa!$A$2:$C$81,2,FALSE)</f>
        <v>FRG0</v>
      </c>
      <c r="E38" s="15">
        <f>VLOOKUP(G38,NUTS_Europa!$A$2:$C$81,3,FALSE)</f>
        <v>283</v>
      </c>
      <c r="F38" s="15">
        <v>29</v>
      </c>
      <c r="G38" s="15">
        <v>62</v>
      </c>
      <c r="H38" s="15">
        <v>1358896.6388479781</v>
      </c>
      <c r="I38" s="15">
        <v>1998604.1621292823</v>
      </c>
      <c r="J38" s="15">
        <v>118487.9544</v>
      </c>
      <c r="K38" s="15">
        <v>27.235294117647058</v>
      </c>
      <c r="L38" s="15">
        <v>14.819757914267946</v>
      </c>
      <c r="M38" s="15">
        <v>4.7936110476183122</v>
      </c>
      <c r="N38" s="15">
        <v>2266.668199218178</v>
      </c>
    </row>
    <row r="39" spans="2:14" s="15" customFormat="1" x14ac:dyDescent="0.25">
      <c r="B39" s="15" t="str">
        <f>VLOOKUP(F39,[1]NUTS_Europa!$A$2:$C$81,2,FALSE)</f>
        <v>NL11</v>
      </c>
      <c r="C39" s="15">
        <f>VLOOKUP(F39,[1]NUTS_Europa!$A$2:$C$81,3,FALSE)</f>
        <v>245</v>
      </c>
      <c r="D39" s="15" t="str">
        <f>VLOOKUP(G39,[1]NUTS_Europa!$A$2:$C$81,2,FALSE)</f>
        <v>FRI1</v>
      </c>
      <c r="E39" s="15">
        <f>VLOOKUP(G39,[1]NUTS_Europa!$A$2:$C$81,3,FALSE)</f>
        <v>275</v>
      </c>
      <c r="F39" s="15">
        <v>30</v>
      </c>
      <c r="G39" s="15">
        <v>64</v>
      </c>
      <c r="H39" s="15">
        <v>541423.77563641593</v>
      </c>
      <c r="I39" s="15">
        <v>11079684.256289002</v>
      </c>
      <c r="J39" s="15">
        <v>114346.8514</v>
      </c>
      <c r="K39" s="15">
        <v>70</v>
      </c>
      <c r="L39" s="15">
        <v>10.54620716527846</v>
      </c>
      <c r="M39" s="15">
        <v>0.49009628875420763</v>
      </c>
      <c r="N39" s="15">
        <v>207.51341725223611</v>
      </c>
    </row>
    <row r="40" spans="2:14" s="15" customFormat="1" x14ac:dyDescent="0.25">
      <c r="B40" s="15" t="str">
        <f>VLOOKUP(F40,[1]NUTS_Europa!$A$2:$C$81,2,FALSE)</f>
        <v>NL11</v>
      </c>
      <c r="C40" s="15">
        <f>VLOOKUP(F40,[1]NUTS_Europa!$A$2:$C$81,3,FALSE)</f>
        <v>245</v>
      </c>
      <c r="D40" s="15" t="str">
        <f>VLOOKUP(G40,[1]NUTS_Europa!$A$2:$C$81,2,FALSE)</f>
        <v>FRI2</v>
      </c>
      <c r="E40" s="15">
        <f>VLOOKUP(G40,[1]NUTS_Europa!$A$2:$C$81,3,FALSE)</f>
        <v>275</v>
      </c>
      <c r="F40" s="15">
        <v>30</v>
      </c>
      <c r="G40" s="15">
        <v>69</v>
      </c>
      <c r="H40" s="15">
        <v>505458.38021192735</v>
      </c>
      <c r="I40" s="15">
        <v>11079684.256289002</v>
      </c>
      <c r="J40" s="15">
        <v>145277.79319999999</v>
      </c>
      <c r="K40" s="15">
        <v>70</v>
      </c>
      <c r="L40" s="15">
        <v>10.54620716527846</v>
      </c>
      <c r="M40" s="15">
        <v>0.49009628875420763</v>
      </c>
      <c r="N40" s="15">
        <v>207.51341725223611</v>
      </c>
    </row>
    <row r="41" spans="2:14" s="15" customFormat="1" x14ac:dyDescent="0.25">
      <c r="B41" s="15" t="str">
        <f>VLOOKUP(F41,NUTS_Europa!$A$2:$C$81,2,FALSE)</f>
        <v>NL33</v>
      </c>
      <c r="C41" s="15">
        <f>VLOOKUP(F41,NUTS_Europa!$A$2:$C$81,3,FALSE)</f>
        <v>250</v>
      </c>
      <c r="D41" s="15" t="str">
        <f>VLOOKUP(G41,NUTS_Europa!$A$2:$C$81,2,FALSE)</f>
        <v>PT18</v>
      </c>
      <c r="E41" s="15">
        <f>VLOOKUP(G41,NUTS_Europa!$A$2:$C$81,3,FALSE)</f>
        <v>1065</v>
      </c>
      <c r="F41" s="15">
        <v>33</v>
      </c>
      <c r="G41" s="15">
        <v>40</v>
      </c>
      <c r="H41" s="15">
        <v>2308669.415827686</v>
      </c>
      <c r="I41" s="15">
        <v>3014400.451047109</v>
      </c>
      <c r="J41" s="15">
        <v>137713.6226</v>
      </c>
      <c r="K41" s="15">
        <v>68.574117647058827</v>
      </c>
      <c r="L41" s="15">
        <v>11.326869816056416</v>
      </c>
      <c r="M41" s="15">
        <v>16.430845171866995</v>
      </c>
      <c r="N41" s="15">
        <v>8027.7332266785352</v>
      </c>
    </row>
    <row r="42" spans="2:14" s="15" customFormat="1" x14ac:dyDescent="0.25">
      <c r="B42" s="15" t="str">
        <f>VLOOKUP(F42,NUTS_Europa!$A$2:$C$81,2,FALSE)</f>
        <v>NL33</v>
      </c>
      <c r="C42" s="15">
        <f>VLOOKUP(F42,NUTS_Europa!$A$2:$C$81,3,FALSE)</f>
        <v>250</v>
      </c>
      <c r="D42" s="15" t="str">
        <f>VLOOKUP(G42,NUTS_Europa!$A$2:$C$81,2,FALSE)</f>
        <v>NL11</v>
      </c>
      <c r="E42" s="15">
        <f>VLOOKUP(G42,NUTS_Europa!$A$2:$C$81,3,FALSE)</f>
        <v>218</v>
      </c>
      <c r="F42" s="15">
        <v>33</v>
      </c>
      <c r="G42" s="15">
        <v>70</v>
      </c>
      <c r="H42" s="15">
        <v>1895806.1744067529</v>
      </c>
      <c r="I42" s="15">
        <v>1776538.2557649256</v>
      </c>
      <c r="J42" s="15">
        <v>135416.16140000001</v>
      </c>
      <c r="K42" s="15">
        <v>4</v>
      </c>
      <c r="L42" s="15">
        <v>12.384818887740105</v>
      </c>
      <c r="M42" s="15">
        <v>10.847278807790037</v>
      </c>
      <c r="N42" s="15">
        <v>5603.586288415795</v>
      </c>
    </row>
    <row r="43" spans="2:14" s="15" customFormat="1" x14ac:dyDescent="0.25">
      <c r="B43" s="15" t="str">
        <f>VLOOKUP(F43,NUTS_Europa!$A$2:$C$81,2,FALSE)</f>
        <v>NL34</v>
      </c>
      <c r="C43" s="15">
        <f>VLOOKUP(F43,NUTS_Europa!$A$2:$C$81,3,FALSE)</f>
        <v>250</v>
      </c>
      <c r="D43" s="15" t="str">
        <f>VLOOKUP(G43,NUTS_Europa!$A$2:$C$81,2,FALSE)</f>
        <v>PT11</v>
      </c>
      <c r="E43" s="15">
        <f>VLOOKUP(G43,NUTS_Europa!$A$2:$C$81,3,FALSE)</f>
        <v>111</v>
      </c>
      <c r="F43" s="15">
        <v>34</v>
      </c>
      <c r="G43" s="15">
        <v>36</v>
      </c>
      <c r="H43" s="15">
        <v>1329608.7794200059</v>
      </c>
      <c r="I43" s="15">
        <v>2735881.9457172123</v>
      </c>
      <c r="J43" s="15">
        <v>176841.96369999999</v>
      </c>
      <c r="K43" s="15">
        <v>56.695294117647059</v>
      </c>
      <c r="L43" s="15">
        <v>12.878593939894195</v>
      </c>
      <c r="M43" s="15">
        <v>6.5536616737694757</v>
      </c>
      <c r="N43" s="15">
        <v>3201.9684334321328</v>
      </c>
    </row>
    <row r="44" spans="2:14" s="15" customFormat="1" x14ac:dyDescent="0.25">
      <c r="B44" s="15" t="str">
        <f>VLOOKUP(F44,NUTS_Europa!$A$2:$C$81,2,FALSE)</f>
        <v>NL34</v>
      </c>
      <c r="C44" s="15">
        <f>VLOOKUP(F44,NUTS_Europa!$A$2:$C$81,3,FALSE)</f>
        <v>250</v>
      </c>
      <c r="D44" s="15" t="str">
        <f>VLOOKUP(G44,NUTS_Europa!$A$2:$C$81,2,FALSE)</f>
        <v>FRI3</v>
      </c>
      <c r="E44" s="15">
        <f>VLOOKUP(G44,NUTS_Europa!$A$2:$C$81,3,FALSE)</f>
        <v>282</v>
      </c>
      <c r="F44" s="15">
        <v>34</v>
      </c>
      <c r="G44" s="15">
        <v>65</v>
      </c>
      <c r="H44" s="15">
        <v>504092.58249925246</v>
      </c>
      <c r="I44" s="15">
        <v>1976631.8821823769</v>
      </c>
      <c r="J44" s="15">
        <v>199597.76430000001</v>
      </c>
      <c r="K44" s="15">
        <v>21.352941176470587</v>
      </c>
      <c r="L44" s="15">
        <v>14.125301302669207</v>
      </c>
      <c r="M44" s="15">
        <v>1.9284186243833461</v>
      </c>
      <c r="N44" s="15">
        <v>816.51860628420002</v>
      </c>
    </row>
    <row r="45" spans="2:14" s="15" customFormat="1" x14ac:dyDescent="0.25">
      <c r="B45" s="15" t="str">
        <f>VLOOKUP(F45,NUTS_Europa!$A$2:$C$81,2,FALSE)</f>
        <v>NL41</v>
      </c>
      <c r="C45" s="15">
        <f>VLOOKUP(F45,NUTS_Europa!$A$2:$C$81,3,FALSE)</f>
        <v>253</v>
      </c>
      <c r="D45" s="15" t="str">
        <f>VLOOKUP(G45,NUTS_Europa!$A$2:$C$81,2,FALSE)</f>
        <v>PT15</v>
      </c>
      <c r="E45" s="15">
        <f>VLOOKUP(G45,NUTS_Europa!$A$2:$C$81,3,FALSE)</f>
        <v>1065</v>
      </c>
      <c r="F45" s="15">
        <v>35</v>
      </c>
      <c r="G45" s="15">
        <v>37</v>
      </c>
      <c r="H45" s="15">
        <v>3122901.8286424726</v>
      </c>
      <c r="I45" s="15">
        <v>2817697.1557636289</v>
      </c>
      <c r="J45" s="15">
        <v>142392.87169999999</v>
      </c>
      <c r="K45" s="15">
        <v>68.574529411764715</v>
      </c>
      <c r="L45" s="15">
        <v>8.5653875221613589</v>
      </c>
      <c r="M45" s="15">
        <v>16.430845171866995</v>
      </c>
      <c r="N45" s="15">
        <v>8027.7332266785352</v>
      </c>
    </row>
    <row r="46" spans="2:14" s="15" customFormat="1" x14ac:dyDescent="0.25">
      <c r="B46" s="15" t="str">
        <f>VLOOKUP(F46,NUTS_Europa!$A$2:$C$81,2,FALSE)</f>
        <v>NL41</v>
      </c>
      <c r="C46" s="15">
        <f>VLOOKUP(F46,NUTS_Europa!$A$2:$C$81,3,FALSE)</f>
        <v>253</v>
      </c>
      <c r="D46" s="15" t="str">
        <f>VLOOKUP(G46,NUTS_Europa!$A$2:$C$81,2,FALSE)</f>
        <v>ES12</v>
      </c>
      <c r="E46" s="15">
        <f>VLOOKUP(G46,NUTS_Europa!$A$2:$C$81,3,FALSE)</f>
        <v>163</v>
      </c>
      <c r="F46" s="15">
        <v>35</v>
      </c>
      <c r="G46" s="15">
        <v>52</v>
      </c>
      <c r="H46" s="15">
        <v>1693882.6511256455</v>
      </c>
      <c r="I46" s="15">
        <v>2321354.0085724518</v>
      </c>
      <c r="J46" s="15">
        <v>113696.3812</v>
      </c>
      <c r="K46" s="15">
        <v>45.641764705882352</v>
      </c>
      <c r="L46" s="15">
        <v>10.299184792691392</v>
      </c>
      <c r="M46" s="15">
        <v>7.7414984459891301</v>
      </c>
      <c r="N46" s="15">
        <v>3277.8554623696641</v>
      </c>
    </row>
    <row r="47" spans="2:14" s="15" customFormat="1" x14ac:dyDescent="0.25">
      <c r="B47" s="15" t="str">
        <f>VLOOKUP(F47,NUTS_Europa!$A$2:$C$81,2,FALSE)</f>
        <v>PT15</v>
      </c>
      <c r="C47" s="15">
        <f>VLOOKUP(F47,NUTS_Europa!$A$2:$C$81,3,FALSE)</f>
        <v>1065</v>
      </c>
      <c r="D47" s="15" t="str">
        <f>VLOOKUP(G47,NUTS_Europa!$A$2:$C$81,2,FALSE)</f>
        <v>PT17</v>
      </c>
      <c r="E47" s="15">
        <f>VLOOKUP(G47,NUTS_Europa!$A$2:$C$81,3,FALSE)</f>
        <v>294</v>
      </c>
      <c r="F47" s="15">
        <v>37</v>
      </c>
      <c r="G47" s="15">
        <v>39</v>
      </c>
      <c r="H47" s="15">
        <v>947107.55581773643</v>
      </c>
      <c r="I47" s="15">
        <v>1320017.072991831</v>
      </c>
      <c r="J47" s="15">
        <v>507158.32770000002</v>
      </c>
      <c r="K47" s="15">
        <v>2.6470588235294117</v>
      </c>
      <c r="L47" s="15">
        <v>9.6550178406833744</v>
      </c>
      <c r="M47" s="15">
        <v>5.2188721249731556</v>
      </c>
      <c r="N47" s="15">
        <v>3013.6173496743208</v>
      </c>
    </row>
    <row r="48" spans="2:14" s="15" customFormat="1" x14ac:dyDescent="0.25">
      <c r="B48" s="15" t="str">
        <f>VLOOKUP(F48,[1]NUTS_Europa!$A$2:$C$81,2,FALSE)</f>
        <v>BE21</v>
      </c>
      <c r="C48" s="15">
        <f>VLOOKUP(F48,[1]NUTS_Europa!$A$2:$C$81,3,FALSE)</f>
        <v>250</v>
      </c>
      <c r="D48" s="15" t="str">
        <f>VLOOKUP(G48,[1]NUTS_Europa!$A$2:$C$81,2,FALSE)</f>
        <v>FRE1</v>
      </c>
      <c r="E48" s="15">
        <f>VLOOKUP(G48,[1]NUTS_Europa!$A$2:$C$81,3,FALSE)</f>
        <v>235</v>
      </c>
      <c r="F48" s="15">
        <v>41</v>
      </c>
      <c r="G48" s="15">
        <v>61</v>
      </c>
      <c r="H48" s="15">
        <v>591934.09495960653</v>
      </c>
      <c r="I48" s="15">
        <v>1620797.4013062762</v>
      </c>
      <c r="J48" s="15">
        <v>142392.87169999999</v>
      </c>
      <c r="K48" s="15">
        <v>8.2941176470588243</v>
      </c>
      <c r="L48" s="15">
        <v>13.082028863743641</v>
      </c>
      <c r="M48" s="15">
        <v>3.6205510893002586</v>
      </c>
      <c r="N48" s="15">
        <v>1766.2818862468553</v>
      </c>
    </row>
    <row r="49" spans="2:14" s="15" customFormat="1" x14ac:dyDescent="0.25">
      <c r="B49" s="15" t="str">
        <f>VLOOKUP(F49,[1]NUTS_Europa!$A$2:$C$81,2,FALSE)</f>
        <v>BE21</v>
      </c>
      <c r="C49" s="15">
        <f>VLOOKUP(F49,[1]NUTS_Europa!$A$2:$C$81,3,FALSE)</f>
        <v>250</v>
      </c>
      <c r="D49" s="15" t="str">
        <f>VLOOKUP(G49,[1]NUTS_Europa!$A$2:$C$81,2,FALSE)</f>
        <v>FRF2</v>
      </c>
      <c r="E49" s="15">
        <f>VLOOKUP(G49,[1]NUTS_Europa!$A$2:$C$81,3,FALSE)</f>
        <v>235</v>
      </c>
      <c r="F49" s="15">
        <v>41</v>
      </c>
      <c r="G49" s="15">
        <v>67</v>
      </c>
      <c r="H49" s="15">
        <v>1168005.5191335091</v>
      </c>
      <c r="I49" s="15">
        <v>1620797.4013062762</v>
      </c>
      <c r="J49" s="15">
        <v>156784.57750000001</v>
      </c>
      <c r="K49" s="15">
        <v>8.2941176470588243</v>
      </c>
      <c r="L49" s="15">
        <v>13.082028863743641</v>
      </c>
      <c r="M49" s="15">
        <v>3.6205510893002586</v>
      </c>
      <c r="N49" s="15">
        <v>1766.2818862468553</v>
      </c>
    </row>
    <row r="50" spans="2:14" s="15" customFormat="1" x14ac:dyDescent="0.25">
      <c r="B50" s="15" t="str">
        <f>VLOOKUP(F50,NUTS_Europa!$A$2:$C$81,2,FALSE)</f>
        <v>BE23</v>
      </c>
      <c r="C50" s="15">
        <f>VLOOKUP(F50,NUTS_Europa!$A$2:$C$81,3,FALSE)</f>
        <v>220</v>
      </c>
      <c r="D50" s="15" t="str">
        <f>VLOOKUP(G50,NUTS_Europa!$A$2:$C$81,2,FALSE)</f>
        <v>FRD1</v>
      </c>
      <c r="E50" s="15">
        <f>VLOOKUP(G50,NUTS_Europa!$A$2:$C$81,3,FALSE)</f>
        <v>269</v>
      </c>
      <c r="F50" s="15">
        <v>42</v>
      </c>
      <c r="G50" s="15">
        <v>59</v>
      </c>
      <c r="H50" s="15">
        <v>4585231.4173743241</v>
      </c>
      <c r="I50" s="15">
        <v>1664359.7229421176</v>
      </c>
      <c r="J50" s="15">
        <v>115262.5922</v>
      </c>
      <c r="K50" s="15">
        <v>10.646470588235294</v>
      </c>
      <c r="L50" s="15">
        <v>15.500992472589738</v>
      </c>
      <c r="M50" s="15">
        <v>34.294499999278223</v>
      </c>
      <c r="N50" s="15">
        <v>15926.654776039355</v>
      </c>
    </row>
    <row r="51" spans="2:14" s="15" customFormat="1" x14ac:dyDescent="0.25">
      <c r="B51" s="15" t="str">
        <f>VLOOKUP(F51,NUTS_Europa!$A$2:$C$81,2,FALSE)</f>
        <v>BE23</v>
      </c>
      <c r="C51" s="15">
        <f>VLOOKUP(F51,NUTS_Europa!$A$2:$C$81,3,FALSE)</f>
        <v>220</v>
      </c>
      <c r="D51" s="15" t="str">
        <f>VLOOKUP(G51,NUTS_Europa!$A$2:$C$81,2,FALSE)</f>
        <v>FRJ2</v>
      </c>
      <c r="E51" s="15">
        <f>VLOOKUP(G51,NUTS_Europa!$A$2:$C$81,3,FALSE)</f>
        <v>163</v>
      </c>
      <c r="F51" s="15">
        <v>42</v>
      </c>
      <c r="G51" s="15">
        <v>68</v>
      </c>
      <c r="H51" s="15">
        <v>2717152.5754377693</v>
      </c>
      <c r="I51" s="15">
        <v>2156447.0237877537</v>
      </c>
      <c r="J51" s="15">
        <v>156784.57750000001</v>
      </c>
      <c r="K51" s="15">
        <v>42.941176470588232</v>
      </c>
      <c r="L51" s="15">
        <v>10.068001680328409</v>
      </c>
      <c r="M51" s="15">
        <v>7.0581308964508933</v>
      </c>
      <c r="N51" s="15">
        <v>3277.8554623696641</v>
      </c>
    </row>
    <row r="52" spans="2:14" s="15" customFormat="1" x14ac:dyDescent="0.25">
      <c r="B52" s="15" t="str">
        <f>VLOOKUP(F52,NUTS_Europa!$A$2:$C$81,2,FALSE)</f>
        <v>BE25</v>
      </c>
      <c r="C52" s="15">
        <f>VLOOKUP(F52,NUTS_Europa!$A$2:$C$81,3,FALSE)</f>
        <v>220</v>
      </c>
      <c r="D52" s="15" t="str">
        <f>VLOOKUP(G52,NUTS_Europa!$A$2:$C$81,2,FALSE)</f>
        <v>FRD1</v>
      </c>
      <c r="E52" s="15">
        <f>VLOOKUP(G52,NUTS_Europa!$A$2:$C$81,3,FALSE)</f>
        <v>269</v>
      </c>
      <c r="F52" s="15">
        <v>43</v>
      </c>
      <c r="G52" s="15">
        <v>59</v>
      </c>
      <c r="H52" s="15">
        <v>3982974.5230112607</v>
      </c>
      <c r="I52" s="15">
        <v>1664359.7229421176</v>
      </c>
      <c r="J52" s="15">
        <v>199058.85829999999</v>
      </c>
      <c r="K52" s="15">
        <v>10.646470588235294</v>
      </c>
      <c r="L52" s="15">
        <v>15.500992472589738</v>
      </c>
      <c r="M52" s="15">
        <v>34.294499999278223</v>
      </c>
      <c r="N52" s="15">
        <v>15926.654776039355</v>
      </c>
    </row>
    <row r="53" spans="2:14" s="15" customFormat="1" x14ac:dyDescent="0.25">
      <c r="B53" s="15" t="str">
        <f>VLOOKUP(F53,NUTS_Europa!$A$2:$C$81,2,FALSE)</f>
        <v>BE25</v>
      </c>
      <c r="C53" s="15">
        <f>VLOOKUP(F53,NUTS_Europa!$A$2:$C$81,3,FALSE)</f>
        <v>220</v>
      </c>
      <c r="D53" s="15" t="str">
        <f>VLOOKUP(G53,NUTS_Europa!$A$2:$C$81,2,FALSE)</f>
        <v>PT18</v>
      </c>
      <c r="E53" s="15">
        <f>VLOOKUP(G53,NUTS_Europa!$A$2:$C$81,3,FALSE)</f>
        <v>61</v>
      </c>
      <c r="F53" s="15">
        <v>43</v>
      </c>
      <c r="G53" s="15">
        <v>80</v>
      </c>
      <c r="H53" s="15">
        <v>13128497.476118278</v>
      </c>
      <c r="I53" s="15">
        <v>2859336.0275044413</v>
      </c>
      <c r="J53" s="15">
        <v>117768.50930000001</v>
      </c>
      <c r="K53" s="15">
        <v>79.627647058823527</v>
      </c>
      <c r="L53" s="15">
        <v>7.9998327115913703</v>
      </c>
      <c r="M53" s="15">
        <v>33.846908344698825</v>
      </c>
      <c r="N53" s="15">
        <v>19695.84244781037</v>
      </c>
    </row>
    <row r="54" spans="2:14" s="15" customFormat="1" x14ac:dyDescent="0.25">
      <c r="B54" s="15" t="str">
        <f>VLOOKUP(F54,NUTS_Europa!$A$2:$C$81,2,FALSE)</f>
        <v>DE50</v>
      </c>
      <c r="C54" s="15">
        <f>VLOOKUP(F54,NUTS_Europa!$A$2:$C$81,3,FALSE)</f>
        <v>1069</v>
      </c>
      <c r="D54" s="15" t="str">
        <f>VLOOKUP(G54,NUTS_Europa!$A$2:$C$81,2,FALSE)</f>
        <v>ES12</v>
      </c>
      <c r="E54" s="15">
        <f>VLOOKUP(G54,NUTS_Europa!$A$2:$C$81,3,FALSE)</f>
        <v>163</v>
      </c>
      <c r="F54" s="15">
        <v>44</v>
      </c>
      <c r="G54" s="15">
        <v>52</v>
      </c>
      <c r="H54" s="15">
        <v>1795775.7439514343</v>
      </c>
      <c r="I54" s="15">
        <v>2634006.8045647498</v>
      </c>
      <c r="J54" s="15">
        <v>120125.8052</v>
      </c>
      <c r="K54" s="15">
        <v>61.65</v>
      </c>
      <c r="L54" s="15">
        <v>9.002803824159221</v>
      </c>
      <c r="M54" s="15">
        <v>6.7089842271998501</v>
      </c>
      <c r="N54" s="15">
        <v>3277.8554623696641</v>
      </c>
    </row>
    <row r="55" spans="2:14" s="15" customFormat="1" x14ac:dyDescent="0.25">
      <c r="B55" s="15" t="str">
        <f>VLOOKUP(F55,NUTS_Europa!$A$2:$C$81,2,FALSE)</f>
        <v>DE50</v>
      </c>
      <c r="C55" s="15">
        <f>VLOOKUP(F55,NUTS_Europa!$A$2:$C$81,3,FALSE)</f>
        <v>1069</v>
      </c>
      <c r="D55" s="15" t="str">
        <f>VLOOKUP(G55,NUTS_Europa!$A$2:$C$81,2,FALSE)</f>
        <v>NL11</v>
      </c>
      <c r="E55" s="15">
        <f>VLOOKUP(G55,NUTS_Europa!$A$2:$C$81,3,FALSE)</f>
        <v>218</v>
      </c>
      <c r="F55" s="15">
        <v>44</v>
      </c>
      <c r="G55" s="15">
        <v>70</v>
      </c>
      <c r="H55" s="15">
        <v>2248230.9553528316</v>
      </c>
      <c r="I55" s="15">
        <v>1802892.6468931194</v>
      </c>
      <c r="J55" s="15">
        <v>120437.3524</v>
      </c>
      <c r="K55" s="15">
        <v>15.88058823529412</v>
      </c>
      <c r="L55" s="15">
        <v>8.3269556253128751</v>
      </c>
      <c r="M55" s="15">
        <v>9.0821666527777971</v>
      </c>
      <c r="N55" s="15">
        <v>5603.586288415795</v>
      </c>
    </row>
    <row r="56" spans="2:14" s="15" customFormat="1" x14ac:dyDescent="0.25">
      <c r="B56" s="15" t="str">
        <f>VLOOKUP(F56,NUTS_Europa!$A$2:$C$81,2,FALSE)</f>
        <v>DE60</v>
      </c>
      <c r="C56" s="15">
        <f>VLOOKUP(F56,NUTS_Europa!$A$2:$C$81,3,FALSE)</f>
        <v>245</v>
      </c>
      <c r="D56" s="15" t="str">
        <f>VLOOKUP(G56,NUTS_Europa!$A$2:$C$81,2,FALSE)</f>
        <v>FRH0</v>
      </c>
      <c r="E56" s="15">
        <f>VLOOKUP(G56,NUTS_Europa!$A$2:$C$81,3,FALSE)</f>
        <v>282</v>
      </c>
      <c r="F56" s="15">
        <v>45</v>
      </c>
      <c r="G56" s="15">
        <v>63</v>
      </c>
      <c r="H56" s="15">
        <v>1908057.4502273444</v>
      </c>
      <c r="I56" s="15">
        <v>12264470.832016807</v>
      </c>
      <c r="J56" s="15">
        <v>145277.79319999999</v>
      </c>
      <c r="K56" s="15">
        <v>52.121764705882356</v>
      </c>
      <c r="L56" s="15">
        <v>12.466638099351879</v>
      </c>
      <c r="M56" s="15">
        <v>1.9284186243833461</v>
      </c>
      <c r="N56" s="15">
        <v>816.51860628420002</v>
      </c>
    </row>
    <row r="57" spans="2:14" s="15" customFormat="1" x14ac:dyDescent="0.25">
      <c r="B57" s="15" t="str">
        <f>VLOOKUP(F57,NUTS_Europa!$A$2:$C$81,2,FALSE)</f>
        <v>DE60</v>
      </c>
      <c r="C57" s="15">
        <f>VLOOKUP(F57,NUTS_Europa!$A$2:$C$81,3,FALSE)</f>
        <v>245</v>
      </c>
      <c r="D57" s="15" t="str">
        <f>VLOOKUP(G57,NUTS_Europa!$A$2:$C$81,2,FALSE)</f>
        <v>FRI3</v>
      </c>
      <c r="E57" s="15">
        <f>VLOOKUP(G57,NUTS_Europa!$A$2:$C$81,3,FALSE)</f>
        <v>282</v>
      </c>
      <c r="F57" s="15">
        <v>45</v>
      </c>
      <c r="G57" s="15">
        <v>65</v>
      </c>
      <c r="H57" s="15">
        <v>2059221.989364557</v>
      </c>
      <c r="I57" s="15">
        <v>12264470.832016807</v>
      </c>
      <c r="J57" s="15">
        <v>163171.4883</v>
      </c>
      <c r="K57" s="15">
        <v>52.121764705882356</v>
      </c>
      <c r="L57" s="15">
        <v>12.466638099351879</v>
      </c>
      <c r="M57" s="15">
        <v>1.9284186243833461</v>
      </c>
      <c r="N57" s="15">
        <v>816.51860628420002</v>
      </c>
    </row>
    <row r="58" spans="2:14" s="15" customFormat="1" x14ac:dyDescent="0.25">
      <c r="B58" s="15" t="str">
        <f>VLOOKUP(F58,[1]NUTS_Europa!$A$2:$C$81,2,FALSE)</f>
        <v>DE80</v>
      </c>
      <c r="C58" s="15">
        <f>VLOOKUP(F58,[1]NUTS_Europa!$A$2:$C$81,3,FALSE)</f>
        <v>245</v>
      </c>
      <c r="D58" s="15" t="str">
        <f>VLOOKUP(G58,[1]NUTS_Europa!$A$2:$C$81,2,FALSE)</f>
        <v>ES11</v>
      </c>
      <c r="E58" s="15">
        <f>VLOOKUP(G58,[1]NUTS_Europa!$A$2:$C$81,3,FALSE)</f>
        <v>285</v>
      </c>
      <c r="F58" s="15">
        <v>46</v>
      </c>
      <c r="G58" s="15">
        <v>51</v>
      </c>
      <c r="H58" s="15">
        <v>37151.401447667464</v>
      </c>
      <c r="I58" s="15">
        <v>11359286.415991507</v>
      </c>
      <c r="J58" s="15">
        <v>127001.217</v>
      </c>
      <c r="K58" s="15">
        <v>59.172941176470594</v>
      </c>
      <c r="L58" s="15">
        <v>11.17605873533171</v>
      </c>
      <c r="M58" s="15">
        <v>3.1948865603431971E-2</v>
      </c>
      <c r="N58" s="15">
        <v>15.609481269928793</v>
      </c>
    </row>
    <row r="59" spans="2:14" s="15" customFormat="1" x14ac:dyDescent="0.25">
      <c r="B59" s="15" t="str">
        <f>VLOOKUP(F59,[1]NUTS_Europa!$A$2:$C$81,2,FALSE)</f>
        <v>DE80</v>
      </c>
      <c r="C59" s="15">
        <f>VLOOKUP(F59,[1]NUTS_Europa!$A$2:$C$81,3,FALSE)</f>
        <v>245</v>
      </c>
      <c r="D59" s="15" t="str">
        <f>VLOOKUP(G59,[1]NUTS_Europa!$A$2:$C$81,2,FALSE)</f>
        <v>ES13</v>
      </c>
      <c r="E59" s="15">
        <f>VLOOKUP(G59,[1]NUTS_Europa!$A$2:$C$81,3,FALSE)</f>
        <v>285</v>
      </c>
      <c r="F59" s="15">
        <v>46</v>
      </c>
      <c r="G59" s="15">
        <v>53</v>
      </c>
      <c r="H59" s="15">
        <v>43894.33833820749</v>
      </c>
      <c r="I59" s="15">
        <v>11359286.415991507</v>
      </c>
      <c r="J59" s="15">
        <v>117768.50930000001</v>
      </c>
      <c r="K59" s="15">
        <v>59.172941176470594</v>
      </c>
      <c r="L59" s="15">
        <v>11.17605873533171</v>
      </c>
      <c r="M59" s="15">
        <v>3.1948865603431971E-2</v>
      </c>
      <c r="N59" s="15">
        <v>15.609481269928793</v>
      </c>
    </row>
    <row r="60" spans="2:14" s="15" customFormat="1" x14ac:dyDescent="0.25">
      <c r="B60" s="15" t="str">
        <f>VLOOKUP(F60,[1]NUTS_Europa!$A$2:$C$81,2,FALSE)</f>
        <v>DE93</v>
      </c>
      <c r="C60" s="15">
        <f>VLOOKUP(F60,[1]NUTS_Europa!$A$2:$C$81,3,FALSE)</f>
        <v>245</v>
      </c>
      <c r="D60" s="15" t="str">
        <f>VLOOKUP(G60,[1]NUTS_Europa!$A$2:$C$81,2,FALSE)</f>
        <v>FRI1</v>
      </c>
      <c r="E60" s="15">
        <f>VLOOKUP(G60,[1]NUTS_Europa!$A$2:$C$81,3,FALSE)</f>
        <v>275</v>
      </c>
      <c r="F60" s="15">
        <v>47</v>
      </c>
      <c r="G60" s="15">
        <v>64</v>
      </c>
      <c r="H60" s="15">
        <v>543603.49657123338</v>
      </c>
      <c r="I60" s="15">
        <v>11079684.256289002</v>
      </c>
      <c r="J60" s="15">
        <v>154854.3009</v>
      </c>
      <c r="K60" s="15">
        <v>70</v>
      </c>
      <c r="L60" s="15">
        <v>10.54620716527846</v>
      </c>
      <c r="M60" s="15">
        <v>0.49009628875420763</v>
      </c>
      <c r="N60" s="15">
        <v>207.51341725223611</v>
      </c>
    </row>
    <row r="61" spans="2:14" s="15" customFormat="1" x14ac:dyDescent="0.25">
      <c r="B61" s="15" t="str">
        <f>VLOOKUP(F61,[1]NUTS_Europa!$A$2:$C$81,2,FALSE)</f>
        <v>DE93</v>
      </c>
      <c r="C61" s="15">
        <f>VLOOKUP(F61,[1]NUTS_Europa!$A$2:$C$81,3,FALSE)</f>
        <v>245</v>
      </c>
      <c r="D61" s="15" t="str">
        <f>VLOOKUP(G61,[1]NUTS_Europa!$A$2:$C$81,2,FALSE)</f>
        <v>FRI2</v>
      </c>
      <c r="E61" s="15">
        <f>VLOOKUP(G61,[1]NUTS_Europa!$A$2:$C$81,3,FALSE)</f>
        <v>275</v>
      </c>
      <c r="F61" s="15">
        <v>47</v>
      </c>
      <c r="G61" s="15">
        <v>69</v>
      </c>
      <c r="H61" s="15">
        <v>507638.1011467448</v>
      </c>
      <c r="I61" s="15">
        <v>11079684.256289002</v>
      </c>
      <c r="J61" s="15">
        <v>114346.8514</v>
      </c>
      <c r="K61" s="15">
        <v>70</v>
      </c>
      <c r="L61" s="15">
        <v>10.54620716527846</v>
      </c>
      <c r="M61" s="15">
        <v>0.49009628875420763</v>
      </c>
      <c r="N61" s="15">
        <v>207.51341725223611</v>
      </c>
    </row>
    <row r="62" spans="2:14" s="15" customFormat="1" x14ac:dyDescent="0.25">
      <c r="B62" s="15" t="str">
        <f>VLOOKUP(F62,[1]NUTS_Europa!$A$2:$C$81,2,FALSE)</f>
        <v>DE94</v>
      </c>
      <c r="C62" s="15">
        <f>VLOOKUP(F62,[1]NUTS_Europa!$A$2:$C$81,3,FALSE)</f>
        <v>1069</v>
      </c>
      <c r="D62" s="15" t="str">
        <f>VLOOKUP(G62,[1]NUTS_Europa!$A$2:$C$81,2,FALSE)</f>
        <v>FRE1</v>
      </c>
      <c r="E62" s="15">
        <f>VLOOKUP(G62,[1]NUTS_Europa!$A$2:$C$81,3,FALSE)</f>
        <v>235</v>
      </c>
      <c r="F62" s="15">
        <v>48</v>
      </c>
      <c r="G62" s="15">
        <v>61</v>
      </c>
      <c r="H62" s="15">
        <v>651501.31884002802</v>
      </c>
      <c r="I62" s="15">
        <v>1721676.8249175425</v>
      </c>
      <c r="J62" s="15">
        <v>507158.32770000002</v>
      </c>
      <c r="K62" s="15">
        <v>23.98</v>
      </c>
      <c r="L62" s="15">
        <v>9.0241656013164118</v>
      </c>
      <c r="M62" s="15">
        <v>3.0641778193753515</v>
      </c>
      <c r="N62" s="15">
        <v>1766.2818862468553</v>
      </c>
    </row>
    <row r="63" spans="2:14" s="15" customFormat="1" x14ac:dyDescent="0.25">
      <c r="B63" s="15" t="str">
        <f>VLOOKUP(F63,[1]NUTS_Europa!$A$2:$C$81,2,FALSE)</f>
        <v>DE94</v>
      </c>
      <c r="C63" s="15">
        <f>VLOOKUP(F63,[1]NUTS_Europa!$A$2:$C$81,3,FALSE)</f>
        <v>1069</v>
      </c>
      <c r="D63" s="15" t="str">
        <f>VLOOKUP(G63,[1]NUTS_Europa!$A$2:$C$81,2,FALSE)</f>
        <v>FRF2</v>
      </c>
      <c r="E63" s="15">
        <f>VLOOKUP(G63,[1]NUTS_Europa!$A$2:$C$81,3,FALSE)</f>
        <v>235</v>
      </c>
      <c r="F63" s="15">
        <v>48</v>
      </c>
      <c r="G63" s="15">
        <v>67</v>
      </c>
      <c r="H63" s="15">
        <v>1227572.7430139307</v>
      </c>
      <c r="I63" s="15">
        <v>1721676.8249175425</v>
      </c>
      <c r="J63" s="15">
        <v>126450.71709999999</v>
      </c>
      <c r="K63" s="15">
        <v>23.98</v>
      </c>
      <c r="L63" s="15">
        <v>9.0241656013164118</v>
      </c>
      <c r="M63" s="15">
        <v>3.0641778193753515</v>
      </c>
      <c r="N63" s="15">
        <v>1766.2818862468553</v>
      </c>
    </row>
    <row r="64" spans="2:14" s="15" customFormat="1" x14ac:dyDescent="0.25">
      <c r="B64" s="15" t="str">
        <f>VLOOKUP(F64,[1]NUTS_Europa!$A$2:$C$81,2,FALSE)</f>
        <v>DEA1</v>
      </c>
      <c r="C64" s="15">
        <f>VLOOKUP(F64,[1]NUTS_Europa!$A$2:$C$81,3,FALSE)</f>
        <v>245</v>
      </c>
      <c r="D64" s="15" t="str">
        <f>VLOOKUP(G64,[1]NUTS_Europa!$A$2:$C$81,2,FALSE)</f>
        <v>ES11</v>
      </c>
      <c r="E64" s="15">
        <f>VLOOKUP(G64,[1]NUTS_Europa!$A$2:$C$81,3,FALSE)</f>
        <v>285</v>
      </c>
      <c r="F64" s="15">
        <v>49</v>
      </c>
      <c r="G64" s="15">
        <v>51</v>
      </c>
      <c r="H64" s="15">
        <v>35942.181762129891</v>
      </c>
      <c r="I64" s="15">
        <v>11359286.415991507</v>
      </c>
      <c r="J64" s="15">
        <v>176841.96369999999</v>
      </c>
      <c r="K64" s="15">
        <v>59.172941176470594</v>
      </c>
      <c r="L64" s="15">
        <v>11.17605873533171</v>
      </c>
      <c r="M64" s="15">
        <v>3.1948865603431971E-2</v>
      </c>
      <c r="N64" s="15">
        <v>15.609481269928793</v>
      </c>
    </row>
    <row r="65" spans="2:14" s="15" customFormat="1" x14ac:dyDescent="0.25">
      <c r="B65" s="15" t="str">
        <f>VLOOKUP(F65,[1]NUTS_Europa!$A$2:$C$81,2,FALSE)</f>
        <v>DEA1</v>
      </c>
      <c r="C65" s="15">
        <f>VLOOKUP(F65,[1]NUTS_Europa!$A$2:$C$81,3,FALSE)</f>
        <v>245</v>
      </c>
      <c r="D65" s="15" t="str">
        <f>VLOOKUP(G65,[1]NUTS_Europa!$A$2:$C$81,2,FALSE)</f>
        <v>ES13</v>
      </c>
      <c r="E65" s="15">
        <f>VLOOKUP(G65,[1]NUTS_Europa!$A$2:$C$81,3,FALSE)</f>
        <v>285</v>
      </c>
      <c r="F65" s="15">
        <v>49</v>
      </c>
      <c r="G65" s="15">
        <v>53</v>
      </c>
      <c r="H65" s="15">
        <v>42685.118652669917</v>
      </c>
      <c r="I65" s="15">
        <v>11359286.415991507</v>
      </c>
      <c r="J65" s="15">
        <v>199058.85829999999</v>
      </c>
      <c r="K65" s="15">
        <v>59.172941176470594</v>
      </c>
      <c r="L65" s="15">
        <v>11.17605873533171</v>
      </c>
      <c r="M65" s="15">
        <v>3.1948865603431971E-2</v>
      </c>
      <c r="N65" s="15">
        <v>15.609481269928793</v>
      </c>
    </row>
    <row r="66" spans="2:14" s="15" customFormat="1" x14ac:dyDescent="0.25">
      <c r="B66" s="15" t="str">
        <f>VLOOKUP(F66,NUTS_Europa!$A$2:$C$81,2,FALSE)</f>
        <v>DEF0</v>
      </c>
      <c r="C66" s="15">
        <f>VLOOKUP(F66,NUTS_Europa!$A$2:$C$81,3,FALSE)</f>
        <v>245</v>
      </c>
      <c r="D66" s="15" t="str">
        <f>VLOOKUP(G66,NUTS_Europa!$A$2:$C$81,2,FALSE)</f>
        <v>FRH0</v>
      </c>
      <c r="E66" s="15">
        <f>VLOOKUP(G66,NUTS_Europa!$A$2:$C$81,3,FALSE)</f>
        <v>282</v>
      </c>
      <c r="F66" s="15">
        <v>50</v>
      </c>
      <c r="G66" s="15">
        <v>63</v>
      </c>
      <c r="H66" s="15">
        <v>1866245.981955349</v>
      </c>
      <c r="I66" s="15">
        <v>12264470.832016807</v>
      </c>
      <c r="J66" s="15">
        <v>145035.59770000001</v>
      </c>
      <c r="K66" s="15">
        <v>52.121764705882356</v>
      </c>
      <c r="L66" s="15">
        <v>12.466638099351879</v>
      </c>
      <c r="M66" s="15">
        <v>1.9284186243833461</v>
      </c>
      <c r="N66" s="15">
        <v>816.51860628420002</v>
      </c>
    </row>
    <row r="67" spans="2:14" s="15" customFormat="1" x14ac:dyDescent="0.25">
      <c r="B67" s="15" t="str">
        <f>VLOOKUP(F67,NUTS_Europa!$A$2:$C$81,2,FALSE)</f>
        <v>DEF0</v>
      </c>
      <c r="C67" s="15">
        <f>VLOOKUP(F67,NUTS_Europa!$A$2:$C$81,3,FALSE)</f>
        <v>245</v>
      </c>
      <c r="D67" s="15" t="str">
        <f>VLOOKUP(G67,NUTS_Europa!$A$2:$C$81,2,FALSE)</f>
        <v>PT11</v>
      </c>
      <c r="E67" s="15">
        <f>VLOOKUP(G67,NUTS_Europa!$A$2:$C$81,3,FALSE)</f>
        <v>288</v>
      </c>
      <c r="F67" s="15">
        <v>50</v>
      </c>
      <c r="G67" s="15">
        <v>76</v>
      </c>
      <c r="H67" s="15">
        <v>2214999.7193810209</v>
      </c>
      <c r="I67" s="15">
        <v>9687427.2175716627</v>
      </c>
      <c r="J67" s="15">
        <v>114203.5226</v>
      </c>
      <c r="K67" s="15">
        <v>65.335294117647067</v>
      </c>
      <c r="L67" s="15">
        <v>8.7902593137992593</v>
      </c>
      <c r="M67" s="15">
        <v>2.0887438073803373</v>
      </c>
      <c r="N67" s="15">
        <v>1020.5122067144931</v>
      </c>
    </row>
    <row r="68" spans="2:14" s="15" customFormat="1" x14ac:dyDescent="0.25">
      <c r="B68" s="15" t="str">
        <f>VLOOKUP(F68,[1]NUTS_Europa!$A$2:$C$81,2,FALSE)</f>
        <v>ES21</v>
      </c>
      <c r="C68" s="15">
        <f>VLOOKUP(F68,[1]NUTS_Europa!$A$2:$C$81,3,FALSE)</f>
        <v>1063</v>
      </c>
      <c r="D68" s="15" t="str">
        <f>VLOOKUP(G68,[1]NUTS_Europa!$A$2:$C$81,2,FALSE)</f>
        <v>ES61</v>
      </c>
      <c r="E68" s="15">
        <f>VLOOKUP(G68,[1]NUTS_Europa!$A$2:$C$81,3,FALSE)</f>
        <v>297</v>
      </c>
      <c r="F68" s="15">
        <v>54</v>
      </c>
      <c r="G68" s="15">
        <v>57</v>
      </c>
      <c r="H68" s="15">
        <v>1121806.5380862325</v>
      </c>
      <c r="I68" s="15">
        <v>10313621.979628427</v>
      </c>
      <c r="J68" s="15">
        <v>199597.76430000001</v>
      </c>
      <c r="K68" s="15">
        <v>34.470588235294116</v>
      </c>
      <c r="L68" s="15">
        <v>11.069601378877621</v>
      </c>
      <c r="M68" s="15">
        <v>1.6594977729360594</v>
      </c>
      <c r="N68" s="15">
        <v>958.27051525845343</v>
      </c>
    </row>
    <row r="69" spans="2:14" s="15" customFormat="1" x14ac:dyDescent="0.25">
      <c r="B69" s="15" t="str">
        <f>VLOOKUP(F69,[1]NUTS_Europa!$A$2:$C$81,2,FALSE)</f>
        <v>ES21</v>
      </c>
      <c r="C69" s="15">
        <f>VLOOKUP(F69,[1]NUTS_Europa!$A$2:$C$81,3,FALSE)</f>
        <v>1063</v>
      </c>
      <c r="D69" s="15" t="str">
        <f>VLOOKUP(G69,[1]NUTS_Europa!$A$2:$C$81,2,FALSE)</f>
        <v>FRD2</v>
      </c>
      <c r="E69" s="15">
        <f>VLOOKUP(G69,[1]NUTS_Europa!$A$2:$C$81,3,FALSE)</f>
        <v>271</v>
      </c>
      <c r="F69" s="15">
        <v>54</v>
      </c>
      <c r="G69" s="15">
        <v>60</v>
      </c>
      <c r="H69" s="15">
        <v>298900.03790558188</v>
      </c>
      <c r="I69" s="15">
        <v>11790321.683614025</v>
      </c>
      <c r="J69" s="15">
        <v>159445.52859999999</v>
      </c>
      <c r="K69" s="15">
        <v>98.17647058823529</v>
      </c>
      <c r="L69" s="15">
        <v>12.278915074866267</v>
      </c>
      <c r="M69" s="15">
        <v>0.71130630311451093</v>
      </c>
      <c r="N69" s="15">
        <v>347.52790767179999</v>
      </c>
    </row>
    <row r="70" spans="2:14" s="15" customFormat="1" x14ac:dyDescent="0.25">
      <c r="B70" s="15" t="str">
        <f>VLOOKUP(F70,[1]NUTS_Europa!$A$2:$C$81,2,FALSE)</f>
        <v>ES51</v>
      </c>
      <c r="C70" s="15">
        <f>VLOOKUP(F70,[1]NUTS_Europa!$A$2:$C$81,3,FALSE)</f>
        <v>1064</v>
      </c>
      <c r="D70" s="15" t="str">
        <f>VLOOKUP(G70,[1]NUTS_Europa!$A$2:$C$81,2,FALSE)</f>
        <v>ES62</v>
      </c>
      <c r="E70" s="15">
        <f>VLOOKUP(G70,[1]NUTS_Europa!$A$2:$C$81,3,FALSE)</f>
        <v>462</v>
      </c>
      <c r="F70" s="15">
        <v>55</v>
      </c>
      <c r="G70" s="15">
        <v>58</v>
      </c>
      <c r="H70" s="15">
        <v>1112056.458928359</v>
      </c>
      <c r="I70" s="15">
        <v>1588129.6664795245</v>
      </c>
      <c r="J70" s="15">
        <v>114203.5226</v>
      </c>
      <c r="K70" s="15">
        <v>19.588235294117649</v>
      </c>
      <c r="L70" s="15">
        <v>8.1823818044416683</v>
      </c>
      <c r="M70" s="15">
        <v>1.7942557949596767</v>
      </c>
      <c r="N70" s="15">
        <v>1036.086009383107</v>
      </c>
    </row>
    <row r="71" spans="2:14" s="15" customFormat="1" x14ac:dyDescent="0.25">
      <c r="B71" s="15" t="str">
        <f>VLOOKUP(F71,[1]NUTS_Europa!$A$2:$C$81,2,FALSE)</f>
        <v>ES51</v>
      </c>
      <c r="C71" s="15">
        <f>VLOOKUP(F71,[1]NUTS_Europa!$A$2:$C$81,3,FALSE)</f>
        <v>1064</v>
      </c>
      <c r="D71" s="15" t="str">
        <f>VLOOKUP(G71,[1]NUTS_Europa!$A$2:$C$81,2,FALSE)</f>
        <v>FRD2</v>
      </c>
      <c r="E71" s="15">
        <f>VLOOKUP(G71,[1]NUTS_Europa!$A$2:$C$81,3,FALSE)</f>
        <v>271</v>
      </c>
      <c r="F71" s="15">
        <v>55</v>
      </c>
      <c r="G71" s="15">
        <v>60</v>
      </c>
      <c r="H71" s="15">
        <v>182983.04105865321</v>
      </c>
      <c r="I71" s="15">
        <v>3173314.9298438667</v>
      </c>
      <c r="J71" s="15">
        <v>507158.32770000002</v>
      </c>
      <c r="K71" s="15">
        <v>90.647058823529406</v>
      </c>
      <c r="L71" s="15">
        <v>8.6003848023179241</v>
      </c>
      <c r="M71" s="15">
        <v>0.71130630311451093</v>
      </c>
      <c r="N71" s="15">
        <v>347.52790767179999</v>
      </c>
    </row>
    <row r="72" spans="2:14" s="15" customFormat="1" x14ac:dyDescent="0.25">
      <c r="B72" s="15" t="str">
        <f>VLOOKUP(F72,[1]NUTS_Europa!$A$2:$C$81,2,FALSE)</f>
        <v>ES52</v>
      </c>
      <c r="C72" s="15">
        <f>VLOOKUP(F72,[1]NUTS_Europa!$A$2:$C$81,3,FALSE)</f>
        <v>1063</v>
      </c>
      <c r="D72" s="15" t="str">
        <f>VLOOKUP(G72,[1]NUTS_Europa!$A$2:$C$81,2,FALSE)</f>
        <v>ES61</v>
      </c>
      <c r="E72" s="15">
        <f>VLOOKUP(G72,[1]NUTS_Europa!$A$2:$C$81,3,FALSE)</f>
        <v>297</v>
      </c>
      <c r="F72" s="15">
        <v>56</v>
      </c>
      <c r="G72" s="15">
        <v>57</v>
      </c>
      <c r="H72" s="15">
        <v>814803.4965718512</v>
      </c>
      <c r="I72" s="15">
        <v>10313621.979628427</v>
      </c>
      <c r="J72" s="15">
        <v>176841.96369999999</v>
      </c>
      <c r="K72" s="15">
        <v>34.470588235294116</v>
      </c>
      <c r="L72" s="15">
        <v>11.069601378877621</v>
      </c>
      <c r="M72" s="15">
        <v>1.6594977729360594</v>
      </c>
      <c r="N72" s="15">
        <v>958.27051525845343</v>
      </c>
    </row>
    <row r="73" spans="2:14" s="15" customFormat="1" x14ac:dyDescent="0.25">
      <c r="B73" s="15" t="str">
        <f>VLOOKUP(F73,[1]NUTS_Europa!$A$2:$C$81,2,FALSE)</f>
        <v>ES52</v>
      </c>
      <c r="C73" s="15">
        <f>VLOOKUP(F73,[1]NUTS_Europa!$A$2:$C$81,3,FALSE)</f>
        <v>1063</v>
      </c>
      <c r="D73" s="15" t="str">
        <f>VLOOKUP(G73,[1]NUTS_Europa!$A$2:$C$81,2,FALSE)</f>
        <v>ES62</v>
      </c>
      <c r="E73" s="15">
        <f>VLOOKUP(G73,[1]NUTS_Europa!$A$2:$C$81,3,FALSE)</f>
        <v>462</v>
      </c>
      <c r="F73" s="15">
        <v>56</v>
      </c>
      <c r="G73" s="15">
        <v>58</v>
      </c>
      <c r="H73" s="15">
        <v>1124480.6017003458</v>
      </c>
      <c r="I73" s="15">
        <v>10210497.973762209</v>
      </c>
      <c r="J73" s="15">
        <v>163171.4883</v>
      </c>
      <c r="K73" s="15">
        <v>27.058823529411764</v>
      </c>
      <c r="L73" s="15">
        <v>11.860912076990012</v>
      </c>
      <c r="M73" s="15">
        <v>1.7942557949596767</v>
      </c>
      <c r="N73" s="15">
        <v>1036.086009383107</v>
      </c>
    </row>
    <row r="74" spans="2:14" s="15" customFormat="1" x14ac:dyDescent="0.25">
      <c r="B74" s="15" t="str">
        <f>VLOOKUP(F74,NUTS_Europa!$A$2:$C$81,2,FALSE)</f>
        <v>FRJ1</v>
      </c>
      <c r="C74" s="15">
        <f>VLOOKUP(F74,NUTS_Europa!$A$2:$C$81,3,FALSE)</f>
        <v>1064</v>
      </c>
      <c r="D74" s="15" t="str">
        <f>VLOOKUP(G74,NUTS_Europa!$A$2:$C$81,2,FALSE)</f>
        <v>FRJ2</v>
      </c>
      <c r="E74" s="15">
        <f>VLOOKUP(G74,NUTS_Europa!$A$2:$C$81,3,FALSE)</f>
        <v>163</v>
      </c>
      <c r="F74" s="15">
        <v>66</v>
      </c>
      <c r="G74" s="15">
        <v>68</v>
      </c>
      <c r="H74" s="15">
        <v>3927079.6271424126</v>
      </c>
      <c r="I74" s="15">
        <v>2815513.5799361076</v>
      </c>
      <c r="J74" s="15">
        <v>163171.4883</v>
      </c>
      <c r="K74" s="15">
        <v>73.294117647058826</v>
      </c>
      <c r="L74" s="15">
        <v>7.275257339202553</v>
      </c>
      <c r="M74" s="15">
        <v>6.7089842271998501</v>
      </c>
      <c r="N74" s="15">
        <v>3277.8554623696641</v>
      </c>
    </row>
    <row r="75" spans="2:14" s="15" customFormat="1" x14ac:dyDescent="0.25">
      <c r="B75" s="15" t="str">
        <f>VLOOKUP(F75,NUTS_Europa!$A$2:$C$81,2,FALSE)</f>
        <v>FRJ1</v>
      </c>
      <c r="C75" s="15">
        <f>VLOOKUP(F75,NUTS_Europa!$A$2:$C$81,3,FALSE)</f>
        <v>1064</v>
      </c>
      <c r="D75" s="15" t="str">
        <f>VLOOKUP(G75,NUTS_Europa!$A$2:$C$81,2,FALSE)</f>
        <v>PT17</v>
      </c>
      <c r="E75" s="15">
        <f>VLOOKUP(G75,NUTS_Europa!$A$2:$C$81,3,FALSE)</f>
        <v>297</v>
      </c>
      <c r="F75" s="15">
        <v>66</v>
      </c>
      <c r="G75" s="15">
        <v>79</v>
      </c>
      <c r="H75" s="15">
        <v>890128.90596412134</v>
      </c>
      <c r="I75" s="15">
        <v>1709657.8345943135</v>
      </c>
      <c r="J75" s="15">
        <v>192445.7181</v>
      </c>
      <c r="K75" s="15">
        <v>27.235294117647058</v>
      </c>
      <c r="L75" s="15">
        <v>7.391071106329278</v>
      </c>
      <c r="M75" s="15">
        <v>1.6594977729360594</v>
      </c>
      <c r="N75" s="15">
        <v>958.27051525845343</v>
      </c>
    </row>
    <row r="76" spans="2:14" s="15" customFormat="1" x14ac:dyDescent="0.25">
      <c r="B76" s="15" t="str">
        <f>VLOOKUP(F76,NUTS_Europa!$A$2:$C$81,2,FALSE)</f>
        <v>NL12</v>
      </c>
      <c r="C76" s="15">
        <f>VLOOKUP(F76,NUTS_Europa!$A$2:$C$81,3,FALSE)</f>
        <v>250</v>
      </c>
      <c r="D76" s="15" t="str">
        <f>VLOOKUP(G76,NUTS_Europa!$A$2:$C$81,2,FALSE)</f>
        <v>NL41</v>
      </c>
      <c r="E76" s="15">
        <f>VLOOKUP(G76,NUTS_Europa!$A$2:$C$81,3,FALSE)</f>
        <v>218</v>
      </c>
      <c r="F76" s="15">
        <v>71</v>
      </c>
      <c r="G76" s="15">
        <v>75</v>
      </c>
      <c r="H76" s="15">
        <v>2905256.3813126124</v>
      </c>
      <c r="I76" s="15">
        <v>1776538.2557649256</v>
      </c>
      <c r="J76" s="15">
        <v>126450.71709999999</v>
      </c>
      <c r="K76" s="15">
        <v>4</v>
      </c>
      <c r="L76" s="15">
        <v>12.384818887740105</v>
      </c>
      <c r="M76" s="15">
        <v>10.847278807790037</v>
      </c>
      <c r="N76" s="15">
        <v>5603.586288415795</v>
      </c>
    </row>
    <row r="77" spans="2:14" s="15" customFormat="1" x14ac:dyDescent="0.25">
      <c r="B77" s="15" t="str">
        <f>VLOOKUP(F77,NUTS_Europa!$A$2:$C$81,2,FALSE)</f>
        <v>NL12</v>
      </c>
      <c r="C77" s="15">
        <f>VLOOKUP(F77,NUTS_Europa!$A$2:$C$81,3,FALSE)</f>
        <v>250</v>
      </c>
      <c r="D77" s="15" t="str">
        <f>VLOOKUP(G77,NUTS_Europa!$A$2:$C$81,2,FALSE)</f>
        <v>PT11</v>
      </c>
      <c r="E77" s="15">
        <f>VLOOKUP(G77,NUTS_Europa!$A$2:$C$81,3,FALSE)</f>
        <v>288</v>
      </c>
      <c r="F77" s="15">
        <v>71</v>
      </c>
      <c r="G77" s="15">
        <v>76</v>
      </c>
      <c r="H77" s="15">
        <v>717772.83864709339</v>
      </c>
      <c r="I77" s="15">
        <v>2691116.1990124285</v>
      </c>
      <c r="J77" s="15">
        <v>142841.86170000001</v>
      </c>
      <c r="K77" s="15">
        <v>53.518823529411769</v>
      </c>
      <c r="L77" s="15">
        <v>10.448922517116586</v>
      </c>
      <c r="M77" s="15">
        <v>2.0887438073803373</v>
      </c>
      <c r="N77" s="15">
        <v>1020.5122067144931</v>
      </c>
    </row>
    <row r="78" spans="2:14" s="15" customFormat="1" x14ac:dyDescent="0.25">
      <c r="B78" s="15" t="str">
        <f>VLOOKUP(F78,NUTS_Europa!$A$2:$C$81,2,FALSE)</f>
        <v>NL32</v>
      </c>
      <c r="C78" s="15">
        <f>VLOOKUP(F78,NUTS_Europa!$A$2:$C$81,3,FALSE)</f>
        <v>253</v>
      </c>
      <c r="D78" s="15" t="str">
        <f>VLOOKUP(G78,NUTS_Europa!$A$2:$C$81,2,FALSE)</f>
        <v>NL34</v>
      </c>
      <c r="E78" s="15">
        <f>VLOOKUP(G78,NUTS_Europa!$A$2:$C$81,3,FALSE)</f>
        <v>218</v>
      </c>
      <c r="F78" s="15">
        <v>72</v>
      </c>
      <c r="G78" s="15">
        <v>74</v>
      </c>
      <c r="H78" s="15">
        <v>2836066.6140022175</v>
      </c>
      <c r="I78" s="15">
        <v>1724167.5524119043</v>
      </c>
      <c r="J78" s="15">
        <v>120125.8052</v>
      </c>
      <c r="K78" s="15">
        <v>10.528823529411765</v>
      </c>
      <c r="L78" s="15">
        <v>9.6233365938450461</v>
      </c>
      <c r="M78" s="15">
        <v>10.847278807790037</v>
      </c>
      <c r="N78" s="15">
        <v>5603.586288415795</v>
      </c>
    </row>
    <row r="79" spans="2:14" s="15" customFormat="1" x14ac:dyDescent="0.25">
      <c r="B79" s="15" t="str">
        <f>VLOOKUP(F79,NUTS_Europa!$A$2:$C$81,2,FALSE)</f>
        <v>NL32</v>
      </c>
      <c r="C79" s="15">
        <f>VLOOKUP(F79,NUTS_Europa!$A$2:$C$81,3,FALSE)</f>
        <v>253</v>
      </c>
      <c r="D79" s="15" t="str">
        <f>VLOOKUP(G79,NUTS_Europa!$A$2:$C$81,2,FALSE)</f>
        <v>NL41</v>
      </c>
      <c r="E79" s="15">
        <f>VLOOKUP(G79,NUTS_Europa!$A$2:$C$81,3,FALSE)</f>
        <v>218</v>
      </c>
      <c r="F79" s="15">
        <v>72</v>
      </c>
      <c r="G79" s="15">
        <v>75</v>
      </c>
      <c r="H79" s="15">
        <v>2431403.6301842704</v>
      </c>
      <c r="I79" s="15">
        <v>1724167.5524119043</v>
      </c>
      <c r="J79" s="15">
        <v>159445.52859999999</v>
      </c>
      <c r="K79" s="15">
        <v>10.528823529411765</v>
      </c>
      <c r="L79" s="15">
        <v>9.6233365938450461</v>
      </c>
      <c r="M79" s="15">
        <v>10.847278807790037</v>
      </c>
      <c r="N79" s="15">
        <v>5603.586288415795</v>
      </c>
    </row>
    <row r="80" spans="2:14" s="15" customFormat="1" x14ac:dyDescent="0.25">
      <c r="B80" s="15" t="str">
        <f>VLOOKUP(F80,NUTS_Europa!$A$2:$C$81,2,FALSE)</f>
        <v>NL33</v>
      </c>
      <c r="C80" s="15">
        <f>VLOOKUP(F80,NUTS_Europa!$A$2:$C$81,3,FALSE)</f>
        <v>220</v>
      </c>
      <c r="D80" s="15" t="str">
        <f>VLOOKUP(G80,NUTS_Europa!$A$2:$C$81,2,FALSE)</f>
        <v>NL34</v>
      </c>
      <c r="E80" s="15">
        <f>VLOOKUP(G80,NUTS_Europa!$A$2:$C$81,3,FALSE)</f>
        <v>218</v>
      </c>
      <c r="F80" s="15">
        <v>73</v>
      </c>
      <c r="G80" s="15">
        <v>74</v>
      </c>
      <c r="H80" s="15">
        <v>2985316.3054234893</v>
      </c>
      <c r="I80" s="15">
        <v>1548670.9212461356</v>
      </c>
      <c r="J80" s="15">
        <v>145277.79319999999</v>
      </c>
      <c r="K80" s="15">
        <v>7.3529411764705879</v>
      </c>
      <c r="L80" s="15">
        <v>9.3921534814820635</v>
      </c>
      <c r="M80" s="15">
        <v>9.6790427234044145</v>
      </c>
      <c r="N80" s="15">
        <v>5603.586288415795</v>
      </c>
    </row>
    <row r="81" spans="2:29" s="15" customFormat="1" x14ac:dyDescent="0.25">
      <c r="B81" s="15" t="str">
        <f>VLOOKUP(F81,NUTS_Europa!$A$2:$C$81,2,FALSE)</f>
        <v>NL33</v>
      </c>
      <c r="C81" s="15">
        <f>VLOOKUP(F81,NUTS_Europa!$A$2:$C$81,3,FALSE)</f>
        <v>220</v>
      </c>
      <c r="D81" s="15" t="str">
        <f>VLOOKUP(G81,NUTS_Europa!$A$2:$C$81,2,FALSE)</f>
        <v>PT16</v>
      </c>
      <c r="E81" s="15">
        <f>VLOOKUP(G81,NUTS_Europa!$A$2:$C$81,3,FALSE)</f>
        <v>294</v>
      </c>
      <c r="F81" s="15">
        <v>73</v>
      </c>
      <c r="G81" s="15">
        <v>78</v>
      </c>
      <c r="H81" s="15">
        <v>2186049.3902439452</v>
      </c>
      <c r="I81" s="15">
        <v>2590223.1353646754</v>
      </c>
      <c r="J81" s="15">
        <v>145035.59770000001</v>
      </c>
      <c r="K81" s="15">
        <v>63.111176470588241</v>
      </c>
      <c r="L81" s="15">
        <v>11.889756232872813</v>
      </c>
      <c r="M81" s="15">
        <v>5.5398729964622495</v>
      </c>
      <c r="N81" s="15">
        <v>3013.6173496743208</v>
      </c>
    </row>
    <row r="82" spans="2:29" s="15" customFormat="1" x14ac:dyDescent="0.25">
      <c r="B82" s="15" t="str">
        <f>VLOOKUP(F82,NUTS_Europa!$A$2:$C$81,2,FALSE)</f>
        <v>PT15</v>
      </c>
      <c r="C82" s="15">
        <f>VLOOKUP(F82,NUTS_Europa!$A$2:$C$81,3,FALSE)</f>
        <v>61</v>
      </c>
      <c r="D82" s="15" t="str">
        <f>VLOOKUP(G82,NUTS_Europa!$A$2:$C$81,2,FALSE)</f>
        <v>PT16</v>
      </c>
      <c r="E82" s="15">
        <f>VLOOKUP(G82,NUTS_Europa!$A$2:$C$81,3,FALSE)</f>
        <v>294</v>
      </c>
      <c r="F82" s="15">
        <v>77</v>
      </c>
      <c r="G82" s="15">
        <v>78</v>
      </c>
      <c r="H82" s="15">
        <v>2517854.2035832745</v>
      </c>
      <c r="I82" s="15">
        <v>1559911.387734385</v>
      </c>
      <c r="J82" s="15">
        <v>127001.217</v>
      </c>
      <c r="K82" s="15">
        <v>18.099999999999998</v>
      </c>
      <c r="L82" s="15">
        <v>9.3206461424763685</v>
      </c>
      <c r="M82" s="15">
        <v>4.8578398148487825</v>
      </c>
      <c r="N82" s="15">
        <v>3013.6173496743208</v>
      </c>
    </row>
    <row r="83" spans="2:29" s="15" customFormat="1" x14ac:dyDescent="0.25">
      <c r="B83" s="15" t="str">
        <f>VLOOKUP(F83,NUTS_Europa!$A$2:$C$81,2,FALSE)</f>
        <v>PT15</v>
      </c>
      <c r="C83" s="15">
        <f>VLOOKUP(F83,NUTS_Europa!$A$2:$C$81,3,FALSE)</f>
        <v>61</v>
      </c>
      <c r="D83" s="15" t="str">
        <f>VLOOKUP(G83,NUTS_Europa!$A$2:$C$81,2,FALSE)</f>
        <v>PT17</v>
      </c>
      <c r="E83" s="15">
        <f>VLOOKUP(G83,NUTS_Europa!$A$2:$C$81,3,FALSE)</f>
        <v>297</v>
      </c>
      <c r="F83" s="15">
        <v>77</v>
      </c>
      <c r="G83" s="15">
        <v>79</v>
      </c>
      <c r="H83" s="15">
        <v>814463.33201399725</v>
      </c>
      <c r="I83" s="15">
        <v>1176303.5498275475</v>
      </c>
      <c r="J83" s="15">
        <v>113696.3812</v>
      </c>
      <c r="K83" s="15">
        <v>4.4117647058823533</v>
      </c>
      <c r="L83" s="15">
        <v>7.6147053570586909</v>
      </c>
      <c r="M83" s="15">
        <v>1.5446966626075629</v>
      </c>
      <c r="N83" s="15">
        <v>958.27051525845343</v>
      </c>
    </row>
    <row r="84" spans="2:29" s="15" customFormat="1" x14ac:dyDescent="0.25">
      <c r="N84" s="15">
        <f>SUM(N4:N83)</f>
        <v>264541.93148586125</v>
      </c>
    </row>
    <row r="85" spans="2:29" s="15" customFormat="1" x14ac:dyDescent="0.25">
      <c r="B85" s="15" t="s">
        <v>146</v>
      </c>
    </row>
    <row r="86" spans="2:29" s="15" customFormat="1" x14ac:dyDescent="0.25">
      <c r="B86" s="15" t="str">
        <f>B3</f>
        <v>nodo inicial</v>
      </c>
      <c r="C86" s="15" t="str">
        <f t="shared" ref="C86:N86" si="0">C3</f>
        <v>puerto O</v>
      </c>
      <c r="D86" s="15" t="str">
        <f t="shared" si="0"/>
        <v>nodo final</v>
      </c>
      <c r="E86" s="15" t="str">
        <f t="shared" si="0"/>
        <v>puerto D</v>
      </c>
      <c r="F86" s="15" t="str">
        <f t="shared" si="0"/>
        <v>Var1</v>
      </c>
      <c r="G86" s="15" t="str">
        <f t="shared" si="0"/>
        <v>Var2</v>
      </c>
      <c r="H86" s="15" t="str">
        <f t="shared" si="0"/>
        <v>Coste variable</v>
      </c>
      <c r="I86" s="15" t="str">
        <f t="shared" si="0"/>
        <v>Coste fijo</v>
      </c>
      <c r="J86" s="15" t="str">
        <f t="shared" si="0"/>
        <v>flow</v>
      </c>
      <c r="K86" s="15" t="str">
        <f t="shared" si="0"/>
        <v>TiempoNav</v>
      </c>
      <c r="L86" s="15" t="str">
        <f t="shared" si="0"/>
        <v>TiempoPort</v>
      </c>
      <c r="M86" s="15" t="str">
        <f t="shared" si="0"/>
        <v>TiempoCD</v>
      </c>
      <c r="N86" s="15" t="str">
        <f t="shared" si="0"/>
        <v>offer</v>
      </c>
    </row>
    <row r="87" spans="2:29" s="15" customFormat="1" x14ac:dyDescent="0.25">
      <c r="B87" s="15" t="str">
        <f>VLOOKUP(F87,[1]NUTS_Europa!$A$2:$C$81,2,FALSE)</f>
        <v>ES21</v>
      </c>
      <c r="C87" s="15">
        <f>VLOOKUP(F87,[1]NUTS_Europa!$A$2:$C$81,3,FALSE)</f>
        <v>1063</v>
      </c>
      <c r="D87" s="15" t="str">
        <f>VLOOKUP(G87,[1]NUTS_Europa!$A$2:$C$81,2,FALSE)</f>
        <v>ES61</v>
      </c>
      <c r="E87" s="15">
        <f>VLOOKUP(G87,[1]NUTS_Europa!$A$2:$C$81,3,FALSE)</f>
        <v>297</v>
      </c>
      <c r="F87" s="15">
        <v>54</v>
      </c>
      <c r="G87" s="15">
        <v>57</v>
      </c>
      <c r="H87" s="15">
        <v>1121806.5380862325</v>
      </c>
      <c r="I87" s="15">
        <v>10313621.979628427</v>
      </c>
      <c r="J87" s="15">
        <v>199597.76430000001</v>
      </c>
      <c r="K87" s="15">
        <v>34.470588235294116</v>
      </c>
      <c r="L87" s="15">
        <v>11.069601378877621</v>
      </c>
      <c r="M87" s="15">
        <v>1.6594977729360594</v>
      </c>
      <c r="N87" s="15">
        <v>958.27051525845343</v>
      </c>
    </row>
    <row r="88" spans="2:29" s="15" customFormat="1" x14ac:dyDescent="0.25">
      <c r="B88" s="15" t="str">
        <f>VLOOKUP(G88,[1]NUTS_Europa!$A$2:$C$81,2,FALSE)</f>
        <v>ES61</v>
      </c>
      <c r="C88" s="15">
        <f>VLOOKUP(G88,[1]NUTS_Europa!$A$2:$C$81,3,FALSE)</f>
        <v>297</v>
      </c>
      <c r="D88" s="15" t="str">
        <f>VLOOKUP(F88,[1]NUTS_Europa!$A$2:$C$81,2,FALSE)</f>
        <v>ES52</v>
      </c>
      <c r="E88" s="15">
        <f>VLOOKUP(F88,[1]NUTS_Europa!$A$2:$C$81,3,FALSE)</f>
        <v>1063</v>
      </c>
      <c r="F88" s="15">
        <v>56</v>
      </c>
      <c r="G88" s="15">
        <v>57</v>
      </c>
      <c r="H88" s="15">
        <v>814803.4965718512</v>
      </c>
      <c r="I88" s="15">
        <v>10313621.979628427</v>
      </c>
      <c r="J88" s="15">
        <v>176841.96369999999</v>
      </c>
      <c r="K88" s="15">
        <v>34.470588235294116</v>
      </c>
      <c r="L88" s="15">
        <v>11.069601378877621</v>
      </c>
      <c r="M88" s="15">
        <v>1.6594977729360594</v>
      </c>
      <c r="N88" s="15">
        <v>958.27051525845343</v>
      </c>
    </row>
    <row r="89" spans="2:29" s="15" customFormat="1" x14ac:dyDescent="0.25">
      <c r="B89" s="15" t="str">
        <f>VLOOKUP(F89,[1]NUTS_Europa!$A$2:$C$81,2,FALSE)</f>
        <v>ES52</v>
      </c>
      <c r="C89" s="15">
        <f>VLOOKUP(F89,[1]NUTS_Europa!$A$2:$C$81,3,FALSE)</f>
        <v>1063</v>
      </c>
      <c r="D89" s="15" t="str">
        <f>VLOOKUP(G89,[1]NUTS_Europa!$A$2:$C$81,2,FALSE)</f>
        <v>ES62</v>
      </c>
      <c r="E89" s="15">
        <f>VLOOKUP(G89,[1]NUTS_Europa!$A$2:$C$81,3,FALSE)</f>
        <v>462</v>
      </c>
      <c r="F89" s="15">
        <v>56</v>
      </c>
      <c r="G89" s="15">
        <v>58</v>
      </c>
      <c r="H89" s="15">
        <v>1124480.6017003458</v>
      </c>
      <c r="I89" s="15">
        <v>10210497.973762209</v>
      </c>
      <c r="J89" s="15">
        <v>163171.4883</v>
      </c>
      <c r="K89" s="15">
        <v>27.058823529411764</v>
      </c>
      <c r="L89" s="15">
        <v>11.860912076990012</v>
      </c>
      <c r="M89" s="15">
        <v>1.7942557949596767</v>
      </c>
      <c r="N89" s="15">
        <v>1036.086009383107</v>
      </c>
    </row>
    <row r="90" spans="2:29" s="15" customFormat="1" x14ac:dyDescent="0.25">
      <c r="B90" s="15" t="str">
        <f>VLOOKUP(G90,[1]NUTS_Europa!$A$2:$C$81,2,FALSE)</f>
        <v>ES62</v>
      </c>
      <c r="C90" s="15">
        <f>VLOOKUP(G90,[1]NUTS_Europa!$A$2:$C$81,3,FALSE)</f>
        <v>462</v>
      </c>
      <c r="D90" s="15" t="str">
        <f>VLOOKUP(F90,[1]NUTS_Europa!$A$2:$C$81,2,FALSE)</f>
        <v>ES51</v>
      </c>
      <c r="E90" s="15">
        <f>VLOOKUP(F90,[1]NUTS_Europa!$A$2:$C$81,3,FALSE)</f>
        <v>1064</v>
      </c>
      <c r="F90" s="15">
        <v>55</v>
      </c>
      <c r="G90" s="15">
        <v>58</v>
      </c>
      <c r="H90" s="15">
        <v>1112056.458928359</v>
      </c>
      <c r="I90" s="15">
        <v>1588129.6664795245</v>
      </c>
      <c r="J90" s="15">
        <v>114203.5226</v>
      </c>
      <c r="K90" s="15">
        <v>19.588235294117649</v>
      </c>
      <c r="L90" s="15">
        <v>8.1823818044416683</v>
      </c>
      <c r="M90" s="15">
        <v>1.7942557949596767</v>
      </c>
      <c r="N90" s="15">
        <v>1036.086009383107</v>
      </c>
    </row>
    <row r="91" spans="2:29" s="15" customFormat="1" x14ac:dyDescent="0.25">
      <c r="B91" s="15" t="str">
        <f>VLOOKUP(F91,[1]NUTS_Europa!$A$2:$C$81,2,FALSE)</f>
        <v>ES51</v>
      </c>
      <c r="C91" s="15">
        <f>VLOOKUP(F91,[1]NUTS_Europa!$A$2:$C$81,3,FALSE)</f>
        <v>1064</v>
      </c>
      <c r="D91" s="15" t="str">
        <f>VLOOKUP(G91,[1]NUTS_Europa!$A$2:$C$81,2,FALSE)</f>
        <v>FRD2</v>
      </c>
      <c r="E91" s="15">
        <f>VLOOKUP(G91,[1]NUTS_Europa!$A$2:$C$81,3,FALSE)</f>
        <v>271</v>
      </c>
      <c r="F91" s="15">
        <v>55</v>
      </c>
      <c r="G91" s="15">
        <v>60</v>
      </c>
      <c r="H91" s="15">
        <v>182983.04105865321</v>
      </c>
      <c r="I91" s="15">
        <v>3173314.9298438667</v>
      </c>
      <c r="J91" s="15">
        <v>507158.32770000002</v>
      </c>
      <c r="K91" s="15">
        <v>90.647058823529406</v>
      </c>
      <c r="L91" s="15">
        <v>8.6003848023179241</v>
      </c>
      <c r="M91" s="15">
        <v>0.71130630311451093</v>
      </c>
      <c r="N91" s="15">
        <v>347.52790767179999</v>
      </c>
    </row>
    <row r="92" spans="2:29" s="15" customFormat="1" x14ac:dyDescent="0.25">
      <c r="B92" s="15" t="str">
        <f>VLOOKUP(G92,[1]NUTS_Europa!$A$2:$C$81,2,FALSE)</f>
        <v>FRD2</v>
      </c>
      <c r="C92" s="15">
        <f>VLOOKUP(G92,[1]NUTS_Europa!$A$2:$C$81,3,FALSE)</f>
        <v>271</v>
      </c>
      <c r="D92" s="15" t="str">
        <f>VLOOKUP(F92,[1]NUTS_Europa!$A$2:$C$81,2,FALSE)</f>
        <v>ES21</v>
      </c>
      <c r="E92" s="15">
        <f>VLOOKUP(F92,[1]NUTS_Europa!$A$2:$C$81,3,FALSE)</f>
        <v>1063</v>
      </c>
      <c r="F92" s="15">
        <v>54</v>
      </c>
      <c r="G92" s="15">
        <v>60</v>
      </c>
      <c r="H92" s="15">
        <v>298900.03790558188</v>
      </c>
      <c r="I92" s="15">
        <v>11790321.683614025</v>
      </c>
      <c r="J92" s="15">
        <v>159445.52859999999</v>
      </c>
      <c r="K92" s="15">
        <v>98.17647058823529</v>
      </c>
      <c r="L92" s="15">
        <v>12.278915074866267</v>
      </c>
      <c r="M92" s="15">
        <v>0.71130630311451093</v>
      </c>
      <c r="N92" s="15">
        <v>347.52790767179999</v>
      </c>
    </row>
    <row r="93" spans="2:29" s="15" customFormat="1" x14ac:dyDescent="0.25"/>
    <row r="94" spans="2:29" s="15" customFormat="1" x14ac:dyDescent="0.25">
      <c r="B94" s="15" t="s">
        <v>147</v>
      </c>
    </row>
    <row r="95" spans="2:29" s="15" customFormat="1" x14ac:dyDescent="0.25">
      <c r="B95" s="15" t="str">
        <f>B86</f>
        <v>nodo inicial</v>
      </c>
      <c r="C95" s="15" t="str">
        <f t="shared" ref="C95:I95" si="1">C86</f>
        <v>puerto O</v>
      </c>
      <c r="D95" s="15" t="str">
        <f t="shared" si="1"/>
        <v>nodo final</v>
      </c>
      <c r="E95" s="15" t="str">
        <f t="shared" si="1"/>
        <v>puerto D</v>
      </c>
      <c r="F95" s="15" t="str">
        <f t="shared" si="1"/>
        <v>Var1</v>
      </c>
      <c r="G95" s="15" t="str">
        <f t="shared" si="1"/>
        <v>Var2</v>
      </c>
      <c r="H95" s="15" t="str">
        <f t="shared" si="1"/>
        <v>Coste variable</v>
      </c>
      <c r="I95" s="15" t="str">
        <f t="shared" si="1"/>
        <v>Coste fijo</v>
      </c>
      <c r="J95" s="15" t="s">
        <v>162</v>
      </c>
      <c r="K95" s="15" t="str">
        <f>J86</f>
        <v>flow</v>
      </c>
      <c r="L95" s="15" t="str">
        <f>K86</f>
        <v>TiempoNav</v>
      </c>
      <c r="M95" s="15" t="str">
        <f>L86</f>
        <v>TiempoPort</v>
      </c>
      <c r="N95" s="15" t="str">
        <f>M86</f>
        <v>TiempoCD</v>
      </c>
      <c r="O95" s="15" t="str">
        <f>N86</f>
        <v>offer</v>
      </c>
      <c r="P95" s="15" t="str">
        <f>'30 buques 18,7 kn 30000 charter'!P93</f>
        <v>Tiempo C/D</v>
      </c>
      <c r="Q95" s="15" t="str">
        <f>'30 buques 18,7 kn 30000 charter'!Q93</f>
        <v>Tiempo total</v>
      </c>
      <c r="R95" s="15" t="str">
        <f>'30 buques 18,7 kn 30000 charter'!R93</f>
        <v>TEUs/buque</v>
      </c>
      <c r="S95" s="15" t="str">
        <f>'30 buques 18,7 kn 30000 charter'!S93</f>
        <v>Coste variable</v>
      </c>
      <c r="T95" s="15" t="str">
        <f>'30 buques 18,7 kn 30000 charter'!T93</f>
        <v>Coste fijo</v>
      </c>
      <c r="U95" s="15" t="str">
        <f>'30 buques 18,7 kn 30000 charter'!U93</f>
        <v>Coste Total</v>
      </c>
      <c r="V95" s="15" t="str">
        <f>'30 buques 18,7 kn 30000 charter'!V93</f>
        <v>Nodo inicial</v>
      </c>
      <c r="W95" s="15" t="str">
        <f>'30 buques 18,7 kn 30000 charter'!W93</f>
        <v>Puerto O</v>
      </c>
      <c r="X95" s="15" t="str">
        <f>'30 buques 18,7 kn 30000 charter'!X93</f>
        <v>Nodo final</v>
      </c>
      <c r="Y95" s="15" t="str">
        <f>'30 buques 18,7 kn 30000 charter'!Y93</f>
        <v>Puerto D</v>
      </c>
    </row>
    <row r="96" spans="2:29" s="15" customFormat="1" x14ac:dyDescent="0.25">
      <c r="B96" s="15" t="str">
        <f>VLOOKUP(F96,[1]NUTS_Europa!$A$2:$C$81,2,FALSE)</f>
        <v>BE21</v>
      </c>
      <c r="C96" s="15">
        <f>VLOOKUP(F96,[1]NUTS_Europa!$A$2:$C$81,3,FALSE)</f>
        <v>253</v>
      </c>
      <c r="D96" s="15" t="str">
        <f>VLOOKUP(G96,[1]NUTS_Europa!$A$2:$C$81,2,FALSE)</f>
        <v>BE25</v>
      </c>
      <c r="E96" s="15">
        <f>VLOOKUP(G96,[1]NUTS_Europa!$A$2:$C$81,3,FALSE)</f>
        <v>235</v>
      </c>
      <c r="F96" s="15">
        <v>1</v>
      </c>
      <c r="G96" s="15">
        <v>3</v>
      </c>
      <c r="H96" s="16">
        <v>320654.76947719097</v>
      </c>
      <c r="I96" s="16">
        <v>1397117.1773108935</v>
      </c>
      <c r="J96" s="18">
        <f>I96/30</f>
        <v>46570.572577029787</v>
      </c>
      <c r="K96" s="15">
        <v>135416.16140000001</v>
      </c>
      <c r="L96" s="15">
        <v>7.3999999999999995</v>
      </c>
      <c r="M96" s="15">
        <v>10.320546569848585</v>
      </c>
      <c r="N96" s="15">
        <v>3.6205510893002586</v>
      </c>
      <c r="O96" s="17">
        <v>1766.2818862468553</v>
      </c>
      <c r="P96" s="15">
        <f>N96*(R96/O96)</f>
        <v>1.4840660537052224</v>
      </c>
      <c r="Q96" s="15">
        <f>P96+M96+L96</f>
        <v>19.204612623553807</v>
      </c>
      <c r="R96" s="15">
        <v>724</v>
      </c>
      <c r="S96" s="18">
        <f>H96*(R96/O96)</f>
        <v>131436.58150443176</v>
      </c>
      <c r="T96" s="18">
        <f>J96</f>
        <v>46570.572577029787</v>
      </c>
      <c r="U96" s="18">
        <f>T96+S96</f>
        <v>178007.15408146154</v>
      </c>
      <c r="V96" s="15" t="str">
        <f>VLOOKUP(B96,NUTS_Europa!$B$2:$F$41,5,FALSE)</f>
        <v>Prov. Antwerpen</v>
      </c>
      <c r="W96" s="15" t="str">
        <f>VLOOKUP(C96,Puertos!$N$3:$O$27,2,FALSE)</f>
        <v>Amberes</v>
      </c>
      <c r="X96" s="15" t="str">
        <f>VLOOKUP(D96,NUTS_Europa!$B$2:$F$41,5,FALSE)</f>
        <v>Prov. West-Vlaanderen</v>
      </c>
      <c r="Y96" s="15" t="str">
        <f>VLOOKUP(E96,Puertos!$N$3:$O$27,2,FALSE)</f>
        <v>Dunkerque</v>
      </c>
      <c r="Z96" s="15">
        <f>Q96/24</f>
        <v>0.80019219264807528</v>
      </c>
      <c r="AA96" s="15">
        <f>Q96+Q97+Q98+Q101</f>
        <v>153.71094854050045</v>
      </c>
      <c r="AB96" s="15">
        <f>AA96/24</f>
        <v>6.4046228558541856</v>
      </c>
      <c r="AC96" s="15">
        <f>AB96/7</f>
        <v>0.9149461222648837</v>
      </c>
    </row>
    <row r="97" spans="2:26" s="15" customFormat="1" x14ac:dyDescent="0.25">
      <c r="B97" s="15" t="str">
        <f>VLOOKUP(G97,[1]NUTS_Europa!$A$2:$C$81,2,FALSE)</f>
        <v>BE25</v>
      </c>
      <c r="C97" s="15">
        <f>VLOOKUP(G97,[1]NUTS_Europa!$A$2:$C$81,3,FALSE)</f>
        <v>235</v>
      </c>
      <c r="D97" s="15" t="str">
        <f>VLOOKUP(F97,[1]NUTS_Europa!$A$2:$C$81,2,FALSE)</f>
        <v>BE23</v>
      </c>
      <c r="E97" s="15">
        <f>VLOOKUP(F97,[1]NUTS_Europa!$A$2:$C$81,3,FALSE)</f>
        <v>253</v>
      </c>
      <c r="F97" s="15">
        <v>2</v>
      </c>
      <c r="G97" s="15">
        <v>3</v>
      </c>
      <c r="H97" s="15">
        <v>399505.12544302311</v>
      </c>
      <c r="I97" s="15">
        <v>1397117.1773108935</v>
      </c>
      <c r="J97" s="18">
        <f t="shared" ref="J97:J142" si="2">I97/30</f>
        <v>46570.572577029787</v>
      </c>
      <c r="K97" s="15">
        <v>135416.16140000001</v>
      </c>
      <c r="L97" s="15">
        <v>7.3999999999999995</v>
      </c>
      <c r="M97" s="15">
        <v>10.320546569848585</v>
      </c>
      <c r="N97" s="15">
        <v>3.6205510893002586</v>
      </c>
      <c r="O97" s="17">
        <v>1766.2818862468553</v>
      </c>
      <c r="P97" s="15">
        <f t="shared" ref="P97:P101" si="3">N97*(R97/O97)</f>
        <v>1.4840660537052224</v>
      </c>
      <c r="Q97" s="15">
        <f t="shared" ref="Q97:Q101" si="4">P97+M97+L97</f>
        <v>19.204612623553807</v>
      </c>
      <c r="R97" s="15">
        <v>724</v>
      </c>
      <c r="S97" s="18">
        <f t="shared" ref="S97:S101" si="5">H97*(R97/O97)</f>
        <v>163757.38950443178</v>
      </c>
      <c r="T97" s="18">
        <f t="shared" ref="T97:T101" si="6">J97</f>
        <v>46570.572577029787</v>
      </c>
      <c r="U97" s="18">
        <f t="shared" ref="U97:U101" si="7">T97+S97</f>
        <v>210327.96208146156</v>
      </c>
      <c r="V97" s="15" t="str">
        <f>VLOOKUP(B97,NUTS_Europa!$B$2:$F$41,5,FALSE)</f>
        <v>Prov. West-Vlaanderen</v>
      </c>
      <c r="W97" s="15" t="str">
        <f>VLOOKUP(C97,Puertos!$N$3:$O$27,2,FALSE)</f>
        <v>Dunkerque</v>
      </c>
      <c r="X97" s="15" t="str">
        <f>VLOOKUP(D97,NUTS_Europa!$B$2:$F$41,5,FALSE)</f>
        <v>Prov. Oost-Vlaanderen</v>
      </c>
      <c r="Y97" s="15" t="str">
        <f>VLOOKUP(E97,Puertos!$N$3:$O$27,2,FALSE)</f>
        <v>Amberes</v>
      </c>
      <c r="Z97" s="15">
        <f t="shared" ref="Z97:Z101" si="8">Q97/24</f>
        <v>0.80019219264807528</v>
      </c>
    </row>
    <row r="98" spans="2:26" s="15" customFormat="1" x14ac:dyDescent="0.25">
      <c r="B98" s="15" t="str">
        <f>VLOOKUP(F98,[1]NUTS_Europa!$A$2:$C$81,2,FALSE)</f>
        <v>BE23</v>
      </c>
      <c r="C98" s="15">
        <f>VLOOKUP(F98,[1]NUTS_Europa!$A$2:$C$81,3,FALSE)</f>
        <v>253</v>
      </c>
      <c r="D98" s="15" t="str">
        <f>VLOOKUP(G98,[1]NUTS_Europa!$A$2:$C$81,2,FALSE)</f>
        <v>ES13</v>
      </c>
      <c r="E98" s="15">
        <f>VLOOKUP(G98,[1]NUTS_Europa!$A$2:$C$81,3,FALSE)</f>
        <v>163</v>
      </c>
      <c r="F98" s="15">
        <v>2</v>
      </c>
      <c r="G98" s="15">
        <v>13</v>
      </c>
      <c r="H98" s="15">
        <v>997523.89199126209</v>
      </c>
      <c r="I98" s="15">
        <v>2321354.0085724518</v>
      </c>
      <c r="J98" s="18">
        <f t="shared" si="2"/>
        <v>77378.466952415052</v>
      </c>
      <c r="K98" s="15">
        <v>117923.68180000001</v>
      </c>
      <c r="L98" s="15">
        <v>45.641764705882352</v>
      </c>
      <c r="M98" s="15">
        <v>10.299184792691392</v>
      </c>
      <c r="N98" s="15">
        <v>7.7414984459891301</v>
      </c>
      <c r="O98" s="17">
        <v>3277.8554623696641</v>
      </c>
      <c r="P98" s="15">
        <f t="shared" si="3"/>
        <v>1.7099121481226669</v>
      </c>
      <c r="Q98" s="15">
        <f t="shared" si="4"/>
        <v>57.650861646696413</v>
      </c>
      <c r="R98" s="15">
        <v>724</v>
      </c>
      <c r="S98" s="18">
        <f t="shared" si="5"/>
        <v>220329.20795097155</v>
      </c>
      <c r="T98" s="18">
        <f t="shared" si="6"/>
        <v>77378.466952415052</v>
      </c>
      <c r="U98" s="18">
        <f t="shared" si="7"/>
        <v>297707.67490338662</v>
      </c>
      <c r="V98" s="15" t="str">
        <f>VLOOKUP(B98,NUTS_Europa!$B$2:$F$41,5,FALSE)</f>
        <v>Prov. Oost-Vlaanderen</v>
      </c>
      <c r="W98" s="15" t="str">
        <f>VLOOKUP(C98,Puertos!$N$3:$O$27,2,FALSE)</f>
        <v>Amberes</v>
      </c>
      <c r="X98" s="15" t="str">
        <f>VLOOKUP(D98,NUTS_Europa!$B$2:$F$41,5,FALSE)</f>
        <v>Cantabria</v>
      </c>
      <c r="Y98" s="15" t="str">
        <f>VLOOKUP(E98,Puertos!$N$3:$O$27,2,FALSE)</f>
        <v>Bilbao</v>
      </c>
      <c r="Z98" s="15">
        <f t="shared" si="8"/>
        <v>2.4021192352790171</v>
      </c>
    </row>
    <row r="99" spans="2:26" s="15" customFormat="1" x14ac:dyDescent="0.25">
      <c r="B99" s="15" t="str">
        <f>VLOOKUP(G99,[1]NUTS_Europa!$A$2:$C$81,2,FALSE)</f>
        <v>ES13</v>
      </c>
      <c r="C99" s="15">
        <f>VLOOKUP(G99,[1]NUTS_Europa!$A$2:$C$81,3,FALSE)</f>
        <v>163</v>
      </c>
      <c r="D99" s="15" t="str">
        <f>VLOOKUP(F99,[1]NUTS_Europa!$A$2:$C$81,2,FALSE)</f>
        <v>DEF0</v>
      </c>
      <c r="E99" s="15">
        <f>VLOOKUP(F99,[1]NUTS_Europa!$A$2:$C$81,3,FALSE)</f>
        <v>1069</v>
      </c>
      <c r="F99" s="15">
        <v>10</v>
      </c>
      <c r="G99" s="15">
        <v>13</v>
      </c>
      <c r="H99" s="15">
        <v>1136860.2555492457</v>
      </c>
      <c r="I99" s="15">
        <v>2634006.8045647498</v>
      </c>
      <c r="J99" s="18">
        <f t="shared" si="2"/>
        <v>87800.226818824987</v>
      </c>
      <c r="K99" s="15">
        <v>163171.4883</v>
      </c>
      <c r="L99" s="15">
        <v>61.65</v>
      </c>
      <c r="M99" s="15">
        <v>9.002803824159221</v>
      </c>
      <c r="N99" s="15">
        <v>6.7089842271998501</v>
      </c>
      <c r="O99" s="17">
        <v>3277.8554623696641</v>
      </c>
      <c r="P99" s="15">
        <f t="shared" si="3"/>
        <v>1.4818544125131112</v>
      </c>
      <c r="Q99" s="15">
        <f t="shared" si="4"/>
        <v>72.134658236672337</v>
      </c>
      <c r="R99" s="15">
        <v>724</v>
      </c>
      <c r="S99" s="18">
        <f t="shared" si="5"/>
        <v>251105.28345951493</v>
      </c>
      <c r="T99" s="18">
        <f t="shared" si="6"/>
        <v>87800.226818824987</v>
      </c>
      <c r="U99" s="18">
        <f t="shared" si="7"/>
        <v>338905.51027833991</v>
      </c>
      <c r="V99" s="15" t="str">
        <f>VLOOKUP(B99,NUTS_Europa!$B$2:$F$41,5,FALSE)</f>
        <v>Cantabria</v>
      </c>
      <c r="W99" s="15" t="str">
        <f>VLOOKUP(C99,Puertos!$N$3:$O$27,2,FALSE)</f>
        <v>Bilbao</v>
      </c>
      <c r="X99" s="15" t="str">
        <f>VLOOKUP(D99,NUTS_Europa!$B$2:$F$41,5,FALSE)</f>
        <v>Schleswig-Holstein</v>
      </c>
      <c r="Y99" s="15" t="str">
        <f>VLOOKUP(E99,Puertos!$N$3:$O$27,2,FALSE)</f>
        <v>Hamburgo</v>
      </c>
      <c r="Z99" s="15">
        <f t="shared" si="8"/>
        <v>3.0056107598613475</v>
      </c>
    </row>
    <row r="100" spans="2:26" s="15" customFormat="1" x14ac:dyDescent="0.25">
      <c r="B100" s="15" t="str">
        <f>VLOOKUP(F100,[1]NUTS_Europa!$A$2:$C$81,2,FALSE)</f>
        <v>DEF0</v>
      </c>
      <c r="C100" s="15">
        <f>VLOOKUP(F100,[1]NUTS_Europa!$A$2:$C$81,3,FALSE)</f>
        <v>1069</v>
      </c>
      <c r="D100" s="15" t="str">
        <f>VLOOKUP(G100,[1]NUTS_Europa!$A$2:$C$81,2,FALSE)</f>
        <v>ES21</v>
      </c>
      <c r="E100" s="15">
        <f>VLOOKUP(G100,[1]NUTS_Europa!$A$2:$C$81,3,FALSE)</f>
        <v>163</v>
      </c>
      <c r="F100" s="15">
        <v>10</v>
      </c>
      <c r="G100" s="15">
        <v>14</v>
      </c>
      <c r="H100" s="15">
        <v>944048.93039955245</v>
      </c>
      <c r="I100" s="15">
        <v>2634006.8045647498</v>
      </c>
      <c r="J100" s="18">
        <f t="shared" si="2"/>
        <v>87800.226818824987</v>
      </c>
      <c r="K100" s="15">
        <v>199058.85829999999</v>
      </c>
      <c r="L100" s="15">
        <v>61.65</v>
      </c>
      <c r="M100" s="15">
        <v>9.002803824159221</v>
      </c>
      <c r="N100" s="15">
        <v>6.7089842271998501</v>
      </c>
      <c r="O100" s="17">
        <v>3277.8554623696641</v>
      </c>
      <c r="P100" s="15">
        <f t="shared" si="3"/>
        <v>1.4818544125131112</v>
      </c>
      <c r="Q100" s="15">
        <f t="shared" si="4"/>
        <v>72.134658236672337</v>
      </c>
      <c r="R100" s="15">
        <v>724</v>
      </c>
      <c r="S100" s="18">
        <f t="shared" si="5"/>
        <v>208517.86585951495</v>
      </c>
      <c r="T100" s="18">
        <f t="shared" si="6"/>
        <v>87800.226818824987</v>
      </c>
      <c r="U100" s="18">
        <f t="shared" si="7"/>
        <v>296318.09267833992</v>
      </c>
      <c r="V100" s="15" t="str">
        <f>VLOOKUP(B100,NUTS_Europa!$B$2:$F$41,5,FALSE)</f>
        <v>Schleswig-Holstein</v>
      </c>
      <c r="W100" s="15" t="str">
        <f>VLOOKUP(C100,Puertos!$N$3:$O$27,2,FALSE)</f>
        <v>Hamburgo</v>
      </c>
      <c r="X100" s="15" t="str">
        <f>VLOOKUP(D100,NUTS_Europa!$B$2:$F$41,5,FALSE)</f>
        <v>País Vasco</v>
      </c>
      <c r="Y100" s="15" t="str">
        <f>VLOOKUP(E100,Puertos!$N$3:$O$27,2,FALSE)</f>
        <v>Bilbao</v>
      </c>
      <c r="Z100" s="15">
        <f t="shared" si="8"/>
        <v>3.0056107598613475</v>
      </c>
    </row>
    <row r="101" spans="2:26" s="15" customFormat="1" x14ac:dyDescent="0.25">
      <c r="B101" s="15" t="str">
        <f>VLOOKUP(G101,[1]NUTS_Europa!$A$2:$C$81,2,FALSE)</f>
        <v>ES21</v>
      </c>
      <c r="C101" s="15">
        <f>VLOOKUP(G101,[1]NUTS_Europa!$A$2:$C$81,3,FALSE)</f>
        <v>163</v>
      </c>
      <c r="D101" s="15" t="str">
        <f>VLOOKUP(F101,[1]NUTS_Europa!$A$2:$C$81,2,FALSE)</f>
        <v>BE21</v>
      </c>
      <c r="E101" s="15">
        <f>VLOOKUP(F101,[1]NUTS_Europa!$A$2:$C$81,3,FALSE)</f>
        <v>253</v>
      </c>
      <c r="F101" s="15">
        <v>1</v>
      </c>
      <c r="G101" s="15">
        <v>14</v>
      </c>
      <c r="H101" s="15">
        <v>658382.54329046223</v>
      </c>
      <c r="I101" s="15">
        <v>2321354.0085724518</v>
      </c>
      <c r="J101" s="18">
        <f t="shared" si="2"/>
        <v>77378.466952415052</v>
      </c>
      <c r="K101" s="15">
        <v>145277.79319999999</v>
      </c>
      <c r="L101" s="15">
        <v>45.641764705882352</v>
      </c>
      <c r="M101" s="15">
        <v>10.299184792691392</v>
      </c>
      <c r="N101" s="15">
        <v>7.7414984459891301</v>
      </c>
      <c r="O101" s="17">
        <v>3277.8554623696641</v>
      </c>
      <c r="P101" s="15">
        <f t="shared" si="3"/>
        <v>1.7099121481226669</v>
      </c>
      <c r="Q101" s="15">
        <f t="shared" si="4"/>
        <v>57.650861646696413</v>
      </c>
      <c r="R101" s="15">
        <v>724</v>
      </c>
      <c r="S101" s="18">
        <f t="shared" si="5"/>
        <v>145420.98235097155</v>
      </c>
      <c r="T101" s="18">
        <f t="shared" si="6"/>
        <v>77378.466952415052</v>
      </c>
      <c r="U101" s="18">
        <f t="shared" si="7"/>
        <v>222799.44930338662</v>
      </c>
      <c r="V101" s="15" t="str">
        <f>VLOOKUP(B101,NUTS_Europa!$B$2:$F$41,5,FALSE)</f>
        <v>País Vasco</v>
      </c>
      <c r="W101" s="15" t="str">
        <f>VLOOKUP(C101,Puertos!$N$3:$O$27,2,FALSE)</f>
        <v>Bilbao</v>
      </c>
      <c r="X101" s="15" t="str">
        <f>VLOOKUP(D101,NUTS_Europa!$B$2:$F$41,5,FALSE)</f>
        <v>Prov. Antwerpen</v>
      </c>
      <c r="Y101" s="15" t="str">
        <f>VLOOKUP(E101,Puertos!$N$3:$O$27,2,FALSE)</f>
        <v>Amberes</v>
      </c>
      <c r="Z101" s="15">
        <f t="shared" si="8"/>
        <v>2.4021192352790171</v>
      </c>
    </row>
    <row r="102" spans="2:26" s="15" customFormat="1" x14ac:dyDescent="0.25">
      <c r="J102" s="18"/>
    </row>
    <row r="103" spans="2:26" s="15" customFormat="1" x14ac:dyDescent="0.25">
      <c r="B103" s="15" t="s">
        <v>148</v>
      </c>
      <c r="J103" s="18"/>
    </row>
    <row r="104" spans="2:26" s="15" customFormat="1" x14ac:dyDescent="0.25">
      <c r="B104" s="15" t="str">
        <f>B3</f>
        <v>nodo inicial</v>
      </c>
      <c r="C104" s="15" t="str">
        <f t="shared" ref="C104:I104" si="9">C3</f>
        <v>puerto O</v>
      </c>
      <c r="D104" s="15" t="str">
        <f t="shared" si="9"/>
        <v>nodo final</v>
      </c>
      <c r="E104" s="15" t="str">
        <f t="shared" si="9"/>
        <v>puerto D</v>
      </c>
      <c r="F104" s="15" t="str">
        <f t="shared" si="9"/>
        <v>Var1</v>
      </c>
      <c r="G104" s="15" t="str">
        <f t="shared" si="9"/>
        <v>Var2</v>
      </c>
      <c r="H104" s="15" t="str">
        <f t="shared" si="9"/>
        <v>Coste variable</v>
      </c>
      <c r="I104" s="15" t="str">
        <f t="shared" si="9"/>
        <v>Coste fijo</v>
      </c>
      <c r="J104" s="18"/>
      <c r="K104" s="15" t="str">
        <f>J3</f>
        <v>flow</v>
      </c>
      <c r="L104" s="15" t="str">
        <f>K3</f>
        <v>TiempoNav</v>
      </c>
      <c r="M104" s="15" t="str">
        <f>L3</f>
        <v>TiempoPort</v>
      </c>
      <c r="N104" s="15" t="str">
        <f>M3</f>
        <v>TiempoCD</v>
      </c>
      <c r="O104" s="15" t="str">
        <f>N3</f>
        <v>offer</v>
      </c>
    </row>
    <row r="105" spans="2:26" s="15" customFormat="1" x14ac:dyDescent="0.25">
      <c r="B105" s="15" t="str">
        <f>VLOOKUP(F105,[1]NUTS_Europa!$A$2:$C$81,2,FALSE)</f>
        <v>DE80</v>
      </c>
      <c r="C105" s="15">
        <f>VLOOKUP(F105,[1]NUTS_Europa!$A$2:$C$81,3,FALSE)</f>
        <v>1069</v>
      </c>
      <c r="D105" s="15" t="str">
        <f>VLOOKUP(G105,[1]NUTS_Europa!$A$2:$C$81,2,FALSE)</f>
        <v>FRD1</v>
      </c>
      <c r="E105" s="15">
        <f>VLOOKUP(G105,[1]NUTS_Europa!$A$2:$C$81,3,FALSE)</f>
        <v>268</v>
      </c>
      <c r="F105" s="15">
        <v>6</v>
      </c>
      <c r="G105" s="15">
        <v>19</v>
      </c>
      <c r="H105" s="15">
        <v>72091.921941923079</v>
      </c>
      <c r="I105" s="15">
        <v>2257710.4152705697</v>
      </c>
      <c r="J105" s="18"/>
      <c r="K105" s="15">
        <v>114346.8514</v>
      </c>
      <c r="L105" s="15">
        <v>36.767647058823528</v>
      </c>
      <c r="M105" s="15">
        <v>10.725001204347802</v>
      </c>
      <c r="N105" s="15">
        <v>0.21236510557531324</v>
      </c>
      <c r="O105" s="15">
        <v>103.75670857960644</v>
      </c>
    </row>
    <row r="106" spans="2:26" s="15" customFormat="1" x14ac:dyDescent="0.25">
      <c r="B106" s="15" t="s">
        <v>87</v>
      </c>
      <c r="C106" s="15">
        <v>268</v>
      </c>
      <c r="D106" s="15" t="s">
        <v>67</v>
      </c>
      <c r="E106" s="15">
        <v>253</v>
      </c>
      <c r="F106" s="15">
        <v>9</v>
      </c>
      <c r="G106" s="15">
        <v>19</v>
      </c>
      <c r="H106" s="15">
        <v>74138.93070646534</v>
      </c>
      <c r="I106" s="15">
        <v>1980718.0309913915</v>
      </c>
      <c r="J106" s="18"/>
      <c r="K106" s="15">
        <v>117061.7148</v>
      </c>
      <c r="L106" s="15">
        <v>22.347647058823529</v>
      </c>
      <c r="M106" s="15">
        <v>12.021382172879974</v>
      </c>
      <c r="N106" s="15">
        <v>0.24504814426725466</v>
      </c>
      <c r="O106" s="15">
        <v>103.75670857960644</v>
      </c>
    </row>
    <row r="107" spans="2:26" s="15" customFormat="1" x14ac:dyDescent="0.25">
      <c r="B107" s="15" t="s">
        <v>67</v>
      </c>
      <c r="C107" s="15">
        <v>253</v>
      </c>
      <c r="D107" s="15" t="s">
        <v>93</v>
      </c>
      <c r="E107" s="15">
        <v>282</v>
      </c>
      <c r="F107" s="15">
        <v>9</v>
      </c>
      <c r="G107" s="15">
        <v>22</v>
      </c>
      <c r="H107" s="15">
        <v>507677.1279049578</v>
      </c>
      <c r="I107" s="15">
        <v>2156425.5018365006</v>
      </c>
      <c r="J107" s="18"/>
      <c r="K107" s="15">
        <v>507158.32770000002</v>
      </c>
      <c r="L107" s="15">
        <v>39.289411764705882</v>
      </c>
      <c r="M107" s="15">
        <v>11.363819008774149</v>
      </c>
      <c r="N107" s="15">
        <v>1.9284186243833461</v>
      </c>
      <c r="O107" s="15">
        <v>816.51860628420002</v>
      </c>
    </row>
    <row r="108" spans="2:26" s="15" customFormat="1" x14ac:dyDescent="0.25">
      <c r="B108" s="15" t="s">
        <v>93</v>
      </c>
      <c r="C108" s="15">
        <v>282</v>
      </c>
      <c r="D108" s="15" t="s">
        <v>85</v>
      </c>
      <c r="E108" s="15">
        <v>1064</v>
      </c>
      <c r="F108" s="15">
        <v>18</v>
      </c>
      <c r="G108" s="15">
        <v>22</v>
      </c>
      <c r="H108" s="15">
        <v>508837.36785760877</v>
      </c>
      <c r="I108" s="15">
        <v>2802572.8016168945</v>
      </c>
      <c r="J108" s="18"/>
      <c r="K108" s="15">
        <v>135416.16140000001</v>
      </c>
      <c r="L108" s="15">
        <v>73.942294117647066</v>
      </c>
      <c r="M108" s="15">
        <v>8.339891555285309</v>
      </c>
      <c r="N108" s="15">
        <v>1.6712178171564884</v>
      </c>
      <c r="O108" s="15">
        <v>816.51860628420002</v>
      </c>
    </row>
    <row r="109" spans="2:26" s="15" customFormat="1" x14ac:dyDescent="0.25">
      <c r="B109" s="15" t="s">
        <v>85</v>
      </c>
      <c r="C109" s="15">
        <v>1064</v>
      </c>
      <c r="D109" s="15" t="s">
        <v>99</v>
      </c>
      <c r="E109" s="15">
        <v>283</v>
      </c>
      <c r="F109" s="15">
        <v>18</v>
      </c>
      <c r="G109" s="15">
        <v>25</v>
      </c>
      <c r="H109" s="15">
        <v>1058635.2167918785</v>
      </c>
      <c r="I109" s="15">
        <v>2953249.9314111695</v>
      </c>
      <c r="J109" s="18"/>
      <c r="K109" s="15">
        <v>131067.4498</v>
      </c>
      <c r="L109" s="15">
        <v>83.566235294117647</v>
      </c>
      <c r="M109" s="15">
        <v>7.0949639025401652</v>
      </c>
      <c r="N109" s="15">
        <v>4.0796176541212308</v>
      </c>
      <c r="O109" s="15">
        <v>2266.668199218178</v>
      </c>
    </row>
    <row r="110" spans="2:26" s="15" customFormat="1" x14ac:dyDescent="0.25">
      <c r="B110" s="15" t="str">
        <f>VLOOKUP(G110,[1]NUTS_Europa!$A$2:$C$81,2,FALSE)</f>
        <v>FRI3</v>
      </c>
      <c r="C110" s="15">
        <f>VLOOKUP(G110,[1]NUTS_Europa!$A$2:$C$81,3,FALSE)</f>
        <v>283</v>
      </c>
      <c r="D110" s="15" t="str">
        <f>VLOOKUP(F110,[1]NUTS_Europa!$A$2:$C$81,2,FALSE)</f>
        <v>FRE1</v>
      </c>
      <c r="E110" s="15">
        <f>VLOOKUP(F110,[1]NUTS_Europa!$A$2:$C$81,3,FALSE)</f>
        <v>220</v>
      </c>
      <c r="F110" s="15">
        <v>21</v>
      </c>
      <c r="G110" s="15">
        <v>25</v>
      </c>
      <c r="H110" s="15">
        <v>659983.61723530665</v>
      </c>
      <c r="I110" s="15">
        <v>1903143.1704546111</v>
      </c>
      <c r="J110" s="18"/>
      <c r="K110" s="15">
        <v>117061.7148</v>
      </c>
      <c r="L110" s="15">
        <v>35.411176470588238</v>
      </c>
      <c r="M110" s="15">
        <v>9.8877082436660224</v>
      </c>
      <c r="N110" s="15">
        <v>4.3210558935859327</v>
      </c>
      <c r="O110" s="15">
        <v>2266.668199218178</v>
      </c>
    </row>
    <row r="111" spans="2:26" s="15" customFormat="1" x14ac:dyDescent="0.25">
      <c r="B111" s="15" t="str">
        <f>VLOOKUP(F111,[1]NUTS_Europa!$A$2:$C$81,2,FALSE)</f>
        <v>FRE1</v>
      </c>
      <c r="C111" s="15">
        <f>VLOOKUP(F111,[1]NUTS_Europa!$A$2:$C$81,3,FALSE)</f>
        <v>220</v>
      </c>
      <c r="D111" s="15" t="str">
        <f>VLOOKUP(G111,[1]NUTS_Europa!$A$2:$C$81,2,FALSE)</f>
        <v>FRI1</v>
      </c>
      <c r="E111" s="15">
        <f>VLOOKUP(G111,[1]NUTS_Europa!$A$2:$C$81,3,FALSE)</f>
        <v>283</v>
      </c>
      <c r="F111" s="15">
        <v>21</v>
      </c>
      <c r="G111" s="15">
        <v>24</v>
      </c>
      <c r="H111" s="15">
        <v>1018607.9263769095</v>
      </c>
      <c r="I111" s="15">
        <v>1903143.1704546111</v>
      </c>
      <c r="J111" s="18"/>
      <c r="K111" s="15">
        <v>123840.01519999999</v>
      </c>
      <c r="L111" s="15">
        <v>35.411176470588238</v>
      </c>
      <c r="M111" s="15">
        <v>9.8877082436660224</v>
      </c>
      <c r="N111" s="15">
        <v>4.3210558935859327</v>
      </c>
      <c r="O111" s="15">
        <v>2266.668199218178</v>
      </c>
    </row>
    <row r="112" spans="2:26" s="15" customFormat="1" x14ac:dyDescent="0.25">
      <c r="B112" s="15" t="str">
        <f>VLOOKUP(G112,[1]NUTS_Europa!$A$2:$C$81,2,FALSE)</f>
        <v>FRI1</v>
      </c>
      <c r="C112" s="15">
        <f>VLOOKUP(G112,[1]NUTS_Europa!$A$2:$C$81,3,FALSE)</f>
        <v>283</v>
      </c>
      <c r="D112" s="15" t="str">
        <f>VLOOKUP(F112,[1]NUTS_Europa!$A$2:$C$81,2,FALSE)</f>
        <v>FRD2</v>
      </c>
      <c r="E112" s="15">
        <f>VLOOKUP(F112,[1]NUTS_Europa!$A$2:$C$81,3,FALSE)</f>
        <v>269</v>
      </c>
      <c r="F112" s="15">
        <v>20</v>
      </c>
      <c r="G112" s="15">
        <v>24</v>
      </c>
      <c r="H112" s="15">
        <v>894024.29786940257</v>
      </c>
      <c r="I112" s="15">
        <v>1998604.1621292823</v>
      </c>
      <c r="J112" s="18"/>
      <c r="K112" s="15">
        <v>114346.8514</v>
      </c>
      <c r="L112" s="15">
        <v>27.235294117647058</v>
      </c>
      <c r="M112" s="15">
        <v>14.819757914267946</v>
      </c>
      <c r="N112" s="15">
        <v>4.7936110476183122</v>
      </c>
      <c r="O112" s="15">
        <v>2266.668199218178</v>
      </c>
    </row>
    <row r="113" spans="2:29" s="15" customFormat="1" x14ac:dyDescent="0.25">
      <c r="B113" s="15" t="str">
        <f>VLOOKUP(F113,[1]NUTS_Europa!$A$2:$C$81,2,FALSE)</f>
        <v>FRD2</v>
      </c>
      <c r="C113" s="15">
        <f>VLOOKUP(F113,[1]NUTS_Europa!$A$2:$C$81,3,FALSE)</f>
        <v>269</v>
      </c>
      <c r="D113" s="15" t="str">
        <f>VLOOKUP(G113,[1]NUTS_Europa!$A$2:$C$81,2,FALSE)</f>
        <v>FRH0</v>
      </c>
      <c r="E113" s="15">
        <f>VLOOKUP(G113,[1]NUTS_Europa!$A$2:$C$81,3,FALSE)</f>
        <v>283</v>
      </c>
      <c r="F113" s="15">
        <v>20</v>
      </c>
      <c r="G113" s="15">
        <v>23</v>
      </c>
      <c r="H113" s="15">
        <v>1084496.9599861044</v>
      </c>
      <c r="I113" s="15">
        <v>1998604.1621292823</v>
      </c>
      <c r="J113" s="18"/>
      <c r="K113" s="15">
        <v>159445.52859999999</v>
      </c>
      <c r="L113" s="15">
        <v>27.235294117647058</v>
      </c>
      <c r="M113" s="15">
        <v>14.819757914267946</v>
      </c>
      <c r="N113" s="15">
        <v>4.7936110476183122</v>
      </c>
      <c r="O113" s="15">
        <v>2266.668199218178</v>
      </c>
    </row>
    <row r="114" spans="2:29" s="15" customFormat="1" x14ac:dyDescent="0.25">
      <c r="B114" s="15" t="str">
        <f>VLOOKUP(G114,[1]NUTS_Europa!$A$2:$C$81,2,FALSE)</f>
        <v>FRH0</v>
      </c>
      <c r="C114" s="15">
        <f>VLOOKUP(G114,[1]NUTS_Europa!$A$2:$C$81,3,FALSE)</f>
        <v>283</v>
      </c>
      <c r="D114" s="15" t="str">
        <f>VLOOKUP(F114,[1]NUTS_Europa!$A$2:$C$81,2,FALSE)</f>
        <v>DE80</v>
      </c>
      <c r="E114" s="15">
        <f>VLOOKUP(F114,[1]NUTS_Europa!$A$2:$C$81,3,FALSE)</f>
        <v>1069</v>
      </c>
      <c r="F114" s="15">
        <v>6</v>
      </c>
      <c r="G114" s="15">
        <v>23</v>
      </c>
      <c r="H114" s="15">
        <v>1559459.3942938868</v>
      </c>
      <c r="I114" s="15">
        <v>2429634.1149747199</v>
      </c>
      <c r="J114" s="18"/>
      <c r="K114" s="15">
        <v>117923.68180000001</v>
      </c>
      <c r="L114" s="15">
        <v>56.345882352941175</v>
      </c>
      <c r="M114" s="15">
        <v>8.822510387496834</v>
      </c>
      <c r="N114" s="15">
        <v>4.0796176541212308</v>
      </c>
      <c r="O114" s="15">
        <v>2266.668199218178</v>
      </c>
    </row>
    <row r="115" spans="2:29" s="15" customFormat="1" x14ac:dyDescent="0.25">
      <c r="J115" s="18"/>
    </row>
    <row r="116" spans="2:29" s="15" customFormat="1" x14ac:dyDescent="0.25">
      <c r="J116" s="18"/>
    </row>
    <row r="117" spans="2:29" s="15" customFormat="1" x14ac:dyDescent="0.25">
      <c r="B117" s="15" t="s">
        <v>149</v>
      </c>
      <c r="J117" s="18"/>
    </row>
    <row r="118" spans="2:29" s="15" customFormat="1" x14ac:dyDescent="0.25">
      <c r="B118" s="15" t="str">
        <f>B104</f>
        <v>nodo inicial</v>
      </c>
      <c r="C118" s="15" t="str">
        <f t="shared" ref="C118:I118" si="10">C104</f>
        <v>puerto O</v>
      </c>
      <c r="D118" s="15" t="str">
        <f t="shared" si="10"/>
        <v>nodo final</v>
      </c>
      <c r="E118" s="15" t="str">
        <f t="shared" si="10"/>
        <v>puerto D</v>
      </c>
      <c r="F118" s="15" t="str">
        <f t="shared" si="10"/>
        <v>Var1</v>
      </c>
      <c r="G118" s="15" t="str">
        <f t="shared" si="10"/>
        <v>Var2</v>
      </c>
      <c r="H118" s="15" t="str">
        <f t="shared" si="10"/>
        <v>Coste variable</v>
      </c>
      <c r="I118" s="15" t="str">
        <f t="shared" si="10"/>
        <v>Coste fijo</v>
      </c>
      <c r="J118" s="18" t="str">
        <f>J95</f>
        <v>Coste fijo/buque</v>
      </c>
      <c r="K118" s="15" t="str">
        <f>K104</f>
        <v>flow</v>
      </c>
      <c r="L118" s="15" t="str">
        <f>L104</f>
        <v>TiempoNav</v>
      </c>
      <c r="M118" s="15" t="str">
        <f>M104</f>
        <v>TiempoPort</v>
      </c>
      <c r="N118" s="15" t="str">
        <f>N104</f>
        <v>TiempoCD</v>
      </c>
      <c r="O118" s="15" t="str">
        <f>O104</f>
        <v>offer</v>
      </c>
      <c r="P118" s="15" t="str">
        <f>P95</f>
        <v>Tiempo C/D</v>
      </c>
      <c r="Q118" s="15" t="str">
        <f t="shared" ref="Q118:Y118" si="11">Q95</f>
        <v>Tiempo total</v>
      </c>
      <c r="R118" s="15" t="str">
        <f t="shared" si="11"/>
        <v>TEUs/buque</v>
      </c>
      <c r="S118" s="15" t="str">
        <f t="shared" si="11"/>
        <v>Coste variable</v>
      </c>
      <c r="T118" s="15" t="str">
        <f t="shared" si="11"/>
        <v>Coste fijo</v>
      </c>
      <c r="U118" s="15" t="str">
        <f t="shared" si="11"/>
        <v>Coste Total</v>
      </c>
      <c r="V118" s="15" t="str">
        <f t="shared" si="11"/>
        <v>Nodo inicial</v>
      </c>
      <c r="W118" s="15" t="str">
        <f t="shared" si="11"/>
        <v>Puerto O</v>
      </c>
      <c r="X118" s="15" t="str">
        <f t="shared" si="11"/>
        <v>Nodo final</v>
      </c>
      <c r="Y118" s="15" t="str">
        <f t="shared" si="11"/>
        <v>Puerto D</v>
      </c>
    </row>
    <row r="119" spans="2:29" s="15" customFormat="1" x14ac:dyDescent="0.25">
      <c r="B119" s="15" t="str">
        <f>VLOOKUP(F119,NUTS_Europa!$A$2:$C$81,2,FALSE)</f>
        <v>FRI2</v>
      </c>
      <c r="C119" s="15">
        <f>VLOOKUP(F119,NUTS_Europa!$A$2:$C$81,3,FALSE)</f>
        <v>269</v>
      </c>
      <c r="D119" s="15" t="str">
        <f>VLOOKUP(G119,NUTS_Europa!$A$2:$C$81,2,FALSE)</f>
        <v>PT16</v>
      </c>
      <c r="E119" s="15">
        <f>VLOOKUP(G119,NUTS_Europa!$A$2:$C$81,3,FALSE)</f>
        <v>111</v>
      </c>
      <c r="F119" s="15">
        <v>29</v>
      </c>
      <c r="G119" s="15">
        <v>38</v>
      </c>
      <c r="H119" s="15">
        <v>1499582.9103731867</v>
      </c>
      <c r="I119" s="15">
        <v>2488999.2173610269</v>
      </c>
      <c r="J119" s="18">
        <f t="shared" si="2"/>
        <v>82966.640578700899</v>
      </c>
      <c r="K119" s="15">
        <v>141734.02660000001</v>
      </c>
      <c r="L119" s="15">
        <v>46.88058823529412</v>
      </c>
      <c r="M119" s="15">
        <v>14.817978204238081</v>
      </c>
      <c r="N119" s="15">
        <v>6.5536616737694757</v>
      </c>
      <c r="O119" s="15">
        <v>3201.9684334321328</v>
      </c>
    </row>
    <row r="120" spans="2:29" s="15" customFormat="1" x14ac:dyDescent="0.25">
      <c r="B120" s="15" t="str">
        <f>VLOOKUP(G120,NUTS_Europa!$A$2:$C$81,2,FALSE)</f>
        <v>PT16</v>
      </c>
      <c r="C120" s="15">
        <f>VLOOKUP(G120,NUTS_Europa!$A$2:$C$81,3,FALSE)</f>
        <v>111</v>
      </c>
      <c r="D120" s="15" t="str">
        <f>VLOOKUP(F120,NUTS_Europa!$A$2:$C$81,2,FALSE)</f>
        <v>ES61</v>
      </c>
      <c r="E120" s="15">
        <f>VLOOKUP(F120,NUTS_Europa!$A$2:$C$81,3,FALSE)</f>
        <v>61</v>
      </c>
      <c r="F120" s="15">
        <v>17</v>
      </c>
      <c r="G120" s="15">
        <v>38</v>
      </c>
      <c r="H120" s="15">
        <v>1762056.3014066508</v>
      </c>
      <c r="I120" s="15">
        <v>1557328.7593882168</v>
      </c>
      <c r="J120" s="18">
        <f t="shared" si="2"/>
        <v>51910.958646273895</v>
      </c>
      <c r="K120" s="15">
        <v>118487.9544</v>
      </c>
      <c r="L120" s="15">
        <v>18.834705882352942</v>
      </c>
      <c r="M120" s="15">
        <v>7.3168184432397112</v>
      </c>
      <c r="N120" s="15">
        <v>5.1614548023147577</v>
      </c>
      <c r="O120" s="15">
        <v>3201.9684334321328</v>
      </c>
    </row>
    <row r="121" spans="2:29" s="15" customFormat="1" x14ac:dyDescent="0.25">
      <c r="B121" s="15" t="str">
        <f>VLOOKUP(F121,NUTS_Europa!$A$2:$C$81,2,FALSE)</f>
        <v>ES61</v>
      </c>
      <c r="C121" s="15">
        <f>VLOOKUP(F121,NUTS_Europa!$A$2:$C$81,3,FALSE)</f>
        <v>61</v>
      </c>
      <c r="D121" s="15" t="str">
        <f>VLOOKUP(G121,NUTS_Europa!$A$2:$C$81,2,FALSE)</f>
        <v>PT11</v>
      </c>
      <c r="E121" s="15">
        <f>VLOOKUP(G121,NUTS_Europa!$A$2:$C$81,3,FALSE)</f>
        <v>111</v>
      </c>
      <c r="F121" s="15">
        <v>17</v>
      </c>
      <c r="G121" s="15">
        <v>36</v>
      </c>
      <c r="H121" s="15">
        <v>1867160.9152340605</v>
      </c>
      <c r="I121" s="15">
        <v>1557328.7593882168</v>
      </c>
      <c r="J121" s="18">
        <f t="shared" si="2"/>
        <v>51910.958646273895</v>
      </c>
      <c r="K121" s="15">
        <v>507158.32770000002</v>
      </c>
      <c r="L121" s="15">
        <v>18.834705882352942</v>
      </c>
      <c r="M121" s="15">
        <v>7.3168184432397112</v>
      </c>
      <c r="N121" s="15">
        <v>5.1614548023147577</v>
      </c>
      <c r="O121" s="15">
        <v>3201.9684334321328</v>
      </c>
    </row>
    <row r="122" spans="2:29" s="15" customFormat="1" x14ac:dyDescent="0.25">
      <c r="B122" s="15" t="str">
        <f>VLOOKUP(G122,NUTS_Europa!$A$2:$C$81,2,FALSE)</f>
        <v>PT11</v>
      </c>
      <c r="C122" s="15">
        <f>VLOOKUP(G122,NUTS_Europa!$A$2:$C$81,3,FALSE)</f>
        <v>111</v>
      </c>
      <c r="D122" s="15" t="str">
        <f>VLOOKUP(F122,NUTS_Europa!$A$2:$C$81,2,FALSE)</f>
        <v>NL34</v>
      </c>
      <c r="E122" s="15">
        <f>VLOOKUP(F122,NUTS_Europa!$A$2:$C$81,3,FALSE)</f>
        <v>250</v>
      </c>
      <c r="F122" s="15">
        <v>34</v>
      </c>
      <c r="G122" s="15">
        <v>36</v>
      </c>
      <c r="H122" s="15">
        <v>1329608.7794200059</v>
      </c>
      <c r="I122" s="15">
        <v>2735881.9457172123</v>
      </c>
      <c r="J122" s="18">
        <f t="shared" si="2"/>
        <v>91196.064857240402</v>
      </c>
      <c r="K122" s="15">
        <v>176841.96369999999</v>
      </c>
      <c r="L122" s="15">
        <v>56.695294117647059</v>
      </c>
      <c r="M122" s="15">
        <v>12.878593939894195</v>
      </c>
      <c r="N122" s="15">
        <v>6.5536616737694757</v>
      </c>
      <c r="O122" s="15">
        <v>3201.9684334321328</v>
      </c>
    </row>
    <row r="123" spans="2:29" s="15" customFormat="1" x14ac:dyDescent="0.25">
      <c r="B123" s="15" t="str">
        <f>VLOOKUP(F123,NUTS_Europa!$A$2:$C$81,2,FALSE)</f>
        <v>NL34</v>
      </c>
      <c r="C123" s="15">
        <f>VLOOKUP(F123,NUTS_Europa!$A$2:$C$81,3,FALSE)</f>
        <v>250</v>
      </c>
      <c r="D123" s="15" t="str">
        <f>VLOOKUP(G123,NUTS_Europa!$A$2:$C$81,2,FALSE)</f>
        <v>FRI3</v>
      </c>
      <c r="E123" s="15">
        <f>VLOOKUP(G123,NUTS_Europa!$A$2:$C$81,3,FALSE)</f>
        <v>282</v>
      </c>
      <c r="F123" s="15">
        <v>34</v>
      </c>
      <c r="G123" s="15">
        <v>65</v>
      </c>
      <c r="H123" s="15">
        <v>504092.58249925246</v>
      </c>
      <c r="I123" s="15">
        <v>1976631.8821823769</v>
      </c>
      <c r="J123" s="18">
        <f t="shared" si="2"/>
        <v>65887.729406079234</v>
      </c>
      <c r="K123" s="15">
        <v>199597.76430000001</v>
      </c>
      <c r="L123" s="15">
        <v>21.352941176470587</v>
      </c>
      <c r="M123" s="15">
        <v>14.125301302669207</v>
      </c>
      <c r="N123" s="15">
        <v>1.9284186243833461</v>
      </c>
      <c r="O123" s="17">
        <v>816.51860628420002</v>
      </c>
      <c r="P123" s="15">
        <f>N123*(R123/O123)</f>
        <v>1.7075503910120002</v>
      </c>
      <c r="Q123" s="15">
        <f>P123+M123+L123</f>
        <v>37.185792870151793</v>
      </c>
      <c r="R123" s="15">
        <v>723</v>
      </c>
      <c r="S123" s="15">
        <f>H123*(R123/O123)</f>
        <v>446357.17342135473</v>
      </c>
      <c r="T123" s="18">
        <f>2*J123</f>
        <v>131775.45881215847</v>
      </c>
      <c r="U123" s="15">
        <f>T123+S123</f>
        <v>578132.63223351317</v>
      </c>
      <c r="V123" s="15" t="str">
        <f>VLOOKUP(B123,NUTS_Europa!$B$2:$F$41,5,FALSE)</f>
        <v>Zeeland</v>
      </c>
      <c r="W123" s="15" t="str">
        <f>VLOOKUP(C123,Puertos!$N$3:$O$27,2,FALSE)</f>
        <v>Rotterdam</v>
      </c>
      <c r="X123" s="15" t="str">
        <f>VLOOKUP(D123,NUTS_Europa!$B$2:$F$41,5,FALSE)</f>
        <v>Poitou-Charentes</v>
      </c>
      <c r="Y123" s="15" t="str">
        <f>VLOOKUP(E123,Puertos!$N$3:$O$27,2,FALSE)</f>
        <v>Saint Nazaire</v>
      </c>
      <c r="Z123" s="15">
        <f>Q123/24</f>
        <v>1.5494080362563247</v>
      </c>
      <c r="AA123" s="15">
        <f>Q123+Q126+Q127+Q128</f>
        <v>244.53875436939893</v>
      </c>
      <c r="AB123" s="15">
        <f>AA123/24</f>
        <v>10.189114765391622</v>
      </c>
      <c r="AC123" s="15">
        <f>AB123/7</f>
        <v>1.4555878236273745</v>
      </c>
    </row>
    <row r="124" spans="2:29" s="15" customFormat="1" x14ac:dyDescent="0.25">
      <c r="B124" s="15" t="s">
        <v>95</v>
      </c>
      <c r="C124" s="15">
        <v>282</v>
      </c>
      <c r="D124" s="15" t="s">
        <v>59</v>
      </c>
      <c r="E124" s="15">
        <v>245</v>
      </c>
      <c r="F124" s="15">
        <v>45</v>
      </c>
      <c r="G124" s="15">
        <v>65</v>
      </c>
      <c r="H124" s="15">
        <v>2059221.989364557</v>
      </c>
      <c r="I124" s="15">
        <v>12264470.832016807</v>
      </c>
      <c r="J124" s="18">
        <f t="shared" si="2"/>
        <v>408815.69440056023</v>
      </c>
      <c r="K124" s="15">
        <v>163171.4883</v>
      </c>
      <c r="L124" s="15">
        <v>52.121764705882356</v>
      </c>
      <c r="M124" s="15">
        <v>12.466638099351879</v>
      </c>
      <c r="N124" s="15">
        <v>1.9284186243833461</v>
      </c>
      <c r="O124" s="17">
        <v>816.51860628420002</v>
      </c>
      <c r="P124" s="15">
        <f t="shared" ref="P124:P142" si="12">N124*(R124/O124)</f>
        <v>1.7075503910120002</v>
      </c>
      <c r="Q124" s="15">
        <f t="shared" ref="Q124:Q142" si="13">P124+M124+L124</f>
        <v>66.295953196246231</v>
      </c>
      <c r="R124" s="15">
        <v>723</v>
      </c>
      <c r="S124" s="15">
        <f t="shared" ref="S124:S142" si="14">H124*(R124/O124)</f>
        <v>1823372.4092165662</v>
      </c>
      <c r="T124" s="18">
        <f t="shared" ref="T124:T142" si="15">2*J124</f>
        <v>817631.38880112045</v>
      </c>
      <c r="U124" s="15">
        <f t="shared" ref="U124:U142" si="16">T124+S124</f>
        <v>2641003.7980176867</v>
      </c>
      <c r="V124" s="15" t="str">
        <f>VLOOKUP(B124,NUTS_Europa!$B$2:$F$41,5,FALSE)</f>
        <v>Bretagne</v>
      </c>
      <c r="W124" s="15" t="str">
        <f>VLOOKUP(C124,Puertos!$N$3:$O$27,2,FALSE)</f>
        <v>Saint Nazaire</v>
      </c>
      <c r="X124" s="15" t="str">
        <f>VLOOKUP(D124,NUTS_Europa!$B$2:$F$41,5,FALSE)</f>
        <v>Hamburg</v>
      </c>
      <c r="Y124" s="15" t="str">
        <f>VLOOKUP(E124,Puertos!$N$3:$O$27,2,FALSE)</f>
        <v>Bremerhaven</v>
      </c>
      <c r="Z124" s="15">
        <f t="shared" ref="Z124:Z142" si="17">Q124/24</f>
        <v>2.7623313831769263</v>
      </c>
    </row>
    <row r="125" spans="2:29" s="15" customFormat="1" x14ac:dyDescent="0.25">
      <c r="B125" s="15" t="s">
        <v>59</v>
      </c>
      <c r="C125" s="15">
        <v>245</v>
      </c>
      <c r="D125" s="15" t="s">
        <v>99</v>
      </c>
      <c r="E125" s="15">
        <v>282</v>
      </c>
      <c r="F125" s="15">
        <v>45</v>
      </c>
      <c r="G125" s="15">
        <v>63</v>
      </c>
      <c r="H125" s="15">
        <v>1908057.4502273444</v>
      </c>
      <c r="I125" s="15">
        <v>12264470.832016807</v>
      </c>
      <c r="J125" s="18">
        <f t="shared" si="2"/>
        <v>408815.69440056023</v>
      </c>
      <c r="K125" s="15">
        <v>145277.79319999999</v>
      </c>
      <c r="L125" s="15">
        <v>52.121764705882356</v>
      </c>
      <c r="M125" s="15">
        <v>12.466638099351879</v>
      </c>
      <c r="N125" s="15">
        <v>1.9284186243833461</v>
      </c>
      <c r="O125" s="17">
        <v>816.51860628420002</v>
      </c>
      <c r="P125" s="15">
        <f t="shared" si="12"/>
        <v>1.7075503910120002</v>
      </c>
      <c r="Q125" s="15">
        <f t="shared" si="13"/>
        <v>66.295953196246231</v>
      </c>
      <c r="R125" s="15">
        <v>723</v>
      </c>
      <c r="S125" s="15">
        <f t="shared" si="14"/>
        <v>1689521.2502165665</v>
      </c>
      <c r="T125" s="18">
        <f t="shared" si="15"/>
        <v>817631.38880112045</v>
      </c>
      <c r="U125" s="15">
        <f t="shared" si="16"/>
        <v>2507152.6390176872</v>
      </c>
      <c r="V125" s="15" t="str">
        <f>VLOOKUP(B125,NUTS_Europa!$B$2:$F$41,5,FALSE)</f>
        <v>Hamburg</v>
      </c>
      <c r="W125" s="15" t="str">
        <f>VLOOKUP(C125,Puertos!$N$3:$O$27,2,FALSE)</f>
        <v>Bremerhaven</v>
      </c>
      <c r="X125" s="15" t="str">
        <f>VLOOKUP(D125,NUTS_Europa!$B$2:$F$41,5,FALSE)</f>
        <v>Poitou-Charentes</v>
      </c>
      <c r="Y125" s="15" t="str">
        <f>VLOOKUP(E125,Puertos!$N$3:$O$27,2,FALSE)</f>
        <v>Saint Nazaire</v>
      </c>
      <c r="Z125" s="15">
        <f t="shared" si="17"/>
        <v>2.7623313831769263</v>
      </c>
    </row>
    <row r="126" spans="2:29" s="15" customFormat="1" x14ac:dyDescent="0.25">
      <c r="B126" s="15" t="s">
        <v>95</v>
      </c>
      <c r="C126" s="15">
        <v>282</v>
      </c>
      <c r="D126" s="15" t="s">
        <v>69</v>
      </c>
      <c r="E126" s="15">
        <v>245</v>
      </c>
      <c r="F126" s="15">
        <v>50</v>
      </c>
      <c r="G126" s="15">
        <v>63</v>
      </c>
      <c r="H126" s="15">
        <v>1866245.981955349</v>
      </c>
      <c r="I126" s="15">
        <v>12264470.832016807</v>
      </c>
      <c r="J126" s="18">
        <f t="shared" si="2"/>
        <v>408815.69440056023</v>
      </c>
      <c r="K126" s="15">
        <v>145035.59770000001</v>
      </c>
      <c r="L126" s="15">
        <v>52.121764705882356</v>
      </c>
      <c r="M126" s="15">
        <v>12.466638099351879</v>
      </c>
      <c r="N126" s="15">
        <v>1.9284186243833461</v>
      </c>
      <c r="O126" s="17">
        <v>816.51860628420002</v>
      </c>
      <c r="P126" s="15">
        <f t="shared" si="12"/>
        <v>1.7075503910120002</v>
      </c>
      <c r="Q126" s="15">
        <f t="shared" si="13"/>
        <v>66.295953196246231</v>
      </c>
      <c r="R126" s="15">
        <v>723</v>
      </c>
      <c r="S126" s="15">
        <f t="shared" si="14"/>
        <v>1652498.5892165662</v>
      </c>
      <c r="T126" s="18">
        <f t="shared" si="15"/>
        <v>817631.38880112045</v>
      </c>
      <c r="U126" s="15">
        <f t="shared" si="16"/>
        <v>2470129.9780176869</v>
      </c>
      <c r="V126" s="15" t="str">
        <f>VLOOKUP(B126,NUTS_Europa!$B$2:$F$41,5,FALSE)</f>
        <v>Bretagne</v>
      </c>
      <c r="W126" s="15" t="str">
        <f>VLOOKUP(C126,Puertos!$N$3:$O$27,2,FALSE)</f>
        <v>Saint Nazaire</v>
      </c>
      <c r="X126" s="15" t="str">
        <f>VLOOKUP(D126,NUTS_Europa!$B$2:$F$41,5,FALSE)</f>
        <v>Schleswig-Holstein</v>
      </c>
      <c r="Y126" s="15" t="str">
        <f>VLOOKUP(E126,Puertos!$N$3:$O$27,2,FALSE)</f>
        <v>Bremerhaven</v>
      </c>
      <c r="Z126" s="15">
        <f t="shared" si="17"/>
        <v>2.7623313831769263</v>
      </c>
    </row>
    <row r="127" spans="2:29" s="15" customFormat="1" x14ac:dyDescent="0.25">
      <c r="B127" s="15" t="s">
        <v>69</v>
      </c>
      <c r="C127" s="15">
        <v>245</v>
      </c>
      <c r="D127" s="15" t="s">
        <v>121</v>
      </c>
      <c r="E127" s="15">
        <v>288</v>
      </c>
      <c r="F127" s="15">
        <v>50</v>
      </c>
      <c r="G127" s="15">
        <v>76</v>
      </c>
      <c r="H127" s="15">
        <v>2214999.7193810209</v>
      </c>
      <c r="I127" s="15">
        <v>9687427.2175716627</v>
      </c>
      <c r="J127" s="18">
        <f t="shared" si="2"/>
        <v>322914.24058572209</v>
      </c>
      <c r="K127" s="15">
        <v>114203.5226</v>
      </c>
      <c r="L127" s="15">
        <v>65.335294117647067</v>
      </c>
      <c r="M127" s="15">
        <v>8.7902593137992593</v>
      </c>
      <c r="N127" s="15">
        <v>2.0887438073803373</v>
      </c>
      <c r="O127" s="17">
        <v>1020.5122067144931</v>
      </c>
      <c r="P127" s="15">
        <f t="shared" si="12"/>
        <v>1.4818544125131115</v>
      </c>
      <c r="Q127" s="15">
        <f t="shared" si="13"/>
        <v>75.607407843959436</v>
      </c>
      <c r="R127" s="15">
        <v>724</v>
      </c>
      <c r="S127" s="15">
        <f t="shared" si="14"/>
        <v>1571426.3742075083</v>
      </c>
      <c r="T127" s="18">
        <f t="shared" si="15"/>
        <v>645828.48117144417</v>
      </c>
      <c r="U127" s="15">
        <f t="shared" si="16"/>
        <v>2217254.8553789523</v>
      </c>
      <c r="V127" s="15" t="str">
        <f>VLOOKUP(B127,NUTS_Europa!$B$2:$F$41,5,FALSE)</f>
        <v>Schleswig-Holstein</v>
      </c>
      <c r="W127" s="15" t="str">
        <f>VLOOKUP(C127,Puertos!$N$3:$O$27,2,FALSE)</f>
        <v>Bremerhaven</v>
      </c>
      <c r="X127" s="15" t="str">
        <f>VLOOKUP(D127,NUTS_Europa!$B$2:$F$41,5,FALSE)</f>
        <v>Norte</v>
      </c>
      <c r="Y127" s="15" t="str">
        <f>VLOOKUP(E127,Puertos!$N$3:$O$27,2,FALSE)</f>
        <v>Vigo</v>
      </c>
      <c r="Z127" s="15">
        <f t="shared" si="17"/>
        <v>3.1503086601649763</v>
      </c>
    </row>
    <row r="128" spans="2:29" s="15" customFormat="1" x14ac:dyDescent="0.25">
      <c r="B128" s="15" t="str">
        <f>VLOOKUP(G128,NUTS_Europa!$A$2:$C$81,2,FALSE)</f>
        <v>PT11</v>
      </c>
      <c r="C128" s="15">
        <f>VLOOKUP(G128,NUTS_Europa!$A$2:$C$81,3,FALSE)</f>
        <v>288</v>
      </c>
      <c r="D128" s="15" t="str">
        <f>VLOOKUP(F128,NUTS_Europa!$A$2:$C$81,2,FALSE)</f>
        <v>NL12</v>
      </c>
      <c r="E128" s="15">
        <f>VLOOKUP(F128,NUTS_Europa!$A$2:$C$81,3,FALSE)</f>
        <v>250</v>
      </c>
      <c r="F128" s="15">
        <v>71</v>
      </c>
      <c r="G128" s="15">
        <v>76</v>
      </c>
      <c r="H128" s="15">
        <v>717772.83864709339</v>
      </c>
      <c r="I128" s="15">
        <v>2691116.1990124285</v>
      </c>
      <c r="J128" s="18">
        <f t="shared" si="2"/>
        <v>89703.873300414285</v>
      </c>
      <c r="K128" s="15">
        <v>142841.86170000001</v>
      </c>
      <c r="L128" s="15">
        <v>53.518823529411769</v>
      </c>
      <c r="M128" s="15">
        <v>10.448922517116586</v>
      </c>
      <c r="N128" s="15">
        <v>2.0887438073803373</v>
      </c>
      <c r="O128" s="17">
        <v>1020.5122067144931</v>
      </c>
      <c r="P128" s="15">
        <f t="shared" si="12"/>
        <v>1.4818544125131115</v>
      </c>
      <c r="Q128" s="15">
        <f t="shared" si="13"/>
        <v>65.449600459041463</v>
      </c>
      <c r="R128" s="15">
        <v>724</v>
      </c>
      <c r="S128" s="15">
        <f t="shared" si="14"/>
        <v>509222.26286106743</v>
      </c>
      <c r="T128" s="18">
        <f t="shared" si="15"/>
        <v>179407.74660082857</v>
      </c>
      <c r="U128" s="15">
        <f t="shared" si="16"/>
        <v>688630.00946189603</v>
      </c>
      <c r="V128" s="15" t="str">
        <f>VLOOKUP(B128,NUTS_Europa!$B$2:$F$41,5,FALSE)</f>
        <v>Norte</v>
      </c>
      <c r="W128" s="15" t="str">
        <f>VLOOKUP(C128,Puertos!$N$3:$O$27,2,FALSE)</f>
        <v>Vigo</v>
      </c>
      <c r="X128" s="15" t="str">
        <f>VLOOKUP(D128,NUTS_Europa!$B$2:$F$41,5,FALSE)</f>
        <v>Friesland (NL)</v>
      </c>
      <c r="Y128" s="15" t="str">
        <f>VLOOKUP(E128,Puertos!$N$3:$O$27,2,FALSE)</f>
        <v>Rotterdam</v>
      </c>
      <c r="Z128" s="15">
        <f t="shared" si="17"/>
        <v>2.7270666857933943</v>
      </c>
    </row>
    <row r="129" spans="2:29" s="15" customFormat="1" x14ac:dyDescent="0.25">
      <c r="B129" s="15" t="str">
        <f>VLOOKUP(F129,NUTS_Europa!$A$2:$C$81,2,FALSE)</f>
        <v>NL12</v>
      </c>
      <c r="C129" s="15">
        <f>VLOOKUP(F129,NUTS_Europa!$A$2:$C$81,3,FALSE)</f>
        <v>250</v>
      </c>
      <c r="D129" s="15" t="str">
        <f>VLOOKUP(G129,NUTS_Europa!$A$2:$C$81,2,FALSE)</f>
        <v>NL41</v>
      </c>
      <c r="E129" s="15">
        <f>VLOOKUP(G129,NUTS_Europa!$A$2:$C$81,3,FALSE)</f>
        <v>218</v>
      </c>
      <c r="F129" s="15">
        <v>71</v>
      </c>
      <c r="G129" s="15">
        <v>75</v>
      </c>
      <c r="H129" s="15">
        <v>2905256.3813126124</v>
      </c>
      <c r="I129" s="15">
        <v>1776538.2557649256</v>
      </c>
      <c r="J129" s="18">
        <f t="shared" si="2"/>
        <v>59217.941858830854</v>
      </c>
      <c r="K129" s="15">
        <v>126450.71709999999</v>
      </c>
      <c r="L129" s="15">
        <v>4</v>
      </c>
      <c r="M129" s="15">
        <v>12.384818887740105</v>
      </c>
      <c r="N129" s="15">
        <v>10.847278807790037</v>
      </c>
      <c r="O129" s="15">
        <v>5603.586288415795</v>
      </c>
      <c r="P129" s="15">
        <f t="shared" si="12"/>
        <v>0</v>
      </c>
      <c r="Q129" s="15">
        <f t="shared" si="13"/>
        <v>16.384818887740103</v>
      </c>
      <c r="S129" s="15">
        <f t="shared" si="14"/>
        <v>0</v>
      </c>
      <c r="T129" s="18">
        <f t="shared" si="15"/>
        <v>118435.88371766171</v>
      </c>
      <c r="U129" s="15">
        <f t="shared" si="16"/>
        <v>118435.88371766171</v>
      </c>
      <c r="V129" s="15" t="str">
        <f>VLOOKUP(B129,NUTS_Europa!$B$2:$F$41,5,FALSE)</f>
        <v>Friesland (NL)</v>
      </c>
      <c r="W129" s="15" t="str">
        <f>VLOOKUP(C129,Puertos!$N$3:$O$27,2,FALSE)</f>
        <v>Rotterdam</v>
      </c>
      <c r="X129" s="15" t="str">
        <f>VLOOKUP(D129,NUTS_Europa!$B$2:$F$41,5,FALSE)</f>
        <v>Noord-Brabant</v>
      </c>
      <c r="Y129" s="15" t="str">
        <f>VLOOKUP(E129,Puertos!$N$3:$O$27,2,FALSE)</f>
        <v>Amsterdam</v>
      </c>
      <c r="Z129" s="15">
        <f t="shared" si="17"/>
        <v>0.68270078698917092</v>
      </c>
    </row>
    <row r="130" spans="2:29" s="15" customFormat="1" x14ac:dyDescent="0.25">
      <c r="B130" s="15" t="str">
        <f>VLOOKUP(G130,NUTS_Europa!$A$2:$C$81,2,FALSE)</f>
        <v>NL41</v>
      </c>
      <c r="C130" s="15">
        <f>VLOOKUP(G130,NUTS_Europa!$A$2:$C$81,3,FALSE)</f>
        <v>218</v>
      </c>
      <c r="D130" s="15" t="str">
        <f>VLOOKUP(F130,NUTS_Europa!$A$2:$C$81,2,FALSE)</f>
        <v>NL32</v>
      </c>
      <c r="E130" s="15">
        <f>VLOOKUP(F130,NUTS_Europa!$A$2:$C$81,3,FALSE)</f>
        <v>253</v>
      </c>
      <c r="F130" s="15">
        <v>72</v>
      </c>
      <c r="G130" s="15">
        <v>75</v>
      </c>
      <c r="H130" s="15">
        <v>2431403.6301842704</v>
      </c>
      <c r="I130" s="15">
        <v>1724167.5524119043</v>
      </c>
      <c r="J130" s="18">
        <f t="shared" si="2"/>
        <v>57472.251747063478</v>
      </c>
      <c r="K130" s="15">
        <v>159445.52859999999</v>
      </c>
      <c r="L130" s="15">
        <v>10.528823529411765</v>
      </c>
      <c r="M130" s="15">
        <v>9.6233365938450461</v>
      </c>
      <c r="N130" s="15">
        <v>10.847278807790037</v>
      </c>
      <c r="O130" s="15">
        <v>5603.586288415795</v>
      </c>
      <c r="P130" s="15">
        <f t="shared" si="12"/>
        <v>0</v>
      </c>
      <c r="Q130" s="15">
        <f t="shared" si="13"/>
        <v>20.152160123256813</v>
      </c>
      <c r="S130" s="15">
        <f t="shared" si="14"/>
        <v>0</v>
      </c>
      <c r="T130" s="18">
        <f t="shared" si="15"/>
        <v>114944.50349412696</v>
      </c>
      <c r="U130" s="15">
        <f t="shared" si="16"/>
        <v>114944.50349412696</v>
      </c>
      <c r="V130" s="15" t="str">
        <f>VLOOKUP(B130,NUTS_Europa!$B$2:$F$41,5,FALSE)</f>
        <v>Noord-Brabant</v>
      </c>
      <c r="W130" s="15" t="str">
        <f>VLOOKUP(C130,Puertos!$N$3:$O$27,2,FALSE)</f>
        <v>Amsterdam</v>
      </c>
      <c r="X130" s="15" t="str">
        <f>VLOOKUP(D130,NUTS_Europa!$B$2:$F$41,5,FALSE)</f>
        <v>Noord-Holland</v>
      </c>
      <c r="Y130" s="15" t="str">
        <f>VLOOKUP(E130,Puertos!$N$3:$O$27,2,FALSE)</f>
        <v>Amberes</v>
      </c>
      <c r="Z130" s="15">
        <f t="shared" si="17"/>
        <v>0.83967333846903391</v>
      </c>
    </row>
    <row r="131" spans="2:29" s="15" customFormat="1" x14ac:dyDescent="0.25">
      <c r="B131" s="15" t="str">
        <f>VLOOKUP(F131,NUTS_Europa!$A$2:$C$81,2,FALSE)</f>
        <v>NL32</v>
      </c>
      <c r="C131" s="15">
        <f>VLOOKUP(F131,NUTS_Europa!$A$2:$C$81,3,FALSE)</f>
        <v>253</v>
      </c>
      <c r="D131" s="15" t="str">
        <f>VLOOKUP(G131,NUTS_Europa!$A$2:$C$81,2,FALSE)</f>
        <v>NL34</v>
      </c>
      <c r="E131" s="15">
        <f>VLOOKUP(G131,NUTS_Europa!$A$2:$C$81,3,FALSE)</f>
        <v>218</v>
      </c>
      <c r="F131" s="15">
        <v>72</v>
      </c>
      <c r="G131" s="15">
        <v>74</v>
      </c>
      <c r="H131" s="15">
        <v>2836066.6140022175</v>
      </c>
      <c r="I131" s="15">
        <v>1724167.5524119043</v>
      </c>
      <c r="J131" s="18">
        <f t="shared" si="2"/>
        <v>57472.251747063478</v>
      </c>
      <c r="K131" s="15">
        <v>120125.8052</v>
      </c>
      <c r="L131" s="15">
        <v>10.528823529411765</v>
      </c>
      <c r="M131" s="15">
        <v>9.6233365938450461</v>
      </c>
      <c r="N131" s="15">
        <v>10.847278807790037</v>
      </c>
      <c r="O131" s="15">
        <v>5603.586288415795</v>
      </c>
      <c r="P131" s="15">
        <f t="shared" si="12"/>
        <v>0</v>
      </c>
      <c r="Q131" s="15">
        <f t="shared" si="13"/>
        <v>20.152160123256813</v>
      </c>
      <c r="S131" s="15">
        <f t="shared" si="14"/>
        <v>0</v>
      </c>
      <c r="T131" s="18">
        <f t="shared" si="15"/>
        <v>114944.50349412696</v>
      </c>
      <c r="U131" s="15">
        <f t="shared" si="16"/>
        <v>114944.50349412696</v>
      </c>
      <c r="V131" s="15" t="str">
        <f>VLOOKUP(B131,NUTS_Europa!$B$2:$F$41,5,FALSE)</f>
        <v>Noord-Holland</v>
      </c>
      <c r="W131" s="15" t="str">
        <f>VLOOKUP(C131,Puertos!$N$3:$O$27,2,FALSE)</f>
        <v>Amberes</v>
      </c>
      <c r="X131" s="15" t="str">
        <f>VLOOKUP(D131,NUTS_Europa!$B$2:$F$41,5,FALSE)</f>
        <v>Zeeland</v>
      </c>
      <c r="Y131" s="15" t="str">
        <f>VLOOKUP(E131,Puertos!$N$3:$O$27,2,FALSE)</f>
        <v>Amsterdam</v>
      </c>
      <c r="Z131" s="15">
        <f t="shared" si="17"/>
        <v>0.83967333846903391</v>
      </c>
    </row>
    <row r="132" spans="2:29" s="15" customFormat="1" x14ac:dyDescent="0.25">
      <c r="B132" s="15" t="str">
        <f>VLOOKUP(G132,NUTS_Europa!$A$2:$C$81,2,FALSE)</f>
        <v>NL34</v>
      </c>
      <c r="C132" s="15">
        <f>VLOOKUP(G132,NUTS_Europa!$A$2:$C$81,3,FALSE)</f>
        <v>218</v>
      </c>
      <c r="D132" s="15" t="str">
        <f>VLOOKUP(F132,NUTS_Europa!$A$2:$C$81,2,FALSE)</f>
        <v>NL33</v>
      </c>
      <c r="E132" s="15">
        <f>VLOOKUP(F132,NUTS_Europa!$A$2:$C$81,3,FALSE)</f>
        <v>220</v>
      </c>
      <c r="F132" s="15">
        <v>73</v>
      </c>
      <c r="G132" s="15">
        <v>74</v>
      </c>
      <c r="H132" s="15">
        <v>2985316.3054234893</v>
      </c>
      <c r="I132" s="15">
        <v>1548670.9212461356</v>
      </c>
      <c r="J132" s="18">
        <f t="shared" si="2"/>
        <v>51622.364041537854</v>
      </c>
      <c r="K132" s="15">
        <v>145277.79319999999</v>
      </c>
      <c r="L132" s="15">
        <v>7.3529411764705879</v>
      </c>
      <c r="M132" s="15">
        <v>9.3921534814820635</v>
      </c>
      <c r="N132" s="15">
        <v>9.6790427234044145</v>
      </c>
      <c r="O132" s="15">
        <v>5603.586288415795</v>
      </c>
      <c r="P132" s="15">
        <f t="shared" si="12"/>
        <v>0</v>
      </c>
      <c r="Q132" s="15">
        <f t="shared" si="13"/>
        <v>16.745094657952652</v>
      </c>
      <c r="S132" s="15">
        <f t="shared" si="14"/>
        <v>0</v>
      </c>
      <c r="T132" s="18">
        <f t="shared" si="15"/>
        <v>103244.72808307571</v>
      </c>
      <c r="U132" s="15">
        <f t="shared" si="16"/>
        <v>103244.72808307571</v>
      </c>
      <c r="V132" s="15" t="str">
        <f>VLOOKUP(B132,NUTS_Europa!$B$2:$F$41,5,FALSE)</f>
        <v>Zeeland</v>
      </c>
      <c r="W132" s="15" t="str">
        <f>VLOOKUP(C132,Puertos!$N$3:$O$27,2,FALSE)</f>
        <v>Amsterdam</v>
      </c>
      <c r="X132" s="15" t="str">
        <f>VLOOKUP(D132,NUTS_Europa!$B$2:$F$41,5,FALSE)</f>
        <v>Zuid-Holland</v>
      </c>
      <c r="Y132" s="15" t="str">
        <f>VLOOKUP(E132,Puertos!$N$3:$O$27,2,FALSE)</f>
        <v>Zeebrugge</v>
      </c>
      <c r="Z132" s="15">
        <f t="shared" si="17"/>
        <v>0.69771227741469388</v>
      </c>
    </row>
    <row r="133" spans="2:29" s="15" customFormat="1" x14ac:dyDescent="0.25">
      <c r="B133" s="15" t="str">
        <f>VLOOKUP(F133,NUTS_Europa!$A$2:$C$81,2,FALSE)</f>
        <v>NL33</v>
      </c>
      <c r="C133" s="15">
        <f>VLOOKUP(F133,NUTS_Europa!$A$2:$C$81,3,FALSE)</f>
        <v>220</v>
      </c>
      <c r="D133" s="15" t="str">
        <f>VLOOKUP(G133,NUTS_Europa!$A$2:$C$81,2,FALSE)</f>
        <v>PT16</v>
      </c>
      <c r="E133" s="15">
        <f>VLOOKUP(G133,NUTS_Europa!$A$2:$C$81,3,FALSE)</f>
        <v>294</v>
      </c>
      <c r="F133" s="15">
        <v>73</v>
      </c>
      <c r="G133" s="15">
        <v>78</v>
      </c>
      <c r="H133" s="15">
        <v>2186049.3902439452</v>
      </c>
      <c r="I133" s="15">
        <v>2590223.1353646754</v>
      </c>
      <c r="J133" s="18">
        <f t="shared" si="2"/>
        <v>86340.771178822513</v>
      </c>
      <c r="K133" s="15">
        <v>145035.59770000001</v>
      </c>
      <c r="L133" s="15">
        <v>63.111176470588241</v>
      </c>
      <c r="M133" s="15">
        <v>11.889756232872813</v>
      </c>
      <c r="N133" s="15">
        <v>5.5398729964622495</v>
      </c>
      <c r="O133" s="15">
        <v>3013.6173496743208</v>
      </c>
      <c r="P133" s="15">
        <f t="shared" si="12"/>
        <v>0</v>
      </c>
      <c r="Q133" s="15">
        <f t="shared" si="13"/>
        <v>75.000932703461046</v>
      </c>
      <c r="S133" s="15">
        <f t="shared" si="14"/>
        <v>0</v>
      </c>
      <c r="T133" s="18">
        <f t="shared" si="15"/>
        <v>172681.54235764503</v>
      </c>
      <c r="U133" s="15">
        <f t="shared" si="16"/>
        <v>172681.54235764503</v>
      </c>
      <c r="V133" s="15" t="str">
        <f>VLOOKUP(B133,NUTS_Europa!$B$2:$F$41,5,FALSE)</f>
        <v>Zuid-Holland</v>
      </c>
      <c r="W133" s="15" t="str">
        <f>VLOOKUP(C133,Puertos!$N$3:$O$27,2,FALSE)</f>
        <v>Zeebrugge</v>
      </c>
      <c r="X133" s="15" t="str">
        <f>VLOOKUP(D133,NUTS_Europa!$B$2:$F$41,5,FALSE)</f>
        <v>Centro (PT)</v>
      </c>
      <c r="Y133" s="15" t="str">
        <f>VLOOKUP(E133,Puertos!$N$3:$O$27,2,FALSE)</f>
        <v>Lisboa</v>
      </c>
      <c r="Z133" s="15">
        <f t="shared" si="17"/>
        <v>3.1250388626442103</v>
      </c>
    </row>
    <row r="134" spans="2:29" s="15" customFormat="1" x14ac:dyDescent="0.25">
      <c r="B134" s="15" t="str">
        <f>VLOOKUP(G134,NUTS_Europa!$A$2:$C$81,2,FALSE)</f>
        <v>PT16</v>
      </c>
      <c r="C134" s="15">
        <f>VLOOKUP(G134,NUTS_Europa!$A$2:$C$81,3,FALSE)</f>
        <v>294</v>
      </c>
      <c r="D134" s="15" t="str">
        <f>VLOOKUP(F134,NUTS_Europa!$A$2:$C$81,2,FALSE)</f>
        <v>PT15</v>
      </c>
      <c r="E134" s="15">
        <f>VLOOKUP(F134,NUTS_Europa!$A$2:$C$81,3,FALSE)</f>
        <v>61</v>
      </c>
      <c r="F134" s="15">
        <v>77</v>
      </c>
      <c r="G134" s="15">
        <v>78</v>
      </c>
      <c r="H134" s="15">
        <v>2517854.2035832745</v>
      </c>
      <c r="I134" s="15">
        <v>1559911.387734385</v>
      </c>
      <c r="J134" s="18">
        <f t="shared" si="2"/>
        <v>51997.046257812835</v>
      </c>
      <c r="K134" s="15">
        <v>127001.217</v>
      </c>
      <c r="L134" s="15">
        <v>18.099999999999998</v>
      </c>
      <c r="M134" s="15">
        <v>9.3206461424763685</v>
      </c>
      <c r="N134" s="15">
        <v>4.8578398148487825</v>
      </c>
      <c r="O134" s="15">
        <v>3013.6173496743208</v>
      </c>
      <c r="P134" s="15">
        <f t="shared" si="12"/>
        <v>0</v>
      </c>
      <c r="Q134" s="15">
        <f t="shared" si="13"/>
        <v>27.420646142476365</v>
      </c>
      <c r="S134" s="15">
        <f t="shared" si="14"/>
        <v>0</v>
      </c>
      <c r="T134" s="18">
        <f t="shared" si="15"/>
        <v>103994.09251562567</v>
      </c>
      <c r="U134" s="15">
        <f t="shared" si="16"/>
        <v>103994.09251562567</v>
      </c>
      <c r="V134" s="15" t="str">
        <f>VLOOKUP(B134,NUTS_Europa!$B$2:$F$41,5,FALSE)</f>
        <v>Centro (PT)</v>
      </c>
      <c r="W134" s="15" t="str">
        <f>VLOOKUP(C134,Puertos!$N$3:$O$27,2,FALSE)</f>
        <v>Lisboa</v>
      </c>
      <c r="X134" s="15" t="str">
        <f>VLOOKUP(D134,NUTS_Europa!$B$2:$F$41,5,FALSE)</f>
        <v>Algarve</v>
      </c>
      <c r="Y134" s="15" t="str">
        <f>VLOOKUP(E134,Puertos!$N$3:$O$27,2,FALSE)</f>
        <v>Algeciras</v>
      </c>
      <c r="Z134" s="15">
        <f t="shared" si="17"/>
        <v>1.1425269226031818</v>
      </c>
    </row>
    <row r="135" spans="2:29" s="15" customFormat="1" x14ac:dyDescent="0.25">
      <c r="B135" s="15" t="str">
        <f>VLOOKUP(F135,NUTS_Europa!$A$2:$C$81,2,FALSE)</f>
        <v>PT15</v>
      </c>
      <c r="C135" s="15">
        <f>VLOOKUP(F135,NUTS_Europa!$A$2:$C$81,3,FALSE)</f>
        <v>61</v>
      </c>
      <c r="D135" s="15" t="str">
        <f>VLOOKUP(G135,NUTS_Europa!$A$2:$C$81,2,FALSE)</f>
        <v>PT17</v>
      </c>
      <c r="E135" s="15">
        <f>VLOOKUP(G135,NUTS_Europa!$A$2:$C$81,3,FALSE)</f>
        <v>297</v>
      </c>
      <c r="F135" s="15">
        <v>77</v>
      </c>
      <c r="G135" s="15">
        <v>79</v>
      </c>
      <c r="H135" s="15">
        <v>814463.33201399725</v>
      </c>
      <c r="I135" s="15">
        <v>1176303.5498275475</v>
      </c>
      <c r="J135" s="18">
        <f t="shared" si="2"/>
        <v>39210.118327584918</v>
      </c>
      <c r="K135" s="15">
        <v>113696.3812</v>
      </c>
      <c r="L135" s="15">
        <v>4.4117647058823533</v>
      </c>
      <c r="M135" s="15">
        <v>7.6147053570586909</v>
      </c>
      <c r="N135" s="15">
        <v>1.5446966626075629</v>
      </c>
      <c r="O135" s="15">
        <v>958.27051525845343</v>
      </c>
      <c r="P135" s="15">
        <f t="shared" si="12"/>
        <v>0</v>
      </c>
      <c r="Q135" s="15">
        <f t="shared" si="13"/>
        <v>12.026470062941044</v>
      </c>
      <c r="S135" s="15">
        <f t="shared" si="14"/>
        <v>0</v>
      </c>
      <c r="T135" s="18">
        <f t="shared" si="15"/>
        <v>78420.236655169836</v>
      </c>
      <c r="U135" s="15">
        <f t="shared" si="16"/>
        <v>78420.236655169836</v>
      </c>
      <c r="V135" s="15" t="str">
        <f>VLOOKUP(B135,NUTS_Europa!$B$2:$F$41,5,FALSE)</f>
        <v>Algarve</v>
      </c>
      <c r="W135" s="15" t="str">
        <f>VLOOKUP(C135,Puertos!$N$3:$O$27,2,FALSE)</f>
        <v>Algeciras</v>
      </c>
      <c r="X135" s="15" t="str">
        <f>VLOOKUP(D135,NUTS_Europa!$B$2:$F$41,5,FALSE)</f>
        <v>Área Metropolitana de Lisboa</v>
      </c>
      <c r="Y135" s="15" t="str">
        <f>VLOOKUP(E135,Puertos!$N$3:$O$27,2,FALSE)</f>
        <v>Cádiz</v>
      </c>
      <c r="Z135" s="15">
        <f t="shared" si="17"/>
        <v>0.50110291928921014</v>
      </c>
    </row>
    <row r="136" spans="2:29" s="15" customFormat="1" x14ac:dyDescent="0.25">
      <c r="B136" s="15" t="str">
        <f>VLOOKUP(G136,NUTS_Europa!$A$2:$C$81,2,FALSE)</f>
        <v>PT17</v>
      </c>
      <c r="C136" s="15">
        <f>VLOOKUP(G136,NUTS_Europa!$A$2:$C$81,3,FALSE)</f>
        <v>297</v>
      </c>
      <c r="D136" s="15" t="str">
        <f>VLOOKUP(F136,NUTS_Europa!$A$2:$C$81,2,FALSE)</f>
        <v>FRJ1</v>
      </c>
      <c r="E136" s="15">
        <f>VLOOKUP(F136,NUTS_Europa!$A$2:$C$81,3,FALSE)</f>
        <v>1064</v>
      </c>
      <c r="F136" s="15">
        <v>66</v>
      </c>
      <c r="G136" s="15">
        <v>79</v>
      </c>
      <c r="H136" s="15">
        <v>890128.90596412134</v>
      </c>
      <c r="I136" s="15">
        <v>1709657.8345943135</v>
      </c>
      <c r="J136" s="18">
        <f t="shared" si="2"/>
        <v>56988.594486477115</v>
      </c>
      <c r="K136" s="15">
        <v>192445.7181</v>
      </c>
      <c r="L136" s="15">
        <v>27.235294117647058</v>
      </c>
      <c r="M136" s="15">
        <v>7.391071106329278</v>
      </c>
      <c r="N136" s="15">
        <v>1.6594977729360594</v>
      </c>
      <c r="O136" s="15">
        <v>958.27051525845343</v>
      </c>
      <c r="P136" s="15">
        <f t="shared" si="12"/>
        <v>0</v>
      </c>
      <c r="Q136" s="15">
        <f t="shared" si="13"/>
        <v>34.626365223976336</v>
      </c>
      <c r="S136" s="15">
        <f t="shared" si="14"/>
        <v>0</v>
      </c>
      <c r="T136" s="18">
        <f t="shared" si="15"/>
        <v>113977.18897295423</v>
      </c>
      <c r="U136" s="15">
        <f t="shared" si="16"/>
        <v>113977.18897295423</v>
      </c>
      <c r="V136" s="15" t="str">
        <f>VLOOKUP(B136,NUTS_Europa!$B$2:$F$41,5,FALSE)</f>
        <v>Área Metropolitana de Lisboa</v>
      </c>
      <c r="W136" s="15" t="str">
        <f>VLOOKUP(C136,Puertos!$N$3:$O$27,2,FALSE)</f>
        <v>Cádiz</v>
      </c>
      <c r="X136" s="15" t="str">
        <f>VLOOKUP(D136,NUTS_Europa!$B$2:$F$41,5,FALSE)</f>
        <v>Languedoc-Roussillon</v>
      </c>
      <c r="Y136" s="15" t="str">
        <f>VLOOKUP(E136,Puertos!$N$3:$O$27,2,FALSE)</f>
        <v>Valencia</v>
      </c>
      <c r="Z136" s="15">
        <f t="shared" si="17"/>
        <v>1.4427652176656807</v>
      </c>
    </row>
    <row r="137" spans="2:29" s="15" customFormat="1" x14ac:dyDescent="0.25">
      <c r="B137" s="15" t="str">
        <f>VLOOKUP(F137,NUTS_Europa!$A$2:$C$81,2,FALSE)</f>
        <v>FRJ1</v>
      </c>
      <c r="C137" s="15">
        <f>VLOOKUP(F137,NUTS_Europa!$A$2:$C$81,3,FALSE)</f>
        <v>1064</v>
      </c>
      <c r="D137" s="15" t="str">
        <f>VLOOKUP(G137,NUTS_Europa!$A$2:$C$81,2,FALSE)</f>
        <v>FRJ2</v>
      </c>
      <c r="E137" s="15">
        <f>VLOOKUP(G137,NUTS_Europa!$A$2:$C$81,3,FALSE)</f>
        <v>163</v>
      </c>
      <c r="F137" s="15">
        <v>66</v>
      </c>
      <c r="G137" s="15">
        <v>68</v>
      </c>
      <c r="H137" s="15">
        <v>3927079.6271424126</v>
      </c>
      <c r="I137" s="15">
        <v>2815513.5799361076</v>
      </c>
      <c r="J137" s="18">
        <f t="shared" si="2"/>
        <v>93850.452664536919</v>
      </c>
      <c r="K137" s="15">
        <v>163171.4883</v>
      </c>
      <c r="L137" s="15">
        <v>73.294117647058826</v>
      </c>
      <c r="M137" s="15">
        <v>7.275257339202553</v>
      </c>
      <c r="N137" s="15">
        <v>6.7089842271998501</v>
      </c>
      <c r="O137" s="17">
        <v>3277.8554623696641</v>
      </c>
      <c r="P137" s="15">
        <f t="shared" si="12"/>
        <v>1.4818544125131112</v>
      </c>
      <c r="Q137" s="15">
        <f t="shared" si="13"/>
        <v>82.051229398774495</v>
      </c>
      <c r="R137" s="15">
        <v>724</v>
      </c>
      <c r="S137" s="15">
        <f t="shared" si="14"/>
        <v>867398.11522856611</v>
      </c>
      <c r="T137" s="18">
        <f t="shared" si="15"/>
        <v>187700.90532907384</v>
      </c>
      <c r="U137" s="15">
        <f t="shared" si="16"/>
        <v>1055099.0205576399</v>
      </c>
      <c r="V137" s="15" t="str">
        <f>VLOOKUP(B137,NUTS_Europa!$B$2:$F$41,5,FALSE)</f>
        <v>Languedoc-Roussillon</v>
      </c>
      <c r="W137" s="15" t="str">
        <f>VLOOKUP(C137,Puertos!$N$3:$O$27,2,FALSE)</f>
        <v>Valencia</v>
      </c>
      <c r="X137" s="15" t="str">
        <f>VLOOKUP(D137,NUTS_Europa!$B$2:$F$41,5,FALSE)</f>
        <v>Midi-Pyrénées</v>
      </c>
      <c r="Y137" s="15" t="str">
        <f>VLOOKUP(E137,Puertos!$N$3:$O$27,2,FALSE)</f>
        <v>Bilbao</v>
      </c>
      <c r="Z137" s="15">
        <f t="shared" si="17"/>
        <v>3.4188012249489375</v>
      </c>
      <c r="AA137" s="15">
        <f>Q137+Q138+Q141+Q142</f>
        <v>254.8646006883381</v>
      </c>
      <c r="AB137" s="15">
        <f>AA137/24</f>
        <v>10.619358362014088</v>
      </c>
      <c r="AC137" s="15">
        <f>AB137/7</f>
        <v>1.5170511945734411</v>
      </c>
    </row>
    <row r="138" spans="2:29" s="15" customFormat="1" x14ac:dyDescent="0.25">
      <c r="B138" s="15" t="str">
        <f>VLOOKUP(G138,NUTS_Europa!$A$2:$C$81,2,FALSE)</f>
        <v>FRJ2</v>
      </c>
      <c r="C138" s="15">
        <f>VLOOKUP(G138,NUTS_Europa!$A$2:$C$81,3,FALSE)</f>
        <v>163</v>
      </c>
      <c r="D138" s="15" t="str">
        <f>VLOOKUP(F138,NUTS_Europa!$A$2:$C$81,2,FALSE)</f>
        <v>BE23</v>
      </c>
      <c r="E138" s="15">
        <f>VLOOKUP(F138,NUTS_Europa!$A$2:$C$81,3,FALSE)</f>
        <v>220</v>
      </c>
      <c r="F138" s="15">
        <v>42</v>
      </c>
      <c r="G138" s="15">
        <v>68</v>
      </c>
      <c r="H138" s="15">
        <v>2717152.5754377693</v>
      </c>
      <c r="I138" s="15">
        <v>2156447.0237877537</v>
      </c>
      <c r="J138" s="18">
        <f t="shared" si="2"/>
        <v>71881.567459591795</v>
      </c>
      <c r="K138" s="15">
        <v>156784.57750000001</v>
      </c>
      <c r="L138" s="15">
        <v>42.941176470588232</v>
      </c>
      <c r="M138" s="15">
        <v>10.068001680328409</v>
      </c>
      <c r="N138" s="15">
        <v>7.0581308964508933</v>
      </c>
      <c r="O138" s="17">
        <v>3277.8554623696641</v>
      </c>
      <c r="P138" s="15">
        <f t="shared" si="12"/>
        <v>1.5589725745064442</v>
      </c>
      <c r="Q138" s="15">
        <f t="shared" si="13"/>
        <v>54.568150725423088</v>
      </c>
      <c r="R138" s="15">
        <v>724</v>
      </c>
      <c r="S138" s="15">
        <f t="shared" si="14"/>
        <v>600154.12125426088</v>
      </c>
      <c r="T138" s="18">
        <f t="shared" si="15"/>
        <v>143763.13491918359</v>
      </c>
      <c r="U138" s="15">
        <f t="shared" si="16"/>
        <v>743917.25617344445</v>
      </c>
      <c r="V138" s="15" t="str">
        <f>VLOOKUP(B138,NUTS_Europa!$B$2:$F$41,5,FALSE)</f>
        <v>Midi-Pyrénées</v>
      </c>
      <c r="W138" s="15" t="str">
        <f>VLOOKUP(C138,Puertos!$N$3:$O$27,2,FALSE)</f>
        <v>Bilbao</v>
      </c>
      <c r="X138" s="15" t="str">
        <f>VLOOKUP(D138,NUTS_Europa!$B$2:$F$41,5,FALSE)</f>
        <v>Prov. Oost-Vlaanderen</v>
      </c>
      <c r="Y138" s="15" t="str">
        <f>VLOOKUP(E138,Puertos!$N$3:$O$27,2,FALSE)</f>
        <v>Zeebrugge</v>
      </c>
      <c r="Z138" s="15">
        <f t="shared" si="17"/>
        <v>2.2736729468926287</v>
      </c>
    </row>
    <row r="139" spans="2:29" s="15" customFormat="1" x14ac:dyDescent="0.25">
      <c r="B139" s="15" t="str">
        <f>VLOOKUP(F139,NUTS_Europa!$A$2:$C$81,2,FALSE)</f>
        <v>BE23</v>
      </c>
      <c r="C139" s="15">
        <f>VLOOKUP(F139,NUTS_Europa!$A$2:$C$81,3,FALSE)</f>
        <v>220</v>
      </c>
      <c r="D139" s="15" t="str">
        <f>VLOOKUP(G139,NUTS_Europa!$A$2:$C$81,2,FALSE)</f>
        <v>FRD1</v>
      </c>
      <c r="E139" s="15">
        <f>VLOOKUP(G139,NUTS_Europa!$A$2:$C$81,3,FALSE)</f>
        <v>269</v>
      </c>
      <c r="F139" s="15">
        <v>42</v>
      </c>
      <c r="G139" s="15">
        <v>59</v>
      </c>
      <c r="H139" s="15">
        <v>4585231.4173743241</v>
      </c>
      <c r="I139" s="15">
        <v>1664359.7229421176</v>
      </c>
      <c r="J139" s="18">
        <f t="shared" si="2"/>
        <v>55478.657431403917</v>
      </c>
      <c r="K139" s="15">
        <v>115262.5922</v>
      </c>
      <c r="L139" s="15">
        <v>10.646470588235294</v>
      </c>
      <c r="M139" s="15">
        <v>15.500992472589738</v>
      </c>
      <c r="N139" s="15">
        <v>34.294499999278223</v>
      </c>
      <c r="O139" s="17">
        <v>15926.654776039355</v>
      </c>
      <c r="P139" s="15">
        <f t="shared" si="12"/>
        <v>1.5589725745064444</v>
      </c>
      <c r="Q139" s="15">
        <f t="shared" si="13"/>
        <v>27.706435635331474</v>
      </c>
      <c r="R139" s="15">
        <v>724</v>
      </c>
      <c r="S139" s="15">
        <f t="shared" si="14"/>
        <v>208437.2137690396</v>
      </c>
      <c r="T139" s="18">
        <f t="shared" si="15"/>
        <v>110957.31486280783</v>
      </c>
      <c r="U139" s="15">
        <f t="shared" si="16"/>
        <v>319394.52863184747</v>
      </c>
      <c r="V139" s="15" t="str">
        <f>VLOOKUP(B139,NUTS_Europa!$B$2:$F$41,5,FALSE)</f>
        <v>Prov. Oost-Vlaanderen</v>
      </c>
      <c r="W139" s="15" t="str">
        <f>VLOOKUP(C139,Puertos!$N$3:$O$27,2,FALSE)</f>
        <v>Zeebrugge</v>
      </c>
      <c r="X139" s="15" t="str">
        <f>VLOOKUP(D139,NUTS_Europa!$B$2:$F$41,5,FALSE)</f>
        <v xml:space="preserve">Basse-Normandie </v>
      </c>
      <c r="Y139" s="15" t="str">
        <f>VLOOKUP(E139,Puertos!$N$3:$O$27,2,FALSE)</f>
        <v>Le Havre</v>
      </c>
      <c r="Z139" s="15">
        <f t="shared" si="17"/>
        <v>1.1544348181388113</v>
      </c>
    </row>
    <row r="140" spans="2:29" s="15" customFormat="1" x14ac:dyDescent="0.25">
      <c r="B140" s="15" t="str">
        <f>VLOOKUP(G140,NUTS_Europa!$A$2:$C$81,2,FALSE)</f>
        <v>FRD1</v>
      </c>
      <c r="C140" s="15">
        <f>VLOOKUP(G140,NUTS_Europa!$A$2:$C$81,3,FALSE)</f>
        <v>269</v>
      </c>
      <c r="D140" s="15" t="str">
        <f>VLOOKUP(F140,NUTS_Europa!$A$2:$C$81,2,FALSE)</f>
        <v>BE25</v>
      </c>
      <c r="E140" s="15">
        <f>VLOOKUP(F140,NUTS_Europa!$A$2:$C$81,3,FALSE)</f>
        <v>220</v>
      </c>
      <c r="F140" s="15">
        <v>43</v>
      </c>
      <c r="G140" s="15">
        <v>59</v>
      </c>
      <c r="H140" s="15">
        <v>3982974.5230112607</v>
      </c>
      <c r="I140" s="15">
        <v>1664359.7229421176</v>
      </c>
      <c r="J140" s="18">
        <f t="shared" si="2"/>
        <v>55478.657431403917</v>
      </c>
      <c r="K140" s="15">
        <v>199058.85829999999</v>
      </c>
      <c r="L140" s="15">
        <v>10.646470588235294</v>
      </c>
      <c r="M140" s="15">
        <v>15.500992472589738</v>
      </c>
      <c r="N140" s="15">
        <v>34.294499999278223</v>
      </c>
      <c r="O140" s="17">
        <v>15926.654776039355</v>
      </c>
      <c r="P140" s="15">
        <f t="shared" si="12"/>
        <v>1.5589725745064444</v>
      </c>
      <c r="Q140" s="15">
        <f t="shared" si="13"/>
        <v>27.706435635331474</v>
      </c>
      <c r="R140" s="15">
        <v>724</v>
      </c>
      <c r="S140" s="15">
        <f t="shared" si="14"/>
        <v>181059.58816903955</v>
      </c>
      <c r="T140" s="18">
        <f t="shared" si="15"/>
        <v>110957.31486280783</v>
      </c>
      <c r="U140" s="15">
        <f t="shared" si="16"/>
        <v>292016.90303184738</v>
      </c>
      <c r="V140" s="15" t="str">
        <f>VLOOKUP(B140,NUTS_Europa!$B$2:$F$41,5,FALSE)</f>
        <v xml:space="preserve">Basse-Normandie </v>
      </c>
      <c r="W140" s="15" t="str">
        <f>VLOOKUP(C140,Puertos!$N$3:$O$27,2,FALSE)</f>
        <v>Le Havre</v>
      </c>
      <c r="X140" s="15" t="str">
        <f>VLOOKUP(D140,NUTS_Europa!$B$2:$F$41,5,FALSE)</f>
        <v>Prov. West-Vlaanderen</v>
      </c>
      <c r="Y140" s="15" t="str">
        <f>VLOOKUP(E140,Puertos!$N$3:$O$27,2,FALSE)</f>
        <v>Zeebrugge</v>
      </c>
      <c r="Z140" s="15">
        <f t="shared" si="17"/>
        <v>1.1544348181388113</v>
      </c>
    </row>
    <row r="141" spans="2:29" s="15" customFormat="1" x14ac:dyDescent="0.25">
      <c r="B141" s="15" t="str">
        <f>VLOOKUP(F141,NUTS_Europa!$A$2:$C$81,2,FALSE)</f>
        <v>BE25</v>
      </c>
      <c r="C141" s="15">
        <f>VLOOKUP(F141,NUTS_Europa!$A$2:$C$81,3,FALSE)</f>
        <v>220</v>
      </c>
      <c r="D141" s="15" t="str">
        <f>VLOOKUP(G141,NUTS_Europa!$A$2:$C$81,2,FALSE)</f>
        <v>PT18</v>
      </c>
      <c r="E141" s="15">
        <f>VLOOKUP(G141,NUTS_Europa!$A$2:$C$81,3,FALSE)</f>
        <v>61</v>
      </c>
      <c r="F141" s="15">
        <v>43</v>
      </c>
      <c r="G141" s="15">
        <v>80</v>
      </c>
      <c r="H141" s="15">
        <v>13128497.476118278</v>
      </c>
      <c r="I141" s="15">
        <v>2859336.0275044413</v>
      </c>
      <c r="J141" s="18">
        <f t="shared" si="2"/>
        <v>95311.200916814705</v>
      </c>
      <c r="K141" s="15">
        <v>117768.50930000001</v>
      </c>
      <c r="L141" s="15">
        <v>79.627647058823527</v>
      </c>
      <c r="M141" s="15">
        <v>7.9998327115913703</v>
      </c>
      <c r="N141" s="15">
        <v>33.846908344698825</v>
      </c>
      <c r="O141" s="17">
        <v>19695.84244781037</v>
      </c>
      <c r="P141" s="15">
        <f t="shared" si="12"/>
        <v>1.244179410273778</v>
      </c>
      <c r="Q141" s="15">
        <f t="shared" si="13"/>
        <v>88.871659180688681</v>
      </c>
      <c r="R141" s="15">
        <v>724</v>
      </c>
      <c r="S141" s="15">
        <f t="shared" si="14"/>
        <v>482590.79030997877</v>
      </c>
      <c r="T141" s="18">
        <f t="shared" si="15"/>
        <v>190622.40183362941</v>
      </c>
      <c r="U141" s="15">
        <f t="shared" si="16"/>
        <v>673213.19214360812</v>
      </c>
      <c r="V141" s="15" t="str">
        <f>VLOOKUP(B141,NUTS_Europa!$B$2:$F$41,5,FALSE)</f>
        <v>Prov. West-Vlaanderen</v>
      </c>
      <c r="W141" s="15" t="str">
        <f>VLOOKUP(C141,Puertos!$N$3:$O$27,2,FALSE)</f>
        <v>Zeebrugge</v>
      </c>
      <c r="X141" s="15" t="str">
        <f>VLOOKUP(D141,NUTS_Europa!$B$2:$F$41,5,FALSE)</f>
        <v>Alentejo</v>
      </c>
      <c r="Y141" s="15" t="str">
        <f>VLOOKUP(E141,Puertos!$N$3:$O$27,2,FALSE)</f>
        <v>Algeciras</v>
      </c>
      <c r="Z141" s="15">
        <f t="shared" si="17"/>
        <v>3.7029857991953619</v>
      </c>
    </row>
    <row r="142" spans="2:29" s="15" customFormat="1" x14ac:dyDescent="0.25">
      <c r="B142" s="15" t="str">
        <f>VLOOKUP(G142,NUTS_Europa!$A$2:$C$81,2,FALSE)</f>
        <v>PT18</v>
      </c>
      <c r="C142" s="15">
        <f>VLOOKUP(G142,NUTS_Europa!$A$2:$C$81,3,FALSE)</f>
        <v>61</v>
      </c>
      <c r="D142" s="15" t="str">
        <f>VLOOKUP(F142,NUTS_Europa!$A$2:$C$81,2,FALSE)</f>
        <v>ES52</v>
      </c>
      <c r="E142" s="15">
        <f>VLOOKUP(F142,NUTS_Europa!$A$2:$C$81,3,FALSE)</f>
        <v>1064</v>
      </c>
      <c r="F142" s="15">
        <v>16</v>
      </c>
      <c r="G142" s="15">
        <v>80</v>
      </c>
      <c r="H142" s="15">
        <v>13838506.000967506</v>
      </c>
      <c r="I142" s="15">
        <v>1608653.5357933452</v>
      </c>
      <c r="J142" s="18">
        <f t="shared" si="2"/>
        <v>53621.784526444841</v>
      </c>
      <c r="K142" s="15">
        <v>145277.79319999999</v>
      </c>
      <c r="L142" s="15">
        <v>22.999411764705883</v>
      </c>
      <c r="M142" s="15">
        <v>5.2070883704655131</v>
      </c>
      <c r="N142" s="15">
        <v>31.748970266680299</v>
      </c>
      <c r="O142" s="17">
        <v>19695.84244781037</v>
      </c>
      <c r="P142" s="15">
        <f t="shared" si="12"/>
        <v>1.1670612482804446</v>
      </c>
      <c r="Q142" s="15">
        <f t="shared" si="13"/>
        <v>29.37356138345184</v>
      </c>
      <c r="R142" s="15">
        <v>724</v>
      </c>
      <c r="S142" s="15">
        <f t="shared" si="14"/>
        <v>508690.01268916618</v>
      </c>
      <c r="T142" s="18">
        <f t="shared" si="15"/>
        <v>107243.56905288968</v>
      </c>
      <c r="U142" s="15">
        <f t="shared" si="16"/>
        <v>615933.58174205583</v>
      </c>
      <c r="V142" s="15" t="str">
        <f>VLOOKUP(B142,NUTS_Europa!$B$2:$F$41,5,FALSE)</f>
        <v>Alentejo</v>
      </c>
      <c r="W142" s="15" t="str">
        <f>VLOOKUP(C142,Puertos!$N$3:$O$27,2,FALSE)</f>
        <v>Algeciras</v>
      </c>
      <c r="X142" s="15" t="str">
        <f>VLOOKUP(D142,NUTS_Europa!$B$2:$F$41,5,FALSE)</f>
        <v xml:space="preserve">Comunitat Valenciana </v>
      </c>
      <c r="Y142" s="15" t="str">
        <f>VLOOKUP(E142,Puertos!$N$3:$O$27,2,FALSE)</f>
        <v>Valencia</v>
      </c>
      <c r="Z142" s="15">
        <f t="shared" si="17"/>
        <v>1.2238983909771599</v>
      </c>
    </row>
    <row r="143" spans="2:29" s="15" customFormat="1" x14ac:dyDescent="0.25">
      <c r="B143" s="15" t="str">
        <f>VLOOKUP(G143,NUTS_Europa!$A$2:$C$81,2,FALSE)</f>
        <v>ES52</v>
      </c>
      <c r="C143" s="15">
        <f>VLOOKUP(G143,NUTS_Europa!$A$2:$C$81,3,FALSE)</f>
        <v>1064</v>
      </c>
      <c r="D143" s="15" t="str">
        <f>VLOOKUP(F143,NUTS_Europa!$A$2:$C$81,2,FALSE)</f>
        <v>ES51</v>
      </c>
      <c r="E143" s="15">
        <f>VLOOKUP(F143,NUTS_Europa!$A$2:$C$81,3,FALSE)</f>
        <v>1063</v>
      </c>
      <c r="F143" s="15">
        <v>15</v>
      </c>
      <c r="G143" s="15">
        <v>16</v>
      </c>
      <c r="H143" s="15">
        <v>3030519.9067902234</v>
      </c>
      <c r="I143" s="15">
        <v>9780623.006164629</v>
      </c>
      <c r="J143" s="15">
        <v>135416.16140000001</v>
      </c>
      <c r="K143" s="15">
        <v>9.5294117647058822</v>
      </c>
      <c r="L143" s="15">
        <v>8.6619843922844435</v>
      </c>
      <c r="M143" s="15">
        <v>20.981386870039657</v>
      </c>
      <c r="N143" s="15">
        <v>12115.619999427701</v>
      </c>
    </row>
    <row r="144" spans="2:29" s="15" customFormat="1" x14ac:dyDescent="0.25">
      <c r="B144" s="15" t="str">
        <f>VLOOKUP(F144,NUTS_Europa!$A$2:$C$81,2,FALSE)</f>
        <v>ES51</v>
      </c>
      <c r="C144" s="15">
        <f>VLOOKUP(F144,NUTS_Europa!$A$2:$C$81,3,FALSE)</f>
        <v>1063</v>
      </c>
      <c r="D144" s="15" t="str">
        <f>VLOOKUP(G144,NUTS_Europa!$A$2:$C$81,2,FALSE)</f>
        <v>PT18</v>
      </c>
      <c r="E144" s="15">
        <f>VLOOKUP(G144,NUTS_Europa!$A$2:$C$81,3,FALSE)</f>
        <v>1065</v>
      </c>
      <c r="F144" s="15">
        <v>15</v>
      </c>
      <c r="G144" s="15">
        <v>40</v>
      </c>
      <c r="H144" s="15">
        <v>2735261.6352873454</v>
      </c>
      <c r="I144" s="15">
        <v>10671838.593387732</v>
      </c>
      <c r="J144" s="15">
        <v>192445.7181</v>
      </c>
      <c r="K144" s="15">
        <v>47</v>
      </c>
      <c r="L144" s="15">
        <v>9.2199903412208606</v>
      </c>
      <c r="M144" s="15">
        <v>13.902134313090892</v>
      </c>
      <c r="N144" s="15">
        <v>8027.7332266785352</v>
      </c>
    </row>
    <row r="145" spans="2:14" s="15" customFormat="1" x14ac:dyDescent="0.25">
      <c r="B145" s="15" t="str">
        <f>VLOOKUP(G145,NUTS_Europa!$A$2:$C$81,2,FALSE)</f>
        <v>PT18</v>
      </c>
      <c r="C145" s="15">
        <f>VLOOKUP(G145,NUTS_Europa!$A$2:$C$81,3,FALSE)</f>
        <v>1065</v>
      </c>
      <c r="D145" s="15" t="str">
        <f>VLOOKUP(F145,NUTS_Europa!$A$2:$C$81,2,FALSE)</f>
        <v>NL33</v>
      </c>
      <c r="E145" s="15">
        <f>VLOOKUP(F145,NUTS_Europa!$A$2:$C$81,3,FALSE)</f>
        <v>250</v>
      </c>
      <c r="F145" s="15">
        <v>33</v>
      </c>
      <c r="G145" s="15">
        <v>40</v>
      </c>
      <c r="H145" s="15">
        <v>2308669.415827686</v>
      </c>
      <c r="I145" s="15">
        <v>3014400.451047109</v>
      </c>
      <c r="J145" s="15">
        <v>137713.6226</v>
      </c>
      <c r="K145" s="15">
        <v>68.574117647058827</v>
      </c>
      <c r="L145" s="15">
        <v>11.326869816056416</v>
      </c>
      <c r="M145" s="15">
        <v>16.430845171866995</v>
      </c>
      <c r="N145" s="15">
        <v>8027.7332266785352</v>
      </c>
    </row>
    <row r="146" spans="2:14" s="15" customFormat="1" x14ac:dyDescent="0.25">
      <c r="B146" s="15" t="str">
        <f>VLOOKUP(F146,NUTS_Europa!$A$2:$C$81,2,FALSE)</f>
        <v>NL33</v>
      </c>
      <c r="C146" s="15">
        <f>VLOOKUP(F146,NUTS_Europa!$A$2:$C$81,3,FALSE)</f>
        <v>250</v>
      </c>
      <c r="D146" s="15" t="str">
        <f>VLOOKUP(G146,NUTS_Europa!$A$2:$C$81,2,FALSE)</f>
        <v>NL11</v>
      </c>
      <c r="E146" s="15">
        <f>VLOOKUP(G146,NUTS_Europa!$A$2:$C$81,3,FALSE)</f>
        <v>218</v>
      </c>
      <c r="F146" s="15">
        <v>33</v>
      </c>
      <c r="G146" s="15">
        <v>70</v>
      </c>
      <c r="H146" s="15">
        <v>1895806.1744067529</v>
      </c>
      <c r="I146" s="15">
        <v>1776538.2557649256</v>
      </c>
      <c r="J146" s="15">
        <v>135416.16140000001</v>
      </c>
      <c r="K146" s="15">
        <v>4</v>
      </c>
      <c r="L146" s="15">
        <v>12.384818887740105</v>
      </c>
      <c r="M146" s="15">
        <v>10.847278807790037</v>
      </c>
      <c r="N146" s="15">
        <v>5603.586288415795</v>
      </c>
    </row>
    <row r="147" spans="2:14" s="15" customFormat="1" x14ac:dyDescent="0.25">
      <c r="B147" s="15" t="str">
        <f>VLOOKUP(G147,NUTS_Europa!$A$2:$C$81,2,FALSE)</f>
        <v>NL11</v>
      </c>
      <c r="C147" s="15">
        <f>VLOOKUP(G147,NUTS_Europa!$A$2:$C$81,3,FALSE)</f>
        <v>218</v>
      </c>
      <c r="D147" s="15" t="str">
        <f>VLOOKUP(F147,NUTS_Europa!$A$2:$C$81,2,FALSE)</f>
        <v>DE50</v>
      </c>
      <c r="E147" s="15">
        <f>VLOOKUP(F147,NUTS_Europa!$A$2:$C$81,3,FALSE)</f>
        <v>1069</v>
      </c>
      <c r="F147" s="15">
        <v>44</v>
      </c>
      <c r="G147" s="15">
        <v>70</v>
      </c>
      <c r="H147" s="15">
        <v>2248230.9553528316</v>
      </c>
      <c r="I147" s="15">
        <v>1802892.6468931194</v>
      </c>
      <c r="J147" s="15">
        <v>120437.3524</v>
      </c>
      <c r="K147" s="15">
        <v>15.88058823529412</v>
      </c>
      <c r="L147" s="15">
        <v>8.3269556253128751</v>
      </c>
      <c r="M147" s="15">
        <v>9.0821666527777971</v>
      </c>
      <c r="N147" s="15">
        <v>5603.586288415795</v>
      </c>
    </row>
    <row r="148" spans="2:14" s="15" customFormat="1" x14ac:dyDescent="0.25">
      <c r="B148" s="15" t="str">
        <f>VLOOKUP(F148,NUTS_Europa!$A$2:$C$81,2,FALSE)</f>
        <v>DE50</v>
      </c>
      <c r="C148" s="15">
        <f>VLOOKUP(F148,NUTS_Europa!$A$2:$C$81,3,FALSE)</f>
        <v>1069</v>
      </c>
      <c r="D148" s="15" t="str">
        <f>VLOOKUP(G148,NUTS_Europa!$A$2:$C$81,2,FALSE)</f>
        <v>ES12</v>
      </c>
      <c r="E148" s="15">
        <f>VLOOKUP(G148,NUTS_Europa!$A$2:$C$81,3,FALSE)</f>
        <v>163</v>
      </c>
      <c r="F148" s="15">
        <v>44</v>
      </c>
      <c r="G148" s="15">
        <v>52</v>
      </c>
      <c r="H148" s="15">
        <v>1795775.7439514343</v>
      </c>
      <c r="I148" s="15">
        <v>2634006.8045647498</v>
      </c>
      <c r="J148" s="15">
        <v>120125.8052</v>
      </c>
      <c r="K148" s="15">
        <v>61.65</v>
      </c>
      <c r="L148" s="15">
        <v>9.002803824159221</v>
      </c>
      <c r="M148" s="15">
        <v>6.7089842271998501</v>
      </c>
      <c r="N148" s="15">
        <v>3277.8554623696641</v>
      </c>
    </row>
    <row r="149" spans="2:14" s="15" customFormat="1" x14ac:dyDescent="0.25">
      <c r="B149" s="15" t="s">
        <v>73</v>
      </c>
      <c r="C149" s="15">
        <v>163</v>
      </c>
      <c r="D149" s="15" t="s">
        <v>119</v>
      </c>
      <c r="E149" s="15">
        <v>253</v>
      </c>
      <c r="F149" s="15">
        <v>35</v>
      </c>
      <c r="G149" s="15">
        <v>52</v>
      </c>
      <c r="H149" s="15">
        <v>1693882.6511256455</v>
      </c>
      <c r="I149" s="15">
        <v>2321354.0085724518</v>
      </c>
      <c r="J149" s="15">
        <v>113696.3812</v>
      </c>
      <c r="K149" s="15">
        <v>45.641764705882352</v>
      </c>
      <c r="L149" s="15">
        <v>10.299184792691392</v>
      </c>
      <c r="M149" s="15">
        <v>7.7414984459891301</v>
      </c>
      <c r="N149" s="15">
        <v>3277.8554623696641</v>
      </c>
    </row>
    <row r="150" spans="2:14" s="15" customFormat="1" x14ac:dyDescent="0.25">
      <c r="B150" s="15" t="s">
        <v>119</v>
      </c>
      <c r="C150" s="15">
        <v>253</v>
      </c>
      <c r="D150" s="15" t="s">
        <v>123</v>
      </c>
      <c r="E150" s="15">
        <v>1065</v>
      </c>
      <c r="F150" s="15">
        <v>35</v>
      </c>
      <c r="G150" s="15">
        <v>37</v>
      </c>
      <c r="H150" s="15">
        <v>3122901.8286424726</v>
      </c>
      <c r="I150" s="15">
        <v>2817697.1557636289</v>
      </c>
      <c r="J150" s="15">
        <v>142392.87169999999</v>
      </c>
      <c r="K150" s="15">
        <v>68.574529411764715</v>
      </c>
      <c r="L150" s="15">
        <v>8.5653875221613589</v>
      </c>
      <c r="M150" s="15">
        <v>16.430845171866995</v>
      </c>
      <c r="N150" s="15">
        <v>8027.7332266785352</v>
      </c>
    </row>
    <row r="151" spans="2:14" s="15" customFormat="1" x14ac:dyDescent="0.25">
      <c r="B151" s="15" t="s">
        <v>123</v>
      </c>
      <c r="C151" s="15">
        <v>1065</v>
      </c>
      <c r="D151" s="15" t="s">
        <v>127</v>
      </c>
      <c r="E151" s="15">
        <v>294</v>
      </c>
      <c r="F151" s="15">
        <v>37</v>
      </c>
      <c r="G151" s="15">
        <v>39</v>
      </c>
      <c r="H151" s="15">
        <v>947107.55581773643</v>
      </c>
      <c r="I151" s="15">
        <v>1320017.072991831</v>
      </c>
      <c r="J151" s="15">
        <v>507158.32770000002</v>
      </c>
      <c r="K151" s="15">
        <v>2.6470588235294117</v>
      </c>
      <c r="L151" s="15">
        <v>9.6550178406833744</v>
      </c>
      <c r="M151" s="15">
        <v>5.2188721249731556</v>
      </c>
      <c r="N151" s="15">
        <v>3013.6173496743208</v>
      </c>
    </row>
    <row r="152" spans="2:14" s="15" customFormat="1" x14ac:dyDescent="0.25">
      <c r="B152" s="15" t="str">
        <f>VLOOKUP(G152,NUTS_Europa!$A$2:$C$81,2,FALSE)</f>
        <v>PT17</v>
      </c>
      <c r="C152" s="15">
        <f>VLOOKUP(G152,NUTS_Europa!$A$2:$C$81,3,FALSE)</f>
        <v>294</v>
      </c>
      <c r="D152" s="15" t="str">
        <f>VLOOKUP(F152,NUTS_Europa!$A$2:$C$81,2,FALSE)</f>
        <v>FRJ1</v>
      </c>
      <c r="E152" s="15">
        <f>VLOOKUP(F152,NUTS_Europa!$A$2:$C$81,3,FALSE)</f>
        <v>1063</v>
      </c>
      <c r="F152" s="15">
        <v>26</v>
      </c>
      <c r="G152" s="15">
        <v>39</v>
      </c>
      <c r="H152" s="15">
        <v>1559773.8170465878</v>
      </c>
      <c r="I152" s="15">
        <v>10697881.534655437</v>
      </c>
      <c r="J152" s="15">
        <v>137713.6226</v>
      </c>
      <c r="K152" s="15">
        <v>47.882352941176471</v>
      </c>
      <c r="L152" s="15">
        <v>12.775542164295299</v>
      </c>
      <c r="M152" s="15">
        <v>5.2188721249731556</v>
      </c>
      <c r="N152" s="15">
        <v>3013.6173496743208</v>
      </c>
    </row>
    <row r="153" spans="2:14" s="15" customFormat="1" x14ac:dyDescent="0.25">
      <c r="B153" s="15" t="str">
        <f>VLOOKUP(F153,NUTS_Europa!$A$2:$C$81,2,FALSE)</f>
        <v>FRJ1</v>
      </c>
      <c r="C153" s="15">
        <f>VLOOKUP(F153,NUTS_Europa!$A$2:$C$81,3,FALSE)</f>
        <v>1063</v>
      </c>
      <c r="D153" s="15" t="str">
        <f>VLOOKUP(G153,NUTS_Europa!$A$2:$C$81,2,FALSE)</f>
        <v>FRJ2</v>
      </c>
      <c r="E153" s="15">
        <f>VLOOKUP(G153,NUTS_Europa!$A$2:$C$81,3,FALSE)</f>
        <v>283</v>
      </c>
      <c r="F153" s="15">
        <v>26</v>
      </c>
      <c r="G153" s="15">
        <v>28</v>
      </c>
      <c r="H153" s="15">
        <v>2293218.5340380045</v>
      </c>
      <c r="I153" s="15">
        <v>11556550.762179011</v>
      </c>
      <c r="J153" s="15">
        <v>142841.86170000001</v>
      </c>
      <c r="K153" s="15">
        <v>90.808058823529421</v>
      </c>
      <c r="L153" s="15">
        <v>10.773494175088508</v>
      </c>
      <c r="M153" s="15">
        <v>4.0796176541212308</v>
      </c>
      <c r="N153" s="15">
        <v>2266.668199218178</v>
      </c>
    </row>
    <row r="154" spans="2:14" s="15" customFormat="1" x14ac:dyDescent="0.25">
      <c r="B154" s="15" t="str">
        <f>VLOOKUP(G154,NUTS_Europa!$A$2:$C$81,2,FALSE)</f>
        <v>FRJ2</v>
      </c>
      <c r="C154" s="15">
        <f>VLOOKUP(G154,NUTS_Europa!$A$2:$C$81,3,FALSE)</f>
        <v>283</v>
      </c>
      <c r="D154" s="15" t="str">
        <f>VLOOKUP(F154,NUTS_Europa!$A$2:$C$81,2,FALSE)</f>
        <v>FRF2</v>
      </c>
      <c r="E154" s="15">
        <f>VLOOKUP(F154,NUTS_Europa!$A$2:$C$81,3,FALSE)</f>
        <v>269</v>
      </c>
      <c r="F154" s="15">
        <v>27</v>
      </c>
      <c r="G154" s="15">
        <v>28</v>
      </c>
      <c r="H154" s="15">
        <v>1876744.1889777614</v>
      </c>
      <c r="I154" s="15">
        <v>1998604.1621292823</v>
      </c>
      <c r="J154" s="15">
        <v>176841.96369999999</v>
      </c>
      <c r="K154" s="15">
        <v>27.235294117647058</v>
      </c>
      <c r="L154" s="15">
        <v>14.819757914267946</v>
      </c>
      <c r="M154" s="15">
        <v>4.7936110476183122</v>
      </c>
      <c r="N154" s="15">
        <v>2266.668199218178</v>
      </c>
    </row>
    <row r="155" spans="2:14" s="15" customFormat="1" x14ac:dyDescent="0.25">
      <c r="B155" s="15" t="str">
        <f>VLOOKUP(F155,NUTS_Europa!$A$2:$C$81,2,FALSE)</f>
        <v>FRF2</v>
      </c>
      <c r="C155" s="15">
        <f>VLOOKUP(F155,NUTS_Europa!$A$2:$C$81,3,FALSE)</f>
        <v>269</v>
      </c>
      <c r="D155" s="15" t="str">
        <f>VLOOKUP(G155,NUTS_Europa!$A$2:$C$81,2,FALSE)</f>
        <v>FRG0</v>
      </c>
      <c r="E155" s="15">
        <f>VLOOKUP(G155,NUTS_Europa!$A$2:$C$81,3,FALSE)</f>
        <v>283</v>
      </c>
      <c r="F155" s="15">
        <v>27</v>
      </c>
      <c r="G155" s="15">
        <v>62</v>
      </c>
      <c r="H155" s="15">
        <v>1346992.0974656842</v>
      </c>
      <c r="I155" s="15">
        <v>1998604.1621292823</v>
      </c>
      <c r="J155" s="15">
        <v>141512.31529999999</v>
      </c>
      <c r="K155" s="15">
        <v>27.235294117647058</v>
      </c>
      <c r="L155" s="15">
        <v>14.819757914267946</v>
      </c>
      <c r="M155" s="15">
        <v>4.7936110476183122</v>
      </c>
      <c r="N155" s="15">
        <v>2266.668199218178</v>
      </c>
    </row>
    <row r="156" spans="2:14" s="15" customFormat="1" x14ac:dyDescent="0.25">
      <c r="B156" s="15" t="str">
        <f>VLOOKUP(G156,NUTS_Europa!$A$2:$C$81,2,FALSE)</f>
        <v>FRG0</v>
      </c>
      <c r="C156" s="15">
        <f>VLOOKUP(G156,NUTS_Europa!$A$2:$C$81,3,FALSE)</f>
        <v>283</v>
      </c>
      <c r="D156" s="15" t="str">
        <f>VLOOKUP(F156,NUTS_Europa!$A$2:$C$81,2,FALSE)</f>
        <v>FRI2</v>
      </c>
      <c r="E156" s="15">
        <f>VLOOKUP(F156,NUTS_Europa!$A$2:$C$81,3,FALSE)</f>
        <v>269</v>
      </c>
      <c r="F156" s="15">
        <v>29</v>
      </c>
      <c r="G156" s="15">
        <v>62</v>
      </c>
      <c r="H156" s="15">
        <v>1358896.6388479781</v>
      </c>
      <c r="I156" s="15">
        <v>1998604.1621292823</v>
      </c>
      <c r="J156" s="15">
        <v>118487.9544</v>
      </c>
      <c r="K156" s="15">
        <v>27.235294117647058</v>
      </c>
      <c r="L156" s="15">
        <v>14.819757914267946</v>
      </c>
      <c r="M156" s="15">
        <v>4.7936110476183122</v>
      </c>
      <c r="N156" s="15">
        <v>2266.668199218178</v>
      </c>
    </row>
    <row r="157" spans="2:14" s="15" customFormat="1" x14ac:dyDescent="0.25"/>
    <row r="158" spans="2:14" s="15" customFormat="1" x14ac:dyDescent="0.25"/>
    <row r="159" spans="2:14" s="15" customFormat="1" x14ac:dyDescent="0.25"/>
    <row r="160" spans="2:14" s="15" customFormat="1" x14ac:dyDescent="0.25"/>
    <row r="161" s="15" customFormat="1" x14ac:dyDescent="0.25"/>
  </sheetData>
  <autoFilter ref="B3:I83" xr:uid="{00000000-0001-0000-0000-000000000000}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412C2-56F3-4522-912F-7822E399D7AD}">
  <dimension ref="B1:AC154"/>
  <sheetViews>
    <sheetView topLeftCell="A4" workbookViewId="0">
      <selection activeCell="A31" sqref="A31"/>
    </sheetView>
  </sheetViews>
  <sheetFormatPr baseColWidth="10" defaultColWidth="9.140625" defaultRowHeight="15" x14ac:dyDescent="0.25"/>
  <cols>
    <col min="6" max="7" width="7.28515625" bestFit="1" customWidth="1"/>
    <col min="8" max="8" width="13" bestFit="1" customWidth="1"/>
    <col min="9" max="9" width="14.5703125" bestFit="1" customWidth="1"/>
    <col min="10" max="14" width="12" bestFit="1" customWidth="1"/>
  </cols>
  <sheetData>
    <row r="1" spans="2:14" x14ac:dyDescent="0.25">
      <c r="L1" t="s">
        <v>145</v>
      </c>
    </row>
    <row r="3" spans="2:14" x14ac:dyDescent="0.25">
      <c r="B3" t="s">
        <v>133</v>
      </c>
      <c r="C3" t="s">
        <v>134</v>
      </c>
      <c r="D3" t="s">
        <v>131</v>
      </c>
      <c r="E3" t="s">
        <v>135</v>
      </c>
      <c r="F3" t="s">
        <v>39</v>
      </c>
      <c r="G3" t="s">
        <v>40</v>
      </c>
      <c r="H3" t="s">
        <v>136</v>
      </c>
      <c r="I3" t="s">
        <v>132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</row>
    <row r="4" spans="2:14" s="15" customFormat="1" x14ac:dyDescent="0.25">
      <c r="B4" s="15" t="str">
        <f>VLOOKUP(F4,[1]NUTS_Europa!$A$2:$C$81,2,FALSE)</f>
        <v>BE21</v>
      </c>
      <c r="C4" s="15">
        <f>VLOOKUP(F4,[1]NUTS_Europa!$A$2:$C$81,3,FALSE)</f>
        <v>253</v>
      </c>
      <c r="D4" s="15" t="str">
        <f>VLOOKUP(G4,[1]NUTS_Europa!$A$2:$C$81,2,FALSE)</f>
        <v>BE25</v>
      </c>
      <c r="E4" s="15">
        <f>VLOOKUP(G4,[1]NUTS_Europa!$A$2:$C$81,3,FALSE)</f>
        <v>235</v>
      </c>
      <c r="F4" s="15">
        <v>1</v>
      </c>
      <c r="G4" s="15">
        <v>3</v>
      </c>
      <c r="H4" s="16">
        <v>287483.5864706767</v>
      </c>
      <c r="I4" s="16">
        <v>1416377.8514238689</v>
      </c>
      <c r="J4" s="15">
        <v>135416.16140000001</v>
      </c>
      <c r="K4" s="15">
        <v>9.828125</v>
      </c>
      <c r="L4" s="15">
        <v>7.5845745382355236</v>
      </c>
      <c r="M4" s="15">
        <v>3.2460113219254394</v>
      </c>
      <c r="N4" s="15">
        <v>1583.5630706642501</v>
      </c>
    </row>
    <row r="5" spans="2:14" s="15" customFormat="1" x14ac:dyDescent="0.25">
      <c r="B5" s="15" t="str">
        <f>VLOOKUP(F5,[1]NUTS_Europa!$A$2:$C$81,2,FALSE)</f>
        <v>BE21</v>
      </c>
      <c r="C5" s="15">
        <f>VLOOKUP(F5,[1]NUTS_Europa!$A$2:$C$81,3,FALSE)</f>
        <v>253</v>
      </c>
      <c r="D5" s="15" t="str">
        <f>VLOOKUP(G5,[1]NUTS_Europa!$A$2:$C$81,2,FALSE)</f>
        <v>ES13</v>
      </c>
      <c r="E5" s="15">
        <f>VLOOKUP(G5,[1]NUTS_Europa!$A$2:$C$81,3,FALSE)</f>
        <v>163</v>
      </c>
      <c r="F5" s="15">
        <v>1</v>
      </c>
      <c r="G5" s="15">
        <v>13</v>
      </c>
      <c r="H5" s="15">
        <v>826158.75512431539</v>
      </c>
      <c r="I5" s="15">
        <v>2639419.4338831659</v>
      </c>
      <c r="J5" s="15">
        <v>117923.68180000001</v>
      </c>
      <c r="K5" s="15">
        <v>60.617968749999996</v>
      </c>
      <c r="L5" s="15">
        <v>9.2685947441185839</v>
      </c>
      <c r="M5" s="15">
        <v>7.5138073194248598</v>
      </c>
      <c r="N5" s="15">
        <v>3181.4479505489426</v>
      </c>
    </row>
    <row r="6" spans="2:14" s="15" customFormat="1" x14ac:dyDescent="0.25">
      <c r="B6" s="15" t="str">
        <f>VLOOKUP(F6,[1]NUTS_Europa!$A$2:$C$81,2,FALSE)</f>
        <v>BE23</v>
      </c>
      <c r="C6" s="15">
        <f>VLOOKUP(F6,[1]NUTS_Europa!$A$2:$C$81,3,FALSE)</f>
        <v>253</v>
      </c>
      <c r="D6" s="15" t="str">
        <f>VLOOKUP(G6,[1]NUTS_Europa!$A$2:$C$81,2,FALSE)</f>
        <v>BE25</v>
      </c>
      <c r="E6" s="15">
        <f>VLOOKUP(G6,[1]NUTS_Europa!$A$2:$C$81,3,FALSE)</f>
        <v>235</v>
      </c>
      <c r="F6" s="15">
        <v>2</v>
      </c>
      <c r="G6" s="15">
        <v>3</v>
      </c>
      <c r="H6" s="15">
        <v>358177.00907127018</v>
      </c>
      <c r="I6" s="15">
        <v>1416377.8514238689</v>
      </c>
      <c r="J6" s="15">
        <v>135416.16140000001</v>
      </c>
      <c r="K6" s="15">
        <v>9.828125</v>
      </c>
      <c r="L6" s="15">
        <v>7.5845745382355236</v>
      </c>
      <c r="M6" s="15">
        <v>3.2460113219254394</v>
      </c>
      <c r="N6" s="15">
        <v>1583.5630706642501</v>
      </c>
    </row>
    <row r="7" spans="2:14" s="15" customFormat="1" x14ac:dyDescent="0.25">
      <c r="B7" s="15" t="str">
        <f>VLOOKUP(F7,[1]NUTS_Europa!$A$2:$C$81,2,FALSE)</f>
        <v>BE23</v>
      </c>
      <c r="C7" s="15">
        <f>VLOOKUP(F7,[1]NUTS_Europa!$A$2:$C$81,3,FALSE)</f>
        <v>253</v>
      </c>
      <c r="D7" s="15" t="str">
        <f>VLOOKUP(G7,[1]NUTS_Europa!$A$2:$C$81,2,FALSE)</f>
        <v>ES13</v>
      </c>
      <c r="E7" s="15">
        <f>VLOOKUP(G7,[1]NUTS_Europa!$A$2:$C$81,3,FALSE)</f>
        <v>163</v>
      </c>
      <c r="F7" s="15">
        <v>2</v>
      </c>
      <c r="G7" s="15">
        <v>13</v>
      </c>
      <c r="H7" s="15">
        <v>968184.95453272131</v>
      </c>
      <c r="I7" s="15">
        <v>2639419.4338831659</v>
      </c>
      <c r="J7" s="15">
        <v>117923.68180000001</v>
      </c>
      <c r="K7" s="15">
        <v>60.617968749999996</v>
      </c>
      <c r="L7" s="15">
        <v>9.2685947441185839</v>
      </c>
      <c r="M7" s="15">
        <v>7.5138073194248598</v>
      </c>
      <c r="N7" s="15">
        <v>3181.4479505489426</v>
      </c>
    </row>
    <row r="8" spans="2:14" s="15" customFormat="1" x14ac:dyDescent="0.25">
      <c r="B8" s="15" t="str">
        <f>VLOOKUP(F8,[1]NUTS_Europa!$A$2:$C$81,2,FALSE)</f>
        <v>DE50</v>
      </c>
      <c r="C8" s="15">
        <f>VLOOKUP(F8,[1]NUTS_Europa!$A$2:$C$81,3,FALSE)</f>
        <v>245</v>
      </c>
      <c r="D8" s="15" t="str">
        <f>VLOOKUP(G8,[1]NUTS_Europa!$A$2:$C$81,2,FALSE)</f>
        <v>ES11</v>
      </c>
      <c r="E8" s="15">
        <f>VLOOKUP(G8,[1]NUTS_Europa!$A$2:$C$81,3,FALSE)</f>
        <v>288</v>
      </c>
      <c r="F8" s="15">
        <v>4</v>
      </c>
      <c r="G8" s="15">
        <v>11</v>
      </c>
      <c r="H8" s="15">
        <v>1911857.0123468682</v>
      </c>
      <c r="I8" s="15">
        <v>11818447.720320988</v>
      </c>
      <c r="J8" s="15">
        <v>159445.52859999999</v>
      </c>
      <c r="K8" s="15">
        <v>86.7734375</v>
      </c>
      <c r="L8" s="15">
        <v>10.846583503658463</v>
      </c>
      <c r="M8" s="15">
        <v>2.0273101726387313</v>
      </c>
      <c r="N8" s="15">
        <v>990.49714506110752</v>
      </c>
    </row>
    <row r="9" spans="2:14" s="15" customFormat="1" x14ac:dyDescent="0.25">
      <c r="B9" s="15" t="str">
        <f>VLOOKUP(F9,[1]NUTS_Europa!$A$2:$C$81,2,FALSE)</f>
        <v>DE50</v>
      </c>
      <c r="C9" s="15">
        <f>VLOOKUP(F9,[1]NUTS_Europa!$A$2:$C$81,3,FALSE)</f>
        <v>245</v>
      </c>
      <c r="D9" s="15" t="str">
        <f>VLOOKUP(G9,[1]NUTS_Europa!$A$2:$C$81,2,FALSE)</f>
        <v>ES12</v>
      </c>
      <c r="E9" s="15">
        <f>VLOOKUP(G9,[1]NUTS_Europa!$A$2:$C$81,3,FALSE)</f>
        <v>285</v>
      </c>
      <c r="F9" s="15">
        <v>4</v>
      </c>
      <c r="G9" s="15">
        <v>12</v>
      </c>
      <c r="H9" s="15">
        <v>33359.780428950173</v>
      </c>
      <c r="I9" s="15">
        <v>13293776.352897463</v>
      </c>
      <c r="J9" s="15">
        <v>114346.8514</v>
      </c>
      <c r="K9" s="15">
        <v>78.589062499999997</v>
      </c>
      <c r="L9" s="15">
        <v>13.054252081821716</v>
      </c>
      <c r="M9" s="15">
        <v>3.1948865631353671E-2</v>
      </c>
      <c r="N9" s="15">
        <v>15.609481283570693</v>
      </c>
    </row>
    <row r="10" spans="2:14" s="15" customFormat="1" x14ac:dyDescent="0.25">
      <c r="B10" s="15" t="str">
        <f>VLOOKUP(F10,[1]NUTS_Europa!$A$2:$C$81,2,FALSE)</f>
        <v>DE60</v>
      </c>
      <c r="C10" s="15">
        <f>VLOOKUP(F10,[1]NUTS_Europa!$A$2:$C$81,3,FALSE)</f>
        <v>1069</v>
      </c>
      <c r="D10" s="15" t="str">
        <f>VLOOKUP(G10,[1]NUTS_Europa!$A$2:$C$81,2,FALSE)</f>
        <v>NL12</v>
      </c>
      <c r="E10" s="15">
        <f>VLOOKUP(G10,[1]NUTS_Europa!$A$2:$C$81,3,FALSE)</f>
        <v>218</v>
      </c>
      <c r="F10" s="15">
        <v>5</v>
      </c>
      <c r="G10" s="15">
        <v>31</v>
      </c>
      <c r="H10" s="15">
        <v>1120821.1344204147</v>
      </c>
      <c r="I10" s="15">
        <v>1905920.4256489193</v>
      </c>
      <c r="J10" s="15">
        <v>120437.3524</v>
      </c>
      <c r="K10" s="15">
        <v>21.091406250000002</v>
      </c>
      <c r="L10" s="15">
        <v>8.6729473496170222</v>
      </c>
      <c r="M10" s="15">
        <v>8.5631856968119902</v>
      </c>
      <c r="N10" s="15">
        <v>5283.3813549476936</v>
      </c>
    </row>
    <row r="11" spans="2:14" s="15" customFormat="1" x14ac:dyDescent="0.25">
      <c r="B11" s="15" t="str">
        <f>VLOOKUP(F11,[1]NUTS_Europa!$A$2:$C$81,2,FALSE)</f>
        <v>DE60</v>
      </c>
      <c r="C11" s="15">
        <f>VLOOKUP(F11,[1]NUTS_Europa!$A$2:$C$81,3,FALSE)</f>
        <v>1069</v>
      </c>
      <c r="D11" s="15" t="str">
        <f>VLOOKUP(G11,[1]NUTS_Europa!$A$2:$C$81,2,FALSE)</f>
        <v>NL32</v>
      </c>
      <c r="E11" s="15">
        <f>VLOOKUP(G11,[1]NUTS_Europa!$A$2:$C$81,3,FALSE)</f>
        <v>218</v>
      </c>
      <c r="F11" s="15">
        <v>5</v>
      </c>
      <c r="G11" s="15">
        <v>32</v>
      </c>
      <c r="H11" s="15">
        <v>304326.85148866259</v>
      </c>
      <c r="I11" s="15">
        <v>1905920.4256489193</v>
      </c>
      <c r="J11" s="15">
        <v>119215.969</v>
      </c>
      <c r="K11" s="15">
        <v>21.091406250000002</v>
      </c>
      <c r="L11" s="15">
        <v>8.6729473496170222</v>
      </c>
      <c r="M11" s="15">
        <v>8.5631856968119902</v>
      </c>
      <c r="N11" s="15">
        <v>5283.3813549476936</v>
      </c>
    </row>
    <row r="12" spans="2:14" s="15" customFormat="1" x14ac:dyDescent="0.25">
      <c r="B12" s="15" t="str">
        <f>VLOOKUP(F12,[1]NUTS_Europa!$A$2:$C$81,2,FALSE)</f>
        <v>DE80</v>
      </c>
      <c r="C12" s="15">
        <f>VLOOKUP(F12,[1]NUTS_Europa!$A$2:$C$81,3,FALSE)</f>
        <v>1069</v>
      </c>
      <c r="D12" s="15" t="str">
        <f>VLOOKUP(G12,[1]NUTS_Europa!$A$2:$C$81,2,FALSE)</f>
        <v>FRD1</v>
      </c>
      <c r="E12" s="15">
        <f>VLOOKUP(G12,[1]NUTS_Europa!$A$2:$C$81,3,FALSE)</f>
        <v>268</v>
      </c>
      <c r="F12" s="15">
        <v>6</v>
      </c>
      <c r="G12" s="15">
        <v>19</v>
      </c>
      <c r="H12" s="15">
        <v>64634.136935735914</v>
      </c>
      <c r="I12" s="15">
        <v>2543697.7505376157</v>
      </c>
      <c r="J12" s="15">
        <v>114346.8514</v>
      </c>
      <c r="K12" s="15">
        <v>48.832031249999993</v>
      </c>
      <c r="L12" s="15">
        <v>13.10301072331203</v>
      </c>
      <c r="M12" s="15">
        <v>0.19039630161593477</v>
      </c>
      <c r="N12" s="15">
        <v>93.023256000000003</v>
      </c>
    </row>
    <row r="13" spans="2:14" s="15" customFormat="1" x14ac:dyDescent="0.25">
      <c r="B13" s="15" t="str">
        <f>VLOOKUP(F13,[1]NUTS_Europa!$A$2:$C$81,2,FALSE)</f>
        <v>DE80</v>
      </c>
      <c r="C13" s="15">
        <f>VLOOKUP(F13,[1]NUTS_Europa!$A$2:$C$81,3,FALSE)</f>
        <v>1069</v>
      </c>
      <c r="D13" s="15" t="str">
        <f>VLOOKUP(G13,[1]NUTS_Europa!$A$2:$C$81,2,FALSE)</f>
        <v>FRI1</v>
      </c>
      <c r="E13" s="15">
        <f>VLOOKUP(G13,[1]NUTS_Europa!$A$2:$C$81,3,FALSE)</f>
        <v>283</v>
      </c>
      <c r="F13" s="15">
        <v>6</v>
      </c>
      <c r="G13" s="15">
        <v>24</v>
      </c>
      <c r="H13" s="15">
        <v>1227367.414534451</v>
      </c>
      <c r="I13" s="15">
        <v>2869345.9637090093</v>
      </c>
      <c r="J13" s="15">
        <v>145277.79319999999</v>
      </c>
      <c r="K13" s="15">
        <v>74.834374999999994</v>
      </c>
      <c r="L13" s="15">
        <v>11.724243123342092</v>
      </c>
      <c r="M13" s="15">
        <v>3.6575882400734669</v>
      </c>
      <c r="N13" s="15">
        <v>2032.1852811951153</v>
      </c>
    </row>
    <row r="14" spans="2:14" s="15" customFormat="1" x14ac:dyDescent="0.25">
      <c r="B14" s="15" t="str">
        <f>VLOOKUP(F14,[1]NUTS_Europa!$A$2:$C$81,2,FALSE)</f>
        <v>DE93</v>
      </c>
      <c r="C14" s="15">
        <f>VLOOKUP(F14,[1]NUTS_Europa!$A$2:$C$81,3,FALSE)</f>
        <v>1069</v>
      </c>
      <c r="D14" s="15" t="str">
        <f>VLOOKUP(G14,[1]NUTS_Europa!$A$2:$C$81,2,FALSE)</f>
        <v>ES21</v>
      </c>
      <c r="E14" s="15">
        <f>VLOOKUP(G14,[1]NUTS_Europa!$A$2:$C$81,3,FALSE)</f>
        <v>163</v>
      </c>
      <c r="F14" s="15">
        <v>7</v>
      </c>
      <c r="G14" s="15">
        <v>14</v>
      </c>
      <c r="H14" s="15">
        <v>709927.0726418948</v>
      </c>
      <c r="I14" s="15">
        <v>3086835.8833474163</v>
      </c>
      <c r="J14" s="15">
        <v>117768.50930000001</v>
      </c>
      <c r="K14" s="15">
        <v>81.878906249999986</v>
      </c>
      <c r="L14" s="15">
        <v>10.155230940672283</v>
      </c>
      <c r="M14" s="15">
        <v>6.5116611653339023</v>
      </c>
      <c r="N14" s="15">
        <v>3181.4479505489426</v>
      </c>
    </row>
    <row r="15" spans="2:14" s="15" customFormat="1" x14ac:dyDescent="0.25">
      <c r="B15" s="15" t="str">
        <f>VLOOKUP(F15,[1]NUTS_Europa!$A$2:$C$81,2,FALSE)</f>
        <v>DE93</v>
      </c>
      <c r="C15" s="15">
        <f>VLOOKUP(F15,[1]NUTS_Europa!$A$2:$C$81,3,FALSE)</f>
        <v>1069</v>
      </c>
      <c r="D15" s="15" t="str">
        <f>VLOOKUP(G15,[1]NUTS_Europa!$A$2:$C$81,2,FALSE)</f>
        <v>NL32</v>
      </c>
      <c r="E15" s="15">
        <f>VLOOKUP(G15,[1]NUTS_Europa!$A$2:$C$81,3,FALSE)</f>
        <v>218</v>
      </c>
      <c r="F15" s="15">
        <v>7</v>
      </c>
      <c r="G15" s="15">
        <v>32</v>
      </c>
      <c r="H15" s="15">
        <v>578341.50039099227</v>
      </c>
      <c r="I15" s="15">
        <v>1905920.4256489193</v>
      </c>
      <c r="J15" s="15">
        <v>199058.85829999999</v>
      </c>
      <c r="K15" s="15">
        <v>21.091406250000002</v>
      </c>
      <c r="L15" s="15">
        <v>8.6729473496170222</v>
      </c>
      <c r="M15" s="15">
        <v>8.5631856968119902</v>
      </c>
      <c r="N15" s="15">
        <v>5283.3813549476936</v>
      </c>
    </row>
    <row r="16" spans="2:14" s="15" customFormat="1" x14ac:dyDescent="0.25">
      <c r="B16" s="15" t="str">
        <f>VLOOKUP(F16,[1]NUTS_Europa!$A$2:$C$81,2,FALSE)</f>
        <v>DE94</v>
      </c>
      <c r="C16" s="15">
        <f>VLOOKUP(F16,[1]NUTS_Europa!$A$2:$C$81,3,FALSE)</f>
        <v>245</v>
      </c>
      <c r="D16" s="15" t="str">
        <f>VLOOKUP(G16,[1]NUTS_Europa!$A$2:$C$81,2,FALSE)</f>
        <v>ES11</v>
      </c>
      <c r="E16" s="15">
        <f>VLOOKUP(G16,[1]NUTS_Europa!$A$2:$C$81,3,FALSE)</f>
        <v>288</v>
      </c>
      <c r="F16" s="15">
        <v>8</v>
      </c>
      <c r="G16" s="15">
        <v>11</v>
      </c>
      <c r="H16" s="15">
        <v>1929804.2263170886</v>
      </c>
      <c r="I16" s="15">
        <v>11818447.720320988</v>
      </c>
      <c r="J16" s="15">
        <v>123840.01519999999</v>
      </c>
      <c r="K16" s="15">
        <v>86.7734375</v>
      </c>
      <c r="L16" s="15">
        <v>10.846583503658463</v>
      </c>
      <c r="M16" s="15">
        <v>2.0273101726387313</v>
      </c>
      <c r="N16" s="15">
        <v>990.49714506110752</v>
      </c>
    </row>
    <row r="17" spans="2:14" s="15" customFormat="1" x14ac:dyDescent="0.25">
      <c r="B17" s="15" t="str">
        <f>VLOOKUP(F17,[1]NUTS_Europa!$A$2:$C$81,2,FALSE)</f>
        <v>DE94</v>
      </c>
      <c r="C17" s="15">
        <f>VLOOKUP(F17,[1]NUTS_Europa!$A$2:$C$81,3,FALSE)</f>
        <v>245</v>
      </c>
      <c r="D17" s="15" t="str">
        <f>VLOOKUP(G17,[1]NUTS_Europa!$A$2:$C$81,2,FALSE)</f>
        <v>ES12</v>
      </c>
      <c r="E17" s="15">
        <f>VLOOKUP(G17,[1]NUTS_Europa!$A$2:$C$81,3,FALSE)</f>
        <v>285</v>
      </c>
      <c r="F17" s="15">
        <v>8</v>
      </c>
      <c r="G17" s="15">
        <v>12</v>
      </c>
      <c r="H17" s="15">
        <v>33642.614864119707</v>
      </c>
      <c r="I17" s="15">
        <v>13293776.352897463</v>
      </c>
      <c r="J17" s="15">
        <v>117061.7148</v>
      </c>
      <c r="K17" s="15">
        <v>78.589062499999997</v>
      </c>
      <c r="L17" s="15">
        <v>13.054252081821716</v>
      </c>
      <c r="M17" s="15">
        <v>3.1948865631353671E-2</v>
      </c>
      <c r="N17" s="15">
        <v>15.609481283570693</v>
      </c>
    </row>
    <row r="18" spans="2:14" s="15" customFormat="1" x14ac:dyDescent="0.25">
      <c r="B18" s="15" t="str">
        <f>VLOOKUP(F18,[1]NUTS_Europa!$A$2:$C$81,2,FALSE)</f>
        <v>DEA1</v>
      </c>
      <c r="C18" s="15">
        <f>VLOOKUP(F18,[1]NUTS_Europa!$A$2:$C$81,3,FALSE)</f>
        <v>253</v>
      </c>
      <c r="D18" s="15" t="str">
        <f>VLOOKUP(G18,[1]NUTS_Europa!$A$2:$C$81,2,FALSE)</f>
        <v>FRD1</v>
      </c>
      <c r="E18" s="15">
        <f>VLOOKUP(G18,[1]NUTS_Europa!$A$2:$C$81,3,FALSE)</f>
        <v>268</v>
      </c>
      <c r="F18" s="15">
        <v>9</v>
      </c>
      <c r="G18" s="15">
        <v>19</v>
      </c>
      <c r="H18" s="15">
        <v>66469.386173544568</v>
      </c>
      <c r="I18" s="15">
        <v>2143924.2610487584</v>
      </c>
      <c r="J18" s="15">
        <v>117061.7148</v>
      </c>
      <c r="K18" s="15">
        <v>29.680468749999999</v>
      </c>
      <c r="L18" s="15">
        <v>12.216374526758331</v>
      </c>
      <c r="M18" s="15">
        <v>0.2196983363153657</v>
      </c>
      <c r="N18" s="15">
        <v>93.023256000000003</v>
      </c>
    </row>
    <row r="19" spans="2:14" s="15" customFormat="1" x14ac:dyDescent="0.25">
      <c r="B19" s="15" t="str">
        <f>VLOOKUP(F19,[1]NUTS_Europa!$A$2:$C$81,2,FALSE)</f>
        <v>DEA1</v>
      </c>
      <c r="C19" s="15">
        <f>VLOOKUP(F19,[1]NUTS_Europa!$A$2:$C$81,3,FALSE)</f>
        <v>253</v>
      </c>
      <c r="D19" s="15" t="str">
        <f>VLOOKUP(G19,[1]NUTS_Europa!$A$2:$C$81,2,FALSE)</f>
        <v>FRG0</v>
      </c>
      <c r="E19" s="15">
        <f>VLOOKUP(G19,[1]NUTS_Europa!$A$2:$C$81,3,FALSE)</f>
        <v>282</v>
      </c>
      <c r="F19" s="15">
        <v>9</v>
      </c>
      <c r="G19" s="15">
        <v>22</v>
      </c>
      <c r="H19" s="15">
        <v>455158.80432858283</v>
      </c>
      <c r="I19" s="15">
        <v>2447427.60866086</v>
      </c>
      <c r="J19" s="15">
        <v>507158.32770000002</v>
      </c>
      <c r="K19" s="15">
        <v>52.181249999999991</v>
      </c>
      <c r="L19" s="15">
        <v>11.433473994959972</v>
      </c>
      <c r="M19" s="15">
        <v>1.728927042550586</v>
      </c>
      <c r="N19" s="15">
        <v>732.05116425480003</v>
      </c>
    </row>
    <row r="20" spans="2:14" s="15" customFormat="1" x14ac:dyDescent="0.25">
      <c r="B20" s="15" t="str">
        <f>VLOOKUP(F20,[1]NUTS_Europa!$A$2:$C$81,2,FALSE)</f>
        <v>DEF0</v>
      </c>
      <c r="C20" s="15">
        <f>VLOOKUP(F20,[1]NUTS_Europa!$A$2:$C$81,3,FALSE)</f>
        <v>1069</v>
      </c>
      <c r="D20" s="15" t="str">
        <f>VLOOKUP(G20,[1]NUTS_Europa!$A$2:$C$81,2,FALSE)</f>
        <v>ES21</v>
      </c>
      <c r="E20" s="15">
        <f>VLOOKUP(G20,[1]NUTS_Europa!$A$2:$C$81,3,FALSE)</f>
        <v>163</v>
      </c>
      <c r="F20" s="15">
        <v>10</v>
      </c>
      <c r="G20" s="15">
        <v>14</v>
      </c>
      <c r="H20" s="15">
        <v>916282.78589999059</v>
      </c>
      <c r="I20" s="15">
        <v>3086835.8833474163</v>
      </c>
      <c r="J20" s="15">
        <v>199058.85829999999</v>
      </c>
      <c r="K20" s="15">
        <v>81.878906249999986</v>
      </c>
      <c r="L20" s="15">
        <v>10.155230940672283</v>
      </c>
      <c r="M20" s="15">
        <v>6.5116611653339023</v>
      </c>
      <c r="N20" s="15">
        <v>3181.4479505489426</v>
      </c>
    </row>
    <row r="21" spans="2:14" s="15" customFormat="1" x14ac:dyDescent="0.25">
      <c r="B21" s="15" t="str">
        <f>VLOOKUP(F21,[1]NUTS_Europa!$A$2:$C$81,2,FALSE)</f>
        <v>DEF0</v>
      </c>
      <c r="C21" s="15">
        <f>VLOOKUP(F21,[1]NUTS_Europa!$A$2:$C$81,3,FALSE)</f>
        <v>1069</v>
      </c>
      <c r="D21" s="15" t="str">
        <f>VLOOKUP(G21,[1]NUTS_Europa!$A$2:$C$81,2,FALSE)</f>
        <v>FRH0</v>
      </c>
      <c r="E21" s="15">
        <f>VLOOKUP(G21,[1]NUTS_Europa!$A$2:$C$81,3,FALSE)</f>
        <v>283</v>
      </c>
      <c r="F21" s="15">
        <v>10</v>
      </c>
      <c r="G21" s="15">
        <v>23</v>
      </c>
      <c r="H21" s="15">
        <v>1024312.8837671318</v>
      </c>
      <c r="I21" s="15">
        <v>2869345.9637090093</v>
      </c>
      <c r="J21" s="15">
        <v>119215.969</v>
      </c>
      <c r="K21" s="15">
        <v>74.834374999999994</v>
      </c>
      <c r="L21" s="15">
        <v>11.724243123342092</v>
      </c>
      <c r="M21" s="15">
        <v>3.6575882400734669</v>
      </c>
      <c r="N21" s="15">
        <v>2032.1852811951153</v>
      </c>
    </row>
    <row r="22" spans="2:14" s="15" customFormat="1" x14ac:dyDescent="0.25">
      <c r="B22" s="15" t="str">
        <f>VLOOKUP(F22,[1]NUTS_Europa!$A$2:$C$81,2,FALSE)</f>
        <v>ES51</v>
      </c>
      <c r="C22" s="15">
        <f>VLOOKUP(F22,[1]NUTS_Europa!$A$2:$C$81,3,FALSE)</f>
        <v>1063</v>
      </c>
      <c r="D22" s="15" t="str">
        <f>VLOOKUP(G22,[1]NUTS_Europa!$A$2:$C$81,2,FALSE)</f>
        <v>ES52</v>
      </c>
      <c r="E22" s="15">
        <f>VLOOKUP(G22,[1]NUTS_Europa!$A$2:$C$81,3,FALSE)</f>
        <v>1064</v>
      </c>
      <c r="F22" s="15">
        <v>15</v>
      </c>
      <c r="G22" s="15">
        <v>16</v>
      </c>
      <c r="H22" s="15">
        <v>2941386.9683552166</v>
      </c>
      <c r="I22" s="15">
        <v>9879919.9104980789</v>
      </c>
      <c r="J22" s="15">
        <v>135416.16140000001</v>
      </c>
      <c r="K22" s="15">
        <v>12.65625</v>
      </c>
      <c r="L22" s="15">
        <v>10.588391379646877</v>
      </c>
      <c r="M22" s="15">
        <v>20.364287256214961</v>
      </c>
      <c r="N22" s="15">
        <v>11759.278234738651</v>
      </c>
    </row>
    <row r="23" spans="2:14" s="15" customFormat="1" x14ac:dyDescent="0.25">
      <c r="B23" s="15" t="str">
        <f>VLOOKUP(F23,[1]NUTS_Europa!$A$2:$C$81,2,FALSE)</f>
        <v>ES51</v>
      </c>
      <c r="C23" s="15">
        <f>VLOOKUP(F23,[1]NUTS_Europa!$A$2:$C$81,3,FALSE)</f>
        <v>1063</v>
      </c>
      <c r="D23" s="15" t="str">
        <f>VLOOKUP(G23,[1]NUTS_Europa!$A$2:$C$81,2,FALSE)</f>
        <v>PT18</v>
      </c>
      <c r="E23" s="15">
        <f>VLOOKUP(G23,[1]NUTS_Europa!$A$2:$C$81,3,FALSE)</f>
        <v>1065</v>
      </c>
      <c r="F23" s="15">
        <v>15</v>
      </c>
      <c r="G23" s="15">
        <v>40</v>
      </c>
      <c r="H23" s="15">
        <v>2574363.8972301478</v>
      </c>
      <c r="I23" s="15">
        <v>11057740.373208271</v>
      </c>
      <c r="J23" s="15">
        <v>192445.7181</v>
      </c>
      <c r="K23" s="15">
        <v>62.421875</v>
      </c>
      <c r="L23" s="15">
        <v>11.792952844412838</v>
      </c>
      <c r="M23" s="15">
        <v>13.084361732842387</v>
      </c>
      <c r="N23" s="15">
        <v>7555.5136403560382</v>
      </c>
    </row>
    <row r="24" spans="2:14" s="15" customFormat="1" x14ac:dyDescent="0.25">
      <c r="B24" s="15" t="str">
        <f>VLOOKUP(F24,[1]NUTS_Europa!$A$2:$C$81,2,FALSE)</f>
        <v>ES52</v>
      </c>
      <c r="C24" s="15">
        <f>VLOOKUP(F24,[1]NUTS_Europa!$A$2:$C$81,3,FALSE)</f>
        <v>1064</v>
      </c>
      <c r="D24" s="15" t="str">
        <f>VLOOKUP(G24,[1]NUTS_Europa!$A$2:$C$81,2,FALSE)</f>
        <v>PT18</v>
      </c>
      <c r="E24" s="15">
        <f>VLOOKUP(G24,[1]NUTS_Europa!$A$2:$C$81,3,FALSE)</f>
        <v>61</v>
      </c>
      <c r="F24" s="15">
        <v>16</v>
      </c>
      <c r="G24" s="15">
        <v>80</v>
      </c>
      <c r="H24" s="15">
        <v>13431491.106805168</v>
      </c>
      <c r="I24" s="15">
        <v>1834181.5832387412</v>
      </c>
      <c r="J24" s="15">
        <v>145277.79319999999</v>
      </c>
      <c r="K24" s="15">
        <v>30.546093750000001</v>
      </c>
      <c r="L24" s="15">
        <v>10.741594924988245</v>
      </c>
      <c r="M24" s="15">
        <v>30.815176996514239</v>
      </c>
      <c r="N24" s="15">
        <v>19116.552947283857</v>
      </c>
    </row>
    <row r="25" spans="2:14" s="15" customFormat="1" x14ac:dyDescent="0.25">
      <c r="B25" s="15" t="str">
        <f>VLOOKUP(F25,[1]NUTS_Europa!$A$2:$C$81,2,FALSE)</f>
        <v>ES61</v>
      </c>
      <c r="C25" s="15">
        <f>VLOOKUP(F25,[1]NUTS_Europa!$A$2:$C$81,3,FALSE)</f>
        <v>61</v>
      </c>
      <c r="D25" s="15" t="str">
        <f>VLOOKUP(G25,[1]NUTS_Europa!$A$2:$C$81,2,FALSE)</f>
        <v>PT11</v>
      </c>
      <c r="E25" s="15">
        <f>VLOOKUP(G25,[1]NUTS_Europa!$A$2:$C$81,3,FALSE)</f>
        <v>111</v>
      </c>
      <c r="F25" s="15">
        <v>17</v>
      </c>
      <c r="G25" s="15">
        <v>36</v>
      </c>
      <c r="H25" s="15">
        <v>1757327.9197523517</v>
      </c>
      <c r="I25" s="15">
        <v>1733720.5309007566</v>
      </c>
      <c r="J25" s="15">
        <v>507158.32770000002</v>
      </c>
      <c r="K25" s="15">
        <v>25.014843749999997</v>
      </c>
      <c r="L25" s="15">
        <v>11.295497668819735</v>
      </c>
      <c r="M25" s="15">
        <v>4.8578398126497584</v>
      </c>
      <c r="N25" s="15">
        <v>3013.6173483101311</v>
      </c>
    </row>
    <row r="26" spans="2:14" s="15" customFormat="1" x14ac:dyDescent="0.25">
      <c r="B26" s="15" t="str">
        <f>VLOOKUP(F26,[1]NUTS_Europa!$A$2:$C$81,2,FALSE)</f>
        <v>ES61</v>
      </c>
      <c r="C26" s="15">
        <f>VLOOKUP(F26,[1]NUTS_Europa!$A$2:$C$81,3,FALSE)</f>
        <v>61</v>
      </c>
      <c r="D26" s="15" t="str">
        <f>VLOOKUP(G26,[1]NUTS_Europa!$A$2:$C$81,2,FALSE)</f>
        <v>PT16</v>
      </c>
      <c r="E26" s="15">
        <f>VLOOKUP(G26,[1]NUTS_Europa!$A$2:$C$81,3,FALSE)</f>
        <v>111</v>
      </c>
      <c r="F26" s="15">
        <v>17</v>
      </c>
      <c r="G26" s="15">
        <v>38</v>
      </c>
      <c r="H26" s="15">
        <v>1658405.930294072</v>
      </c>
      <c r="I26" s="15">
        <v>1733720.5309007566</v>
      </c>
      <c r="J26" s="15">
        <v>118487.9544</v>
      </c>
      <c r="K26" s="15">
        <v>25.014843749999997</v>
      </c>
      <c r="L26" s="15">
        <v>11.295497668819735</v>
      </c>
      <c r="M26" s="15">
        <v>4.8578398126497584</v>
      </c>
      <c r="N26" s="15">
        <v>3013.6173483101311</v>
      </c>
    </row>
    <row r="27" spans="2:14" s="15" customFormat="1" x14ac:dyDescent="0.25">
      <c r="B27" s="15" t="str">
        <f>VLOOKUP(F27,[1]NUTS_Europa!$A$2:$C$81,2,FALSE)</f>
        <v>ES62</v>
      </c>
      <c r="C27" s="15">
        <f>VLOOKUP(F27,[1]NUTS_Europa!$A$2:$C$81,3,FALSE)</f>
        <v>1064</v>
      </c>
      <c r="D27" s="15" t="str">
        <f>VLOOKUP(G27,[1]NUTS_Europa!$A$2:$C$81,2,FALSE)</f>
        <v>FRG0</v>
      </c>
      <c r="E27" s="15">
        <f>VLOOKUP(G27,[1]NUTS_Europa!$A$2:$C$81,3,FALSE)</f>
        <v>282</v>
      </c>
      <c r="F27" s="15">
        <v>18</v>
      </c>
      <c r="G27" s="15">
        <v>22</v>
      </c>
      <c r="H27" s="15">
        <v>456199.01945854578</v>
      </c>
      <c r="I27" s="15">
        <v>3383741.2773097279</v>
      </c>
      <c r="J27" s="15">
        <v>135416.16140000001</v>
      </c>
      <c r="K27" s="15">
        <v>98.20460937499999</v>
      </c>
      <c r="L27" s="15">
        <v>11.888757868914237</v>
      </c>
      <c r="M27" s="15">
        <v>1.4983332153816793</v>
      </c>
      <c r="N27" s="15">
        <v>732.05116425480003</v>
      </c>
    </row>
    <row r="28" spans="2:14" s="15" customFormat="1" x14ac:dyDescent="0.25">
      <c r="B28" s="15" t="str">
        <f>VLOOKUP(F28,[1]NUTS_Europa!$A$2:$C$81,2,FALSE)</f>
        <v>ES62</v>
      </c>
      <c r="C28" s="15">
        <f>VLOOKUP(F28,[1]NUTS_Europa!$A$2:$C$81,3,FALSE)</f>
        <v>1064</v>
      </c>
      <c r="D28" s="15" t="str">
        <f>VLOOKUP(G28,[1]NUTS_Europa!$A$2:$C$81,2,FALSE)</f>
        <v>PT16</v>
      </c>
      <c r="E28" s="15">
        <f>VLOOKUP(G28,[1]NUTS_Europa!$A$2:$C$81,3,FALSE)</f>
        <v>111</v>
      </c>
      <c r="F28" s="15">
        <v>18</v>
      </c>
      <c r="G28" s="15">
        <v>38</v>
      </c>
      <c r="H28" s="15">
        <v>1575912.275741348</v>
      </c>
      <c r="I28" s="15">
        <v>2480719.0960879805</v>
      </c>
      <c r="J28" s="15">
        <v>115262.5922</v>
      </c>
      <c r="K28" s="15">
        <v>57.665703124999993</v>
      </c>
      <c r="L28" s="15">
        <v>10.459330993450672</v>
      </c>
      <c r="M28" s="15">
        <v>5.2188721226107013</v>
      </c>
      <c r="N28" s="15">
        <v>3013.6173483101311</v>
      </c>
    </row>
    <row r="29" spans="2:14" s="15" customFormat="1" x14ac:dyDescent="0.25">
      <c r="B29" s="15" t="str">
        <f>VLOOKUP(F29,[1]NUTS_Europa!$A$2:$C$81,2,FALSE)</f>
        <v>FRD2</v>
      </c>
      <c r="C29" s="15">
        <f>VLOOKUP(F29,[1]NUTS_Europa!$A$2:$C$81,3,FALSE)</f>
        <v>269</v>
      </c>
      <c r="D29" s="15" t="str">
        <f>VLOOKUP(G29,[1]NUTS_Europa!$A$2:$C$81,2,FALSE)</f>
        <v>FRH0</v>
      </c>
      <c r="E29" s="15">
        <f>VLOOKUP(G29,[1]NUTS_Europa!$A$2:$C$81,3,FALSE)</f>
        <v>283</v>
      </c>
      <c r="F29" s="15">
        <v>20</v>
      </c>
      <c r="G29" s="15">
        <v>23</v>
      </c>
      <c r="H29" s="15">
        <v>972307.61888519058</v>
      </c>
      <c r="I29" s="15">
        <v>2145665.5766690313</v>
      </c>
      <c r="J29" s="15">
        <v>159445.52859999999</v>
      </c>
      <c r="K29" s="15">
        <v>36.171875</v>
      </c>
      <c r="L29" s="15">
        <v>10.433388963189259</v>
      </c>
      <c r="M29" s="15">
        <v>4.297720247764663</v>
      </c>
      <c r="N29" s="15">
        <v>2032.1852811951153</v>
      </c>
    </row>
    <row r="30" spans="2:14" s="15" customFormat="1" x14ac:dyDescent="0.25">
      <c r="B30" s="15" t="str">
        <f>VLOOKUP(F30,[1]NUTS_Europa!$A$2:$C$81,2,FALSE)</f>
        <v>FRD2</v>
      </c>
      <c r="C30" s="15">
        <f>VLOOKUP(F30,[1]NUTS_Europa!$A$2:$C$81,3,FALSE)</f>
        <v>269</v>
      </c>
      <c r="D30" s="15" t="str">
        <f>VLOOKUP(G30,[1]NUTS_Europa!$A$2:$C$81,2,FALSE)</f>
        <v>FRI3</v>
      </c>
      <c r="E30" s="15">
        <f>VLOOKUP(G30,[1]NUTS_Europa!$A$2:$C$81,3,FALSE)</f>
        <v>283</v>
      </c>
      <c r="F30" s="15">
        <v>20</v>
      </c>
      <c r="G30" s="15">
        <v>25</v>
      </c>
      <c r="H30" s="15">
        <v>480013.78279359563</v>
      </c>
      <c r="I30" s="15">
        <v>2145665.5766690313</v>
      </c>
      <c r="J30" s="15">
        <v>141512.31529999999</v>
      </c>
      <c r="K30" s="15">
        <v>36.171875</v>
      </c>
      <c r="L30" s="15">
        <v>10.433388963189259</v>
      </c>
      <c r="M30" s="15">
        <v>4.297720247764663</v>
      </c>
      <c r="N30" s="15">
        <v>2032.1852811951153</v>
      </c>
    </row>
    <row r="31" spans="2:14" s="15" customFormat="1" x14ac:dyDescent="0.25">
      <c r="B31" s="15" t="str">
        <f>VLOOKUP(F31,[1]NUTS_Europa!$A$2:$C$81,2,FALSE)</f>
        <v>FRE1</v>
      </c>
      <c r="C31" s="15">
        <f>VLOOKUP(F31,[1]NUTS_Europa!$A$2:$C$81,3,FALSE)</f>
        <v>220</v>
      </c>
      <c r="D31" s="15" t="str">
        <f>VLOOKUP(G31,[1]NUTS_Europa!$A$2:$C$81,2,FALSE)</f>
        <v>FRI1</v>
      </c>
      <c r="E31" s="15">
        <f>VLOOKUP(G31,[1]NUTS_Europa!$A$2:$C$81,3,FALSE)</f>
        <v>283</v>
      </c>
      <c r="F31" s="15">
        <v>21</v>
      </c>
      <c r="G31" s="15">
        <v>24</v>
      </c>
      <c r="H31" s="15">
        <v>913234.69222615822</v>
      </c>
      <c r="I31" s="15">
        <v>2201850.5018566148</v>
      </c>
      <c r="J31" s="15">
        <v>123840.01519999999</v>
      </c>
      <c r="K31" s="15">
        <v>47.030468749999997</v>
      </c>
      <c r="L31" s="15">
        <v>13.208842279540566</v>
      </c>
      <c r="M31" s="15">
        <v>3.874050109846495</v>
      </c>
      <c r="N31" s="15">
        <v>2032.1852811951153</v>
      </c>
    </row>
    <row r="32" spans="2:14" s="15" customFormat="1" x14ac:dyDescent="0.25">
      <c r="B32" s="15" t="str">
        <f>VLOOKUP(F32,[1]NUTS_Europa!$A$2:$C$81,2,FALSE)</f>
        <v>FRE1</v>
      </c>
      <c r="C32" s="15">
        <f>VLOOKUP(F32,[1]NUTS_Europa!$A$2:$C$81,3,FALSE)</f>
        <v>220</v>
      </c>
      <c r="D32" s="15" t="str">
        <f>VLOOKUP(G32,[1]NUTS_Europa!$A$2:$C$81,2,FALSE)</f>
        <v>FRI3</v>
      </c>
      <c r="E32" s="15">
        <f>VLOOKUP(G32,[1]NUTS_Europa!$A$2:$C$81,3,FALSE)</f>
        <v>283</v>
      </c>
      <c r="F32" s="15">
        <v>21</v>
      </c>
      <c r="G32" s="15">
        <v>25</v>
      </c>
      <c r="H32" s="15">
        <v>591709.44968395121</v>
      </c>
      <c r="I32" s="15">
        <v>2201850.5018566148</v>
      </c>
      <c r="J32" s="15">
        <v>117061.7148</v>
      </c>
      <c r="K32" s="15">
        <v>47.030468749999997</v>
      </c>
      <c r="L32" s="15">
        <v>13.208842279540566</v>
      </c>
      <c r="M32" s="15">
        <v>3.874050109846495</v>
      </c>
      <c r="N32" s="15">
        <v>2032.1852811951153</v>
      </c>
    </row>
    <row r="33" spans="2:14" s="15" customFormat="1" x14ac:dyDescent="0.25">
      <c r="B33" s="15" t="str">
        <f>VLOOKUP(F33,[1]NUTS_Europa!$A$2:$C$81,2,FALSE)</f>
        <v>FRJ1</v>
      </c>
      <c r="C33" s="15">
        <f>VLOOKUP(F33,[1]NUTS_Europa!$A$2:$C$81,3,FALSE)</f>
        <v>1063</v>
      </c>
      <c r="D33" s="15" t="str">
        <f>VLOOKUP(G33,[1]NUTS_Europa!$A$2:$C$81,2,FALSE)</f>
        <v>FRJ2</v>
      </c>
      <c r="E33" s="15">
        <f>VLOOKUP(G33,[1]NUTS_Europa!$A$2:$C$81,3,FALSE)</f>
        <v>283</v>
      </c>
      <c r="F33" s="15">
        <v>26</v>
      </c>
      <c r="G33" s="15">
        <v>28</v>
      </c>
      <c r="H33" s="15">
        <v>2055989.0296441666</v>
      </c>
      <c r="I33" s="15">
        <v>12235108.119454492</v>
      </c>
      <c r="J33" s="15">
        <v>142841.86170000001</v>
      </c>
      <c r="K33" s="15">
        <v>120.60445312500001</v>
      </c>
      <c r="L33" s="15">
        <v>11.975853930770354</v>
      </c>
      <c r="M33" s="15">
        <v>3.6575882400734669</v>
      </c>
      <c r="N33" s="15">
        <v>2032.1852811951153</v>
      </c>
    </row>
    <row r="34" spans="2:14" s="15" customFormat="1" x14ac:dyDescent="0.25">
      <c r="B34" s="15" t="str">
        <f>VLOOKUP(F34,[1]NUTS_Europa!$A$2:$C$81,2,FALSE)</f>
        <v>FRJ1</v>
      </c>
      <c r="C34" s="15">
        <f>VLOOKUP(F34,[1]NUTS_Europa!$A$2:$C$81,3,FALSE)</f>
        <v>1063</v>
      </c>
      <c r="D34" s="15" t="str">
        <f>VLOOKUP(G34,[1]NUTS_Europa!$A$2:$C$81,2,FALSE)</f>
        <v>PT17</v>
      </c>
      <c r="E34" s="15">
        <f>VLOOKUP(G34,[1]NUTS_Europa!$A$2:$C$81,3,FALSE)</f>
        <v>294</v>
      </c>
      <c r="F34" s="15">
        <v>26</v>
      </c>
      <c r="G34" s="15">
        <v>39</v>
      </c>
      <c r="H34" s="15">
        <v>1706002.6114017931</v>
      </c>
      <c r="I34" s="15">
        <v>11010197.33624566</v>
      </c>
      <c r="J34" s="15">
        <v>137713.6226</v>
      </c>
      <c r="K34" s="15">
        <v>63.59375</v>
      </c>
      <c r="L34" s="15">
        <v>10.418439805246186</v>
      </c>
      <c r="M34" s="15">
        <v>5.7081413833671881</v>
      </c>
      <c r="N34" s="15">
        <v>3296.1439742878965</v>
      </c>
    </row>
    <row r="35" spans="2:14" s="15" customFormat="1" x14ac:dyDescent="0.25">
      <c r="B35" s="15" t="str">
        <f>VLOOKUP(F35,[1]NUTS_Europa!$A$2:$C$81,2,FALSE)</f>
        <v>FRF2</v>
      </c>
      <c r="C35" s="15">
        <f>VLOOKUP(F35,[1]NUTS_Europa!$A$2:$C$81,3,FALSE)</f>
        <v>269</v>
      </c>
      <c r="D35" s="15" t="str">
        <f>VLOOKUP(G35,[1]NUTS_Europa!$A$2:$C$81,2,FALSE)</f>
        <v>FRJ2</v>
      </c>
      <c r="E35" s="15">
        <f>VLOOKUP(G35,[1]NUTS_Europa!$A$2:$C$81,3,FALSE)</f>
        <v>283</v>
      </c>
      <c r="F35" s="15">
        <v>27</v>
      </c>
      <c r="G35" s="15">
        <v>28</v>
      </c>
      <c r="H35" s="15">
        <v>1682598.2376796759</v>
      </c>
      <c r="I35" s="15">
        <v>2145665.5766690313</v>
      </c>
      <c r="J35" s="15">
        <v>176841.96369999999</v>
      </c>
      <c r="K35" s="15">
        <v>36.171875</v>
      </c>
      <c r="L35" s="15">
        <v>10.433388963189259</v>
      </c>
      <c r="M35" s="15">
        <v>4.297720247764663</v>
      </c>
      <c r="N35" s="15">
        <v>2032.1852811951153</v>
      </c>
    </row>
    <row r="36" spans="2:14" s="15" customFormat="1" x14ac:dyDescent="0.25">
      <c r="B36" s="15" t="str">
        <f>VLOOKUP(F36,[1]NUTS_Europa!$A$2:$C$81,2,FALSE)</f>
        <v>FRF2</v>
      </c>
      <c r="C36" s="15">
        <f>VLOOKUP(F36,[1]NUTS_Europa!$A$2:$C$81,3,FALSE)</f>
        <v>269</v>
      </c>
      <c r="D36" s="15" t="str">
        <f>VLOOKUP(G36,[1]NUTS_Europa!$A$2:$C$81,2,FALSE)</f>
        <v>FRG0</v>
      </c>
      <c r="E36" s="15">
        <f>VLOOKUP(G36,[1]NUTS_Europa!$A$2:$C$81,3,FALSE)</f>
        <v>283</v>
      </c>
      <c r="F36" s="15">
        <v>27</v>
      </c>
      <c r="G36" s="15">
        <v>62</v>
      </c>
      <c r="H36" s="15">
        <v>1207648.0868704407</v>
      </c>
      <c r="I36" s="15">
        <v>2145665.5766690313</v>
      </c>
      <c r="J36" s="15">
        <v>141512.31529999999</v>
      </c>
      <c r="K36" s="15">
        <v>36.171875</v>
      </c>
      <c r="L36" s="15">
        <v>10.433388963189259</v>
      </c>
      <c r="M36" s="15">
        <v>4.297720247764663</v>
      </c>
      <c r="N36" s="15">
        <v>2032.1852811951153</v>
      </c>
    </row>
    <row r="37" spans="2:14" s="15" customFormat="1" x14ac:dyDescent="0.25">
      <c r="B37" s="15" t="str">
        <f>VLOOKUP(F37,[1]NUTS_Europa!$A$2:$C$81,2,FALSE)</f>
        <v>FRI2</v>
      </c>
      <c r="C37" s="15">
        <f>VLOOKUP(F37,[1]NUTS_Europa!$A$2:$C$81,3,FALSE)</f>
        <v>269</v>
      </c>
      <c r="D37" s="15" t="str">
        <f>VLOOKUP(G37,[1]NUTS_Europa!$A$2:$C$81,2,FALSE)</f>
        <v>NL12</v>
      </c>
      <c r="E37" s="15">
        <f>VLOOKUP(G37,[1]NUTS_Europa!$A$2:$C$81,3,FALSE)</f>
        <v>218</v>
      </c>
      <c r="F37" s="15">
        <v>29</v>
      </c>
      <c r="G37" s="15">
        <v>31</v>
      </c>
      <c r="H37" s="15">
        <v>2533441.1243954357</v>
      </c>
      <c r="I37" s="15">
        <v>2041108.6553748322</v>
      </c>
      <c r="J37" s="15">
        <v>154854.3009</v>
      </c>
      <c r="K37" s="15">
        <v>21.484375</v>
      </c>
      <c r="L37" s="15">
        <v>7.3820931894641904</v>
      </c>
      <c r="M37" s="15">
        <v>10.227434299258285</v>
      </c>
      <c r="N37" s="15">
        <v>5283.3813549476936</v>
      </c>
    </row>
    <row r="38" spans="2:14" s="15" customFormat="1" x14ac:dyDescent="0.25">
      <c r="B38" s="15" t="str">
        <f>VLOOKUP(F38,[1]NUTS_Europa!$A$2:$C$81,2,FALSE)</f>
        <v>FRI2</v>
      </c>
      <c r="C38" s="15">
        <f>VLOOKUP(F38,[1]NUTS_Europa!$A$2:$C$81,3,FALSE)</f>
        <v>269</v>
      </c>
      <c r="D38" s="15" t="str">
        <f>VLOOKUP(G38,[1]NUTS_Europa!$A$2:$C$81,2,FALSE)</f>
        <v>FRG0</v>
      </c>
      <c r="E38" s="15">
        <f>VLOOKUP(G38,[1]NUTS_Europa!$A$2:$C$81,3,FALSE)</f>
        <v>283</v>
      </c>
      <c r="F38" s="15">
        <v>29</v>
      </c>
      <c r="G38" s="15">
        <v>62</v>
      </c>
      <c r="H38" s="15">
        <v>1218321.1239672774</v>
      </c>
      <c r="I38" s="15">
        <v>2145665.5766690313</v>
      </c>
      <c r="J38" s="15">
        <v>118487.9544</v>
      </c>
      <c r="K38" s="15">
        <v>36.171875</v>
      </c>
      <c r="L38" s="15">
        <v>10.433388963189259</v>
      </c>
      <c r="M38" s="15">
        <v>4.297720247764663</v>
      </c>
      <c r="N38" s="15">
        <v>2032.1852811951153</v>
      </c>
    </row>
    <row r="39" spans="2:14" s="15" customFormat="1" x14ac:dyDescent="0.25">
      <c r="B39" s="15" t="str">
        <f>VLOOKUP(F39,[1]NUTS_Europa!$A$2:$C$81,2,FALSE)</f>
        <v>NL11</v>
      </c>
      <c r="C39" s="15">
        <f>VLOOKUP(F39,[1]NUTS_Europa!$A$2:$C$81,3,FALSE)</f>
        <v>245</v>
      </c>
      <c r="D39" s="15" t="str">
        <f>VLOOKUP(G39,[1]NUTS_Europa!$A$2:$C$81,2,FALSE)</f>
        <v>FRI1</v>
      </c>
      <c r="E39" s="15">
        <f>VLOOKUP(G39,[1]NUTS_Europa!$A$2:$C$81,3,FALSE)</f>
        <v>275</v>
      </c>
      <c r="F39" s="15">
        <v>30</v>
      </c>
      <c r="G39" s="15">
        <v>64</v>
      </c>
      <c r="H39" s="15">
        <v>485414.41948588187</v>
      </c>
      <c r="I39" s="15">
        <v>11955882.3979914</v>
      </c>
      <c r="J39" s="15">
        <v>114346.8514</v>
      </c>
      <c r="K39" s="15">
        <v>92.96875</v>
      </c>
      <c r="L39" s="15">
        <v>11.010116208996976</v>
      </c>
      <c r="M39" s="15">
        <v>0.4393966726307314</v>
      </c>
      <c r="N39" s="15">
        <v>186.04651200000001</v>
      </c>
    </row>
    <row r="40" spans="2:14" s="15" customFormat="1" x14ac:dyDescent="0.25">
      <c r="B40" s="15" t="str">
        <f>VLOOKUP(F40,[1]NUTS_Europa!$A$2:$C$81,2,FALSE)</f>
        <v>NL11</v>
      </c>
      <c r="C40" s="15">
        <f>VLOOKUP(F40,[1]NUTS_Europa!$A$2:$C$81,3,FALSE)</f>
        <v>245</v>
      </c>
      <c r="D40" s="15" t="str">
        <f>VLOOKUP(G40,[1]NUTS_Europa!$A$2:$C$81,2,FALSE)</f>
        <v>FRI2</v>
      </c>
      <c r="E40" s="15">
        <f>VLOOKUP(G40,[1]NUTS_Europa!$A$2:$C$81,3,FALSE)</f>
        <v>275</v>
      </c>
      <c r="F40" s="15">
        <v>30</v>
      </c>
      <c r="G40" s="15">
        <v>69</v>
      </c>
      <c r="H40" s="15">
        <v>453169.58221208979</v>
      </c>
      <c r="I40" s="15">
        <v>11955882.3979914</v>
      </c>
      <c r="J40" s="15">
        <v>145277.79319999999</v>
      </c>
      <c r="K40" s="15">
        <v>92.96875</v>
      </c>
      <c r="L40" s="15">
        <v>11.010116208996976</v>
      </c>
      <c r="M40" s="15">
        <v>0.4393966726307314</v>
      </c>
      <c r="N40" s="15">
        <v>186.04651200000001</v>
      </c>
    </row>
    <row r="41" spans="2:14" s="15" customFormat="1" x14ac:dyDescent="0.25">
      <c r="B41" s="15" t="str">
        <f>VLOOKUP(F41,[1]NUTS_Europa!$A$2:$C$81,2,FALSE)</f>
        <v>NL33</v>
      </c>
      <c r="C41" s="15">
        <f>VLOOKUP(F41,[1]NUTS_Europa!$A$2:$C$81,3,FALSE)</f>
        <v>250</v>
      </c>
      <c r="D41" s="15" t="str">
        <f>VLOOKUP(G41,[1]NUTS_Europa!$A$2:$C$81,2,FALSE)</f>
        <v>PT15</v>
      </c>
      <c r="E41" s="15">
        <f>VLOOKUP(G41,[1]NUTS_Europa!$A$2:$C$81,3,FALSE)</f>
        <v>1065</v>
      </c>
      <c r="F41" s="15">
        <v>33</v>
      </c>
      <c r="G41" s="15">
        <v>37</v>
      </c>
      <c r="H41" s="15">
        <v>2708566.365057013</v>
      </c>
      <c r="I41" s="15">
        <v>3585201.3175905184</v>
      </c>
      <c r="J41" s="15">
        <v>114346.8514</v>
      </c>
      <c r="K41" s="15">
        <v>91.074999999999989</v>
      </c>
      <c r="L41" s="15">
        <v>14.380469568812636</v>
      </c>
      <c r="M41" s="15">
        <v>15.464324898846128</v>
      </c>
      <c r="N41" s="15">
        <v>7555.5136403560382</v>
      </c>
    </row>
    <row r="42" spans="2:14" s="15" customFormat="1" x14ac:dyDescent="0.25">
      <c r="B42" s="15" t="str">
        <f>VLOOKUP(F42,[1]NUTS_Europa!$A$2:$C$81,2,FALSE)</f>
        <v>NL33</v>
      </c>
      <c r="C42" s="15">
        <f>VLOOKUP(F42,[1]NUTS_Europa!$A$2:$C$81,3,FALSE)</f>
        <v>250</v>
      </c>
      <c r="D42" s="15" t="str">
        <f>VLOOKUP(G42,[1]NUTS_Europa!$A$2:$C$81,2,FALSE)</f>
        <v>NL11</v>
      </c>
      <c r="E42" s="15">
        <f>VLOOKUP(G42,[1]NUTS_Europa!$A$2:$C$81,3,FALSE)</f>
        <v>218</v>
      </c>
      <c r="F42" s="15">
        <v>33</v>
      </c>
      <c r="G42" s="15">
        <v>70</v>
      </c>
      <c r="H42" s="15">
        <v>1787474.3920981146</v>
      </c>
      <c r="I42" s="15">
        <v>1775694.6463219707</v>
      </c>
      <c r="J42" s="15">
        <v>135416.16140000001</v>
      </c>
      <c r="K42" s="15">
        <v>5.3125</v>
      </c>
      <c r="L42" s="15">
        <v>11.512074881445084</v>
      </c>
      <c r="M42" s="15">
        <v>10.227434299258285</v>
      </c>
      <c r="N42" s="15">
        <v>5283.3813549476936</v>
      </c>
    </row>
    <row r="43" spans="2:14" s="15" customFormat="1" x14ac:dyDescent="0.25">
      <c r="B43" s="15" t="str">
        <f>VLOOKUP(F43,[1]NUTS_Europa!$A$2:$C$81,2,FALSE)</f>
        <v>NL34</v>
      </c>
      <c r="C43" s="15">
        <f>VLOOKUP(F43,[1]NUTS_Europa!$A$2:$C$81,3,FALSE)</f>
        <v>250</v>
      </c>
      <c r="D43" s="15" t="str">
        <f>VLOOKUP(G43,[1]NUTS_Europa!$A$2:$C$81,2,FALSE)</f>
        <v>FRH0</v>
      </c>
      <c r="E43" s="15">
        <f>VLOOKUP(G43,[1]NUTS_Europa!$A$2:$C$81,3,FALSE)</f>
        <v>282</v>
      </c>
      <c r="F43" s="15">
        <v>34</v>
      </c>
      <c r="G43" s="15">
        <v>63</v>
      </c>
      <c r="H43" s="15">
        <v>316418.24577286316</v>
      </c>
      <c r="I43" s="15">
        <v>2159409.2549394313</v>
      </c>
      <c r="J43" s="15">
        <v>135416.16140000001</v>
      </c>
      <c r="K43" s="15">
        <v>28.359375</v>
      </c>
      <c r="L43" s="15">
        <v>15.159237723341731</v>
      </c>
      <c r="M43" s="15">
        <v>1.728927042550586</v>
      </c>
      <c r="N43" s="15">
        <v>732.05116425480003</v>
      </c>
    </row>
    <row r="44" spans="2:14" s="15" customFormat="1" x14ac:dyDescent="0.25">
      <c r="B44" s="15" t="str">
        <f>VLOOKUP(F44,[1]NUTS_Europa!$A$2:$C$81,2,FALSE)</f>
        <v>NL34</v>
      </c>
      <c r="C44" s="15">
        <f>VLOOKUP(F44,[1]NUTS_Europa!$A$2:$C$81,3,FALSE)</f>
        <v>250</v>
      </c>
      <c r="D44" s="15" t="str">
        <f>VLOOKUP(G44,[1]NUTS_Europa!$A$2:$C$81,2,FALSE)</f>
        <v>FRI3</v>
      </c>
      <c r="E44" s="15">
        <f>VLOOKUP(G44,[1]NUTS_Europa!$A$2:$C$81,3,FALSE)</f>
        <v>282</v>
      </c>
      <c r="F44" s="15">
        <v>34</v>
      </c>
      <c r="G44" s="15">
        <v>65</v>
      </c>
      <c r="H44" s="15">
        <v>451945.07396484702</v>
      </c>
      <c r="I44" s="15">
        <v>2159409.2549394313</v>
      </c>
      <c r="J44" s="15">
        <v>199597.76430000001</v>
      </c>
      <c r="K44" s="15">
        <v>28.359375</v>
      </c>
      <c r="L44" s="15">
        <v>15.159237723341731</v>
      </c>
      <c r="M44" s="15">
        <v>1.728927042550586</v>
      </c>
      <c r="N44" s="15">
        <v>732.05116425480003</v>
      </c>
    </row>
    <row r="45" spans="2:14" s="15" customFormat="1" x14ac:dyDescent="0.25">
      <c r="B45" s="15" t="str">
        <f>VLOOKUP(F45,[1]NUTS_Europa!$A$2:$C$81,2,FALSE)</f>
        <v>NL41</v>
      </c>
      <c r="C45" s="15">
        <f>VLOOKUP(F45,[1]NUTS_Europa!$A$2:$C$81,3,FALSE)</f>
        <v>253</v>
      </c>
      <c r="D45" s="15" t="str">
        <f>VLOOKUP(G45,[1]NUTS_Europa!$A$2:$C$81,2,FALSE)</f>
        <v>PT11</v>
      </c>
      <c r="E45" s="15">
        <f>VLOOKUP(G45,[1]NUTS_Europa!$A$2:$C$81,3,FALSE)</f>
        <v>111</v>
      </c>
      <c r="F45" s="15">
        <v>35</v>
      </c>
      <c r="G45" s="15">
        <v>36</v>
      </c>
      <c r="H45" s="15">
        <v>1014176.106055305</v>
      </c>
      <c r="I45" s="15">
        <v>2944382.064483508</v>
      </c>
      <c r="J45" s="15">
        <v>163029.68049999999</v>
      </c>
      <c r="K45" s="15">
        <v>75.3828125</v>
      </c>
      <c r="L45" s="15">
        <v>10.004047119496406</v>
      </c>
      <c r="M45" s="15">
        <v>6.1681521619052893</v>
      </c>
      <c r="N45" s="15">
        <v>3013.6173483101311</v>
      </c>
    </row>
    <row r="46" spans="2:14" s="15" customFormat="1" x14ac:dyDescent="0.25">
      <c r="B46" s="15" t="str">
        <f>VLOOKUP(F46,[1]NUTS_Europa!$A$2:$C$81,2,FALSE)</f>
        <v>NL41</v>
      </c>
      <c r="C46" s="15">
        <f>VLOOKUP(F46,[1]NUTS_Europa!$A$2:$C$81,3,FALSE)</f>
        <v>253</v>
      </c>
      <c r="D46" s="15" t="str">
        <f>VLOOKUP(G46,[1]NUTS_Europa!$A$2:$C$81,2,FALSE)</f>
        <v>PT18</v>
      </c>
      <c r="E46" s="15">
        <f>VLOOKUP(G46,[1]NUTS_Europa!$A$2:$C$81,3,FALSE)</f>
        <v>1065</v>
      </c>
      <c r="F46" s="15">
        <v>35</v>
      </c>
      <c r="G46" s="15">
        <v>40</v>
      </c>
      <c r="H46" s="15">
        <v>2403500.6988779767</v>
      </c>
      <c r="I46" s="15">
        <v>3343511.597332492</v>
      </c>
      <c r="J46" s="15">
        <v>120437.3524</v>
      </c>
      <c r="K46" s="15">
        <v>91.075546875000001</v>
      </c>
      <c r="L46" s="15">
        <v>10.654705840430877</v>
      </c>
      <c r="M46" s="15">
        <v>15.464324898846128</v>
      </c>
      <c r="N46" s="15">
        <v>7555.5136403560382</v>
      </c>
    </row>
    <row r="47" spans="2:14" s="15" customFormat="1" x14ac:dyDescent="0.25">
      <c r="B47" s="15" t="str">
        <f>VLOOKUP(F47,[1]NUTS_Europa!$A$2:$C$81,2,FALSE)</f>
        <v>PT15</v>
      </c>
      <c r="C47" s="15">
        <f>VLOOKUP(F47,[1]NUTS_Europa!$A$2:$C$81,3,FALSE)</f>
        <v>1065</v>
      </c>
      <c r="D47" s="15" t="str">
        <f>VLOOKUP(G47,[1]NUTS_Europa!$A$2:$C$81,2,FALSE)</f>
        <v>PT17</v>
      </c>
      <c r="E47" s="15">
        <f>VLOOKUP(G47,[1]NUTS_Europa!$A$2:$C$81,3,FALSE)</f>
        <v>294</v>
      </c>
      <c r="F47" s="15">
        <v>37</v>
      </c>
      <c r="G47" s="15">
        <v>39</v>
      </c>
      <c r="H47" s="15">
        <v>1035898.8885727447</v>
      </c>
      <c r="I47" s="15">
        <v>1357656.8894788241</v>
      </c>
      <c r="J47" s="15">
        <v>507158.32770000002</v>
      </c>
      <c r="K47" s="15">
        <v>3.515625</v>
      </c>
      <c r="L47" s="15">
        <v>10.940038139984452</v>
      </c>
      <c r="M47" s="15">
        <v>5.7081413833671881</v>
      </c>
      <c r="N47" s="15">
        <v>3296.1439742878965</v>
      </c>
    </row>
    <row r="48" spans="2:14" s="15" customFormat="1" x14ac:dyDescent="0.25">
      <c r="B48" s="15" t="str">
        <f>VLOOKUP(F48,[1]NUTS_Europa!$A$2:$C$81,2,FALSE)</f>
        <v>BE21</v>
      </c>
      <c r="C48" s="15">
        <f>VLOOKUP(F48,[1]NUTS_Europa!$A$2:$C$81,3,FALSE)</f>
        <v>250</v>
      </c>
      <c r="D48" s="15" t="str">
        <f>VLOOKUP(G48,[1]NUTS_Europa!$A$2:$C$81,2,FALSE)</f>
        <v>FRH0</v>
      </c>
      <c r="E48" s="15">
        <f>VLOOKUP(G48,[1]NUTS_Europa!$A$2:$C$81,3,FALSE)</f>
        <v>282</v>
      </c>
      <c r="F48" s="15">
        <v>41</v>
      </c>
      <c r="G48" s="15">
        <v>63</v>
      </c>
      <c r="H48" s="15">
        <v>302961.68127153139</v>
      </c>
      <c r="I48" s="15">
        <v>2159409.2549394313</v>
      </c>
      <c r="J48" s="15">
        <v>123614.25509999999</v>
      </c>
      <c r="K48" s="15">
        <v>28.359375</v>
      </c>
      <c r="L48" s="15">
        <v>15.159237723341731</v>
      </c>
      <c r="M48" s="15">
        <v>1.728927042550586</v>
      </c>
      <c r="N48" s="15">
        <v>732.05116425480003</v>
      </c>
    </row>
    <row r="49" spans="2:14" s="15" customFormat="1" x14ac:dyDescent="0.25">
      <c r="B49" s="15" t="str">
        <f>VLOOKUP(F49,[1]NUTS_Europa!$A$2:$C$81,2,FALSE)</f>
        <v>BE21</v>
      </c>
      <c r="C49" s="15">
        <f>VLOOKUP(F49,[1]NUTS_Europa!$A$2:$C$81,3,FALSE)</f>
        <v>250</v>
      </c>
      <c r="D49" s="15" t="str">
        <f>VLOOKUP(G49,[1]NUTS_Europa!$A$2:$C$81,2,FALSE)</f>
        <v>FRI3</v>
      </c>
      <c r="E49" s="15">
        <f>VLOOKUP(G49,[1]NUTS_Europa!$A$2:$C$81,3,FALSE)</f>
        <v>282</v>
      </c>
      <c r="F49" s="15">
        <v>41</v>
      </c>
      <c r="G49" s="15">
        <v>65</v>
      </c>
      <c r="H49" s="15">
        <v>438488.50946351531</v>
      </c>
      <c r="I49" s="15">
        <v>2159409.2549394313</v>
      </c>
      <c r="J49" s="15">
        <v>119215.969</v>
      </c>
      <c r="K49" s="15">
        <v>28.359375</v>
      </c>
      <c r="L49" s="15">
        <v>15.159237723341731</v>
      </c>
      <c r="M49" s="15">
        <v>1.728927042550586</v>
      </c>
      <c r="N49" s="15">
        <v>732.05116425480003</v>
      </c>
    </row>
    <row r="50" spans="2:14" s="15" customFormat="1" x14ac:dyDescent="0.25">
      <c r="B50" s="15" t="str">
        <f>VLOOKUP(F50,[1]NUTS_Europa!$A$2:$C$81,2,FALSE)</f>
        <v>BE23</v>
      </c>
      <c r="C50" s="15">
        <f>VLOOKUP(F50,[1]NUTS_Europa!$A$2:$C$81,3,FALSE)</f>
        <v>220</v>
      </c>
      <c r="D50" s="15" t="str">
        <f>VLOOKUP(G50,[1]NUTS_Europa!$A$2:$C$81,2,FALSE)</f>
        <v>ES12</v>
      </c>
      <c r="E50" s="15">
        <f>VLOOKUP(G50,[1]NUTS_Europa!$A$2:$C$81,3,FALSE)</f>
        <v>163</v>
      </c>
      <c r="F50" s="15">
        <v>42</v>
      </c>
      <c r="G50" s="15">
        <v>52</v>
      </c>
      <c r="H50" s="15">
        <v>1580394.3114482884</v>
      </c>
      <c r="I50" s="15">
        <v>2483169.4814365664</v>
      </c>
      <c r="J50" s="15">
        <v>137713.6226</v>
      </c>
      <c r="K50" s="15">
        <v>57.03125</v>
      </c>
      <c r="L50" s="15">
        <v>11.639830096870757</v>
      </c>
      <c r="M50" s="15">
        <v>6.8505388150905198</v>
      </c>
      <c r="N50" s="15">
        <v>3181.4479505489426</v>
      </c>
    </row>
    <row r="51" spans="2:14" s="15" customFormat="1" x14ac:dyDescent="0.25">
      <c r="B51" s="15" t="str">
        <f>VLOOKUP(F51,[1]NUTS_Europa!$A$2:$C$81,2,FALSE)</f>
        <v>BE23</v>
      </c>
      <c r="C51" s="15">
        <f>VLOOKUP(F51,[1]NUTS_Europa!$A$2:$C$81,3,FALSE)</f>
        <v>220</v>
      </c>
      <c r="D51" s="15" t="str">
        <f>VLOOKUP(G51,[1]NUTS_Europa!$A$2:$C$81,2,FALSE)</f>
        <v>FRD1</v>
      </c>
      <c r="E51" s="15">
        <f>VLOOKUP(G51,[1]NUTS_Europa!$A$2:$C$81,3,FALSE)</f>
        <v>269</v>
      </c>
      <c r="F51" s="15">
        <v>42</v>
      </c>
      <c r="G51" s="15">
        <v>59</v>
      </c>
      <c r="H51" s="15">
        <v>4110897.1318948739</v>
      </c>
      <c r="I51" s="15">
        <v>1679787.178155649</v>
      </c>
      <c r="J51" s="15">
        <v>115262.5922</v>
      </c>
      <c r="K51" s="15">
        <v>14.139843750000001</v>
      </c>
      <c r="L51" s="15">
        <v>10.96187789086369</v>
      </c>
      <c r="M51" s="15">
        <v>30.746793095894102</v>
      </c>
      <c r="N51" s="15">
        <v>14279.069796</v>
      </c>
    </row>
    <row r="52" spans="2:14" s="15" customFormat="1" x14ac:dyDescent="0.25">
      <c r="B52" s="15" t="str">
        <f>VLOOKUP(F52,[1]NUTS_Europa!$A$2:$C$81,2,FALSE)</f>
        <v>BE25</v>
      </c>
      <c r="C52" s="15">
        <f>VLOOKUP(F52,[1]NUTS_Europa!$A$2:$C$81,3,FALSE)</f>
        <v>220</v>
      </c>
      <c r="D52" s="15" t="str">
        <f>VLOOKUP(G52,[1]NUTS_Europa!$A$2:$C$81,2,FALSE)</f>
        <v>FRD1</v>
      </c>
      <c r="E52" s="15">
        <f>VLOOKUP(G52,[1]NUTS_Europa!$A$2:$C$81,3,FALSE)</f>
        <v>269</v>
      </c>
      <c r="F52" s="15">
        <v>43</v>
      </c>
      <c r="G52" s="15">
        <v>59</v>
      </c>
      <c r="H52" s="15">
        <v>3570942.6750010108</v>
      </c>
      <c r="I52" s="15">
        <v>1679787.178155649</v>
      </c>
      <c r="J52" s="15">
        <v>199058.85829999999</v>
      </c>
      <c r="K52" s="15">
        <v>14.139843750000001</v>
      </c>
      <c r="L52" s="15">
        <v>10.96187789086369</v>
      </c>
      <c r="M52" s="15">
        <v>30.746793095894102</v>
      </c>
      <c r="N52" s="15">
        <v>14279.069796</v>
      </c>
    </row>
    <row r="53" spans="2:14" s="15" customFormat="1" x14ac:dyDescent="0.25">
      <c r="B53" s="15" t="str">
        <f>VLOOKUP(F53,[1]NUTS_Europa!$A$2:$C$81,2,FALSE)</f>
        <v>BE25</v>
      </c>
      <c r="C53" s="15">
        <f>VLOOKUP(F53,[1]NUTS_Europa!$A$2:$C$81,3,FALSE)</f>
        <v>220</v>
      </c>
      <c r="D53" s="15" t="str">
        <f>VLOOKUP(G53,[1]NUTS_Europa!$A$2:$C$81,2,FALSE)</f>
        <v>PT18</v>
      </c>
      <c r="E53" s="15">
        <f>VLOOKUP(G53,[1]NUTS_Europa!$A$2:$C$81,3,FALSE)</f>
        <v>61</v>
      </c>
      <c r="F53" s="15">
        <v>43</v>
      </c>
      <c r="G53" s="15">
        <v>80</v>
      </c>
      <c r="H53" s="15">
        <v>12742365.186232418</v>
      </c>
      <c r="I53" s="15">
        <v>3484037.4355222508</v>
      </c>
      <c r="J53" s="15">
        <v>117768.50930000001</v>
      </c>
      <c r="K53" s="15">
        <v>105.75546875000001</v>
      </c>
      <c r="L53" s="15">
        <v>12.657546403786149</v>
      </c>
      <c r="M53" s="15">
        <v>32.851411011628564</v>
      </c>
      <c r="N53" s="15">
        <v>19116.552947283857</v>
      </c>
    </row>
    <row r="54" spans="2:14" s="15" customFormat="1" x14ac:dyDescent="0.25">
      <c r="B54" s="15" t="str">
        <f>VLOOKUP(F54,[1]NUTS_Europa!$A$2:$C$81,2,FALSE)</f>
        <v>DE50</v>
      </c>
      <c r="C54" s="15">
        <f>VLOOKUP(F54,[1]NUTS_Europa!$A$2:$C$81,3,FALSE)</f>
        <v>1069</v>
      </c>
      <c r="D54" s="15" t="str">
        <f>VLOOKUP(G54,[1]NUTS_Europa!$A$2:$C$81,2,FALSE)</f>
        <v>FRJ2</v>
      </c>
      <c r="E54" s="15">
        <f>VLOOKUP(G54,[1]NUTS_Europa!$A$2:$C$81,3,FALSE)</f>
        <v>163</v>
      </c>
      <c r="F54" s="15">
        <v>44</v>
      </c>
      <c r="G54" s="15">
        <v>68</v>
      </c>
      <c r="H54" s="15">
        <v>2799800.8245249968</v>
      </c>
      <c r="I54" s="15">
        <v>3086835.8833474163</v>
      </c>
      <c r="J54" s="15">
        <v>122072.6309</v>
      </c>
      <c r="K54" s="15">
        <v>81.878906249999986</v>
      </c>
      <c r="L54" s="15">
        <v>10.155230940672283</v>
      </c>
      <c r="M54" s="15">
        <v>6.5116611653339023</v>
      </c>
      <c r="N54" s="15">
        <v>3181.4479505489426</v>
      </c>
    </row>
    <row r="55" spans="2:14" s="15" customFormat="1" x14ac:dyDescent="0.25">
      <c r="B55" s="15" t="str">
        <f>VLOOKUP(F55,[1]NUTS_Europa!$A$2:$C$81,2,FALSE)</f>
        <v>DE50</v>
      </c>
      <c r="C55" s="15">
        <f>VLOOKUP(F55,[1]NUTS_Europa!$A$2:$C$81,3,FALSE)</f>
        <v>1069</v>
      </c>
      <c r="D55" s="15" t="str">
        <f>VLOOKUP(G55,[1]NUTS_Europa!$A$2:$C$81,2,FALSE)</f>
        <v>NL11</v>
      </c>
      <c r="E55" s="15">
        <f>VLOOKUP(G55,[1]NUTS_Europa!$A$2:$C$81,3,FALSE)</f>
        <v>218</v>
      </c>
      <c r="F55" s="15">
        <v>44</v>
      </c>
      <c r="G55" s="15">
        <v>70</v>
      </c>
      <c r="H55" s="15">
        <v>2119760.6139630852</v>
      </c>
      <c r="I55" s="15">
        <v>1905920.4256489193</v>
      </c>
      <c r="J55" s="15">
        <v>120437.3524</v>
      </c>
      <c r="K55" s="15">
        <v>21.091406250000002</v>
      </c>
      <c r="L55" s="15">
        <v>8.6729473496170222</v>
      </c>
      <c r="M55" s="15">
        <v>8.5631856968119902</v>
      </c>
      <c r="N55" s="15">
        <v>5283.3813549476936</v>
      </c>
    </row>
    <row r="56" spans="2:14" s="15" customFormat="1" x14ac:dyDescent="0.25">
      <c r="B56" s="15" t="str">
        <f>VLOOKUP(F56,[1]NUTS_Europa!$A$2:$C$81,2,FALSE)</f>
        <v>DE60</v>
      </c>
      <c r="C56" s="15">
        <f>VLOOKUP(F56,[1]NUTS_Europa!$A$2:$C$81,3,FALSE)</f>
        <v>245</v>
      </c>
      <c r="D56" s="15" t="str">
        <f>VLOOKUP(G56,[1]NUTS_Europa!$A$2:$C$81,2,FALSE)</f>
        <v>FRE1</v>
      </c>
      <c r="E56" s="15">
        <f>VLOOKUP(G56,[1]NUTS_Europa!$A$2:$C$81,3,FALSE)</f>
        <v>235</v>
      </c>
      <c r="F56" s="15">
        <v>45</v>
      </c>
      <c r="G56" s="15">
        <v>61</v>
      </c>
      <c r="H56" s="15">
        <v>3190445.7507180884</v>
      </c>
      <c r="I56" s="15">
        <v>9237266.2652095631</v>
      </c>
      <c r="J56" s="15">
        <v>137713.6226</v>
      </c>
      <c r="K56" s="15">
        <v>27.883593749999999</v>
      </c>
      <c r="L56" s="15">
        <v>9.4166102907368057</v>
      </c>
      <c r="M56" s="15">
        <v>3.2460113219254394</v>
      </c>
      <c r="N56" s="15">
        <v>1583.5630706642501</v>
      </c>
    </row>
    <row r="57" spans="2:14" s="15" customFormat="1" x14ac:dyDescent="0.25">
      <c r="B57" s="15" t="str">
        <f>VLOOKUP(F57,[1]NUTS_Europa!$A$2:$C$81,2,FALSE)</f>
        <v>DE60</v>
      </c>
      <c r="C57" s="15">
        <f>VLOOKUP(F57,[1]NUTS_Europa!$A$2:$C$81,3,FALSE)</f>
        <v>245</v>
      </c>
      <c r="D57" s="15" t="str">
        <f>VLOOKUP(G57,[1]NUTS_Europa!$A$2:$C$81,2,FALSE)</f>
        <v>FRF2</v>
      </c>
      <c r="E57" s="15">
        <f>VLOOKUP(G57,[1]NUTS_Europa!$A$2:$C$81,3,FALSE)</f>
        <v>235</v>
      </c>
      <c r="F57" s="15">
        <v>45</v>
      </c>
      <c r="G57" s="15">
        <v>67</v>
      </c>
      <c r="H57" s="15">
        <v>3706923.5793647766</v>
      </c>
      <c r="I57" s="15">
        <v>9237266.2652095631</v>
      </c>
      <c r="J57" s="15">
        <v>145035.59770000001</v>
      </c>
      <c r="K57" s="15">
        <v>27.883593749999999</v>
      </c>
      <c r="L57" s="15">
        <v>9.4166102907368057</v>
      </c>
      <c r="M57" s="15">
        <v>3.2460113219254394</v>
      </c>
      <c r="N57" s="15">
        <v>1583.5630706642501</v>
      </c>
    </row>
    <row r="58" spans="2:14" s="15" customFormat="1" x14ac:dyDescent="0.25">
      <c r="B58" s="15" t="str">
        <f>VLOOKUP(F58,[1]NUTS_Europa!$A$2:$C$81,2,FALSE)</f>
        <v>DE80</v>
      </c>
      <c r="C58" s="15">
        <f>VLOOKUP(F58,[1]NUTS_Europa!$A$2:$C$81,3,FALSE)</f>
        <v>245</v>
      </c>
      <c r="D58" s="15" t="str">
        <f>VLOOKUP(G58,[1]NUTS_Europa!$A$2:$C$81,2,FALSE)</f>
        <v>ES11</v>
      </c>
      <c r="E58" s="15">
        <f>VLOOKUP(G58,[1]NUTS_Europa!$A$2:$C$81,3,FALSE)</f>
        <v>285</v>
      </c>
      <c r="F58" s="15">
        <v>46</v>
      </c>
      <c r="G58" s="15">
        <v>51</v>
      </c>
      <c r="H58" s="15">
        <v>37151.401480135915</v>
      </c>
      <c r="I58" s="15">
        <v>13293776.352897463</v>
      </c>
      <c r="J58" s="15">
        <v>127001.217</v>
      </c>
      <c r="K58" s="15">
        <v>78.589062499999997</v>
      </c>
      <c r="L58" s="15">
        <v>13.054252081821716</v>
      </c>
      <c r="M58" s="15">
        <v>3.1948865631353671E-2</v>
      </c>
      <c r="N58" s="15">
        <v>15.609481283570693</v>
      </c>
    </row>
    <row r="59" spans="2:14" s="15" customFormat="1" x14ac:dyDescent="0.25">
      <c r="B59" s="15" t="str">
        <f>VLOOKUP(F59,[1]NUTS_Europa!$A$2:$C$81,2,FALSE)</f>
        <v>DE80</v>
      </c>
      <c r="C59" s="15">
        <f>VLOOKUP(F59,[1]NUTS_Europa!$A$2:$C$81,3,FALSE)</f>
        <v>245</v>
      </c>
      <c r="D59" s="15" t="str">
        <f>VLOOKUP(G59,[1]NUTS_Europa!$A$2:$C$81,2,FALSE)</f>
        <v>ES13</v>
      </c>
      <c r="E59" s="15">
        <f>VLOOKUP(G59,[1]NUTS_Europa!$A$2:$C$81,3,FALSE)</f>
        <v>285</v>
      </c>
      <c r="F59" s="15">
        <v>46</v>
      </c>
      <c r="G59" s="15">
        <v>53</v>
      </c>
      <c r="H59" s="15">
        <v>43894.338376568929</v>
      </c>
      <c r="I59" s="15">
        <v>13293776.352897463</v>
      </c>
      <c r="J59" s="15">
        <v>117768.50930000001</v>
      </c>
      <c r="K59" s="15">
        <v>78.589062499999997</v>
      </c>
      <c r="L59" s="15">
        <v>13.054252081821716</v>
      </c>
      <c r="M59" s="15">
        <v>3.1948865631353671E-2</v>
      </c>
      <c r="N59" s="15">
        <v>15.609481283570693</v>
      </c>
    </row>
    <row r="60" spans="2:14" s="15" customFormat="1" x14ac:dyDescent="0.25">
      <c r="B60" s="15" t="str">
        <f>VLOOKUP(F60,[1]NUTS_Europa!$A$2:$C$81,2,FALSE)</f>
        <v>DE93</v>
      </c>
      <c r="C60" s="15">
        <f>VLOOKUP(F60,[1]NUTS_Europa!$A$2:$C$81,3,FALSE)</f>
        <v>245</v>
      </c>
      <c r="D60" s="15" t="str">
        <f>VLOOKUP(G60,[1]NUTS_Europa!$A$2:$C$81,2,FALSE)</f>
        <v>FRI1</v>
      </c>
      <c r="E60" s="15">
        <f>VLOOKUP(G60,[1]NUTS_Europa!$A$2:$C$81,3,FALSE)</f>
        <v>275</v>
      </c>
      <c r="F60" s="15">
        <v>47</v>
      </c>
      <c r="G60" s="15">
        <v>64</v>
      </c>
      <c r="H60" s="15">
        <v>487368.65204792982</v>
      </c>
      <c r="I60" s="15">
        <v>11955882.3979914</v>
      </c>
      <c r="J60" s="15">
        <v>154854.3009</v>
      </c>
      <c r="K60" s="15">
        <v>92.96875</v>
      </c>
      <c r="L60" s="15">
        <v>11.010116208996976</v>
      </c>
      <c r="M60" s="15">
        <v>0.4393966726307314</v>
      </c>
      <c r="N60" s="15">
        <v>186.04651200000001</v>
      </c>
    </row>
    <row r="61" spans="2:14" s="15" customFormat="1" x14ac:dyDescent="0.25">
      <c r="B61" s="15" t="str">
        <f>VLOOKUP(F61,[1]NUTS_Europa!$A$2:$C$81,2,FALSE)</f>
        <v>DE93</v>
      </c>
      <c r="C61" s="15">
        <f>VLOOKUP(F61,[1]NUTS_Europa!$A$2:$C$81,3,FALSE)</f>
        <v>245</v>
      </c>
      <c r="D61" s="15" t="str">
        <f>VLOOKUP(G61,[1]NUTS_Europa!$A$2:$C$81,2,FALSE)</f>
        <v>FRI2</v>
      </c>
      <c r="E61" s="15">
        <f>VLOOKUP(G61,[1]NUTS_Europa!$A$2:$C$81,3,FALSE)</f>
        <v>275</v>
      </c>
      <c r="F61" s="15">
        <v>47</v>
      </c>
      <c r="G61" s="15">
        <v>69</v>
      </c>
      <c r="H61" s="15">
        <v>455123.81477413775</v>
      </c>
      <c r="I61" s="15">
        <v>11955882.3979914</v>
      </c>
      <c r="J61" s="15">
        <v>114346.8514</v>
      </c>
      <c r="K61" s="15">
        <v>92.96875</v>
      </c>
      <c r="L61" s="15">
        <v>11.010116208996976</v>
      </c>
      <c r="M61" s="15">
        <v>0.4393966726307314</v>
      </c>
      <c r="N61" s="15">
        <v>186.04651200000001</v>
      </c>
    </row>
    <row r="62" spans="2:14" s="15" customFormat="1" x14ac:dyDescent="0.25">
      <c r="B62" s="15" t="str">
        <f>VLOOKUP(F62,[1]NUTS_Europa!$A$2:$C$81,2,FALSE)</f>
        <v>DE94</v>
      </c>
      <c r="C62" s="15">
        <f>VLOOKUP(F62,[1]NUTS_Europa!$A$2:$C$81,3,FALSE)</f>
        <v>1069</v>
      </c>
      <c r="D62" s="15" t="str">
        <f>VLOOKUP(G62,[1]NUTS_Europa!$A$2:$C$81,2,FALSE)</f>
        <v>ES12</v>
      </c>
      <c r="E62" s="15">
        <f>VLOOKUP(G62,[1]NUTS_Europa!$A$2:$C$81,3,FALSE)</f>
        <v>163</v>
      </c>
      <c r="F62" s="15">
        <v>48</v>
      </c>
      <c r="G62" s="15">
        <v>52</v>
      </c>
      <c r="H62" s="15">
        <v>1943466.3869154907</v>
      </c>
      <c r="I62" s="15">
        <v>3086835.8833474163</v>
      </c>
      <c r="J62" s="15">
        <v>123614.25509999999</v>
      </c>
      <c r="K62" s="15">
        <v>81.878906249999986</v>
      </c>
      <c r="L62" s="15">
        <v>10.155230940672283</v>
      </c>
      <c r="M62" s="15">
        <v>6.5116611653339023</v>
      </c>
      <c r="N62" s="15">
        <v>3181.4479505489426</v>
      </c>
    </row>
    <row r="63" spans="2:14" s="15" customFormat="1" x14ac:dyDescent="0.25">
      <c r="B63" s="15" t="str">
        <f>VLOOKUP(F63,[1]NUTS_Europa!$A$2:$C$81,2,FALSE)</f>
        <v>DE94</v>
      </c>
      <c r="C63" s="15">
        <f>VLOOKUP(F63,[1]NUTS_Europa!$A$2:$C$81,3,FALSE)</f>
        <v>1069</v>
      </c>
      <c r="D63" s="15" t="str">
        <f>VLOOKUP(G63,[1]NUTS_Europa!$A$2:$C$81,2,FALSE)</f>
        <v>FRJ2</v>
      </c>
      <c r="E63" s="15">
        <f>VLOOKUP(G63,[1]NUTS_Europa!$A$2:$C$81,3,FALSE)</f>
        <v>163</v>
      </c>
      <c r="F63" s="15">
        <v>48</v>
      </c>
      <c r="G63" s="15">
        <v>68</v>
      </c>
      <c r="H63" s="15">
        <v>3000308.4001603932</v>
      </c>
      <c r="I63" s="15">
        <v>3086835.8833474163</v>
      </c>
      <c r="J63" s="15">
        <v>142841.86170000001</v>
      </c>
      <c r="K63" s="15">
        <v>81.878906249999986</v>
      </c>
      <c r="L63" s="15">
        <v>10.155230940672283</v>
      </c>
      <c r="M63" s="15">
        <v>6.5116611653339023</v>
      </c>
      <c r="N63" s="15">
        <v>3181.4479505489426</v>
      </c>
    </row>
    <row r="64" spans="2:14" s="15" customFormat="1" x14ac:dyDescent="0.25">
      <c r="B64" s="15" t="str">
        <f>VLOOKUP(F64,[1]NUTS_Europa!$A$2:$C$81,2,FALSE)</f>
        <v>DEA1</v>
      </c>
      <c r="C64" s="15">
        <f>VLOOKUP(F64,[1]NUTS_Europa!$A$2:$C$81,3,FALSE)</f>
        <v>245</v>
      </c>
      <c r="D64" s="15" t="str">
        <f>VLOOKUP(G64,[1]NUTS_Europa!$A$2:$C$81,2,FALSE)</f>
        <v>ES11</v>
      </c>
      <c r="E64" s="15">
        <f>VLOOKUP(G64,[1]NUTS_Europa!$A$2:$C$81,3,FALSE)</f>
        <v>285</v>
      </c>
      <c r="F64" s="15">
        <v>49</v>
      </c>
      <c r="G64" s="15">
        <v>51</v>
      </c>
      <c r="H64" s="15">
        <v>35942.181793541546</v>
      </c>
      <c r="I64" s="15">
        <v>13293776.352897463</v>
      </c>
      <c r="J64" s="15">
        <v>176841.96369999999</v>
      </c>
      <c r="K64" s="15">
        <v>78.589062499999997</v>
      </c>
      <c r="L64" s="15">
        <v>13.054252081821716</v>
      </c>
      <c r="M64" s="15">
        <v>3.1948865631353671E-2</v>
      </c>
      <c r="N64" s="15">
        <v>15.609481283570693</v>
      </c>
    </row>
    <row r="65" spans="2:14" s="15" customFormat="1" x14ac:dyDescent="0.25">
      <c r="B65" s="15" t="str">
        <f>VLOOKUP(F65,[1]NUTS_Europa!$A$2:$C$81,2,FALSE)</f>
        <v>DEA1</v>
      </c>
      <c r="C65" s="15">
        <f>VLOOKUP(F65,[1]NUTS_Europa!$A$2:$C$81,3,FALSE)</f>
        <v>245</v>
      </c>
      <c r="D65" s="15" t="str">
        <f>VLOOKUP(G65,[1]NUTS_Europa!$A$2:$C$81,2,FALSE)</f>
        <v>ES13</v>
      </c>
      <c r="E65" s="15">
        <f>VLOOKUP(G65,[1]NUTS_Europa!$A$2:$C$81,3,FALSE)</f>
        <v>285</v>
      </c>
      <c r="F65" s="15">
        <v>49</v>
      </c>
      <c r="G65" s="15">
        <v>53</v>
      </c>
      <c r="H65" s="15">
        <v>42685.118689974559</v>
      </c>
      <c r="I65" s="15">
        <v>13293776.352897463</v>
      </c>
      <c r="J65" s="15">
        <v>199058.85829999999</v>
      </c>
      <c r="K65" s="15">
        <v>78.589062499999997</v>
      </c>
      <c r="L65" s="15">
        <v>13.054252081821716</v>
      </c>
      <c r="M65" s="15">
        <v>3.1948865631353671E-2</v>
      </c>
      <c r="N65" s="15">
        <v>15.609481283570693</v>
      </c>
    </row>
    <row r="66" spans="2:14" s="15" customFormat="1" x14ac:dyDescent="0.25">
      <c r="B66" s="15" t="str">
        <f>VLOOKUP(F66,[1]NUTS_Europa!$A$2:$C$81,2,FALSE)</f>
        <v>DEF0</v>
      </c>
      <c r="C66" s="15">
        <f>VLOOKUP(F66,[1]NUTS_Europa!$A$2:$C$81,3,FALSE)</f>
        <v>245</v>
      </c>
      <c r="D66" s="15" t="str">
        <f>VLOOKUP(G66,[1]NUTS_Europa!$A$2:$C$81,2,FALSE)</f>
        <v>FRE1</v>
      </c>
      <c r="E66" s="15">
        <f>VLOOKUP(G66,[1]NUTS_Europa!$A$2:$C$81,3,FALSE)</f>
        <v>235</v>
      </c>
      <c r="F66" s="15">
        <v>50</v>
      </c>
      <c r="G66" s="15">
        <v>61</v>
      </c>
      <c r="H66" s="15">
        <v>3109356.2365585836</v>
      </c>
      <c r="I66" s="15">
        <v>9237266.2652095631</v>
      </c>
      <c r="J66" s="15">
        <v>163171.4883</v>
      </c>
      <c r="K66" s="15">
        <v>27.883593749999999</v>
      </c>
      <c r="L66" s="15">
        <v>9.4166102907368057</v>
      </c>
      <c r="M66" s="15">
        <v>3.2460113219254394</v>
      </c>
      <c r="N66" s="15">
        <v>1583.5630706642501</v>
      </c>
    </row>
    <row r="67" spans="2:14" s="15" customFormat="1" x14ac:dyDescent="0.25">
      <c r="B67" s="15" t="str">
        <f>VLOOKUP(F67,[1]NUTS_Europa!$A$2:$C$81,2,FALSE)</f>
        <v>DEF0</v>
      </c>
      <c r="C67" s="15">
        <f>VLOOKUP(F67,[1]NUTS_Europa!$A$2:$C$81,3,FALSE)</f>
        <v>245</v>
      </c>
      <c r="D67" s="15" t="str">
        <f>VLOOKUP(G67,[1]NUTS_Europa!$A$2:$C$81,2,FALSE)</f>
        <v>FRF2</v>
      </c>
      <c r="E67" s="15">
        <f>VLOOKUP(G67,[1]NUTS_Europa!$A$2:$C$81,3,FALSE)</f>
        <v>235</v>
      </c>
      <c r="F67" s="15">
        <v>50</v>
      </c>
      <c r="G67" s="15">
        <v>67</v>
      </c>
      <c r="H67" s="15">
        <v>3625834.0652052723</v>
      </c>
      <c r="I67" s="15">
        <v>9237266.2652095631</v>
      </c>
      <c r="J67" s="15">
        <v>142392.87169999999</v>
      </c>
      <c r="K67" s="15">
        <v>27.883593749999999</v>
      </c>
      <c r="L67" s="15">
        <v>9.4166102907368057</v>
      </c>
      <c r="M67" s="15">
        <v>3.2460113219254394</v>
      </c>
      <c r="N67" s="15">
        <v>1583.5630706642501</v>
      </c>
    </row>
    <row r="68" spans="2:14" s="15" customFormat="1" x14ac:dyDescent="0.25">
      <c r="B68" s="15" t="str">
        <f>VLOOKUP(F68,[1]NUTS_Europa!$A$2:$C$81,2,FALSE)</f>
        <v>ES21</v>
      </c>
      <c r="C68" s="15">
        <f>VLOOKUP(F68,[1]NUTS_Europa!$A$2:$C$81,3,FALSE)</f>
        <v>1063</v>
      </c>
      <c r="D68" s="15" t="str">
        <f>VLOOKUP(G68,[1]NUTS_Europa!$A$2:$C$81,2,FALSE)</f>
        <v>ES61</v>
      </c>
      <c r="E68" s="15">
        <f>VLOOKUP(G68,[1]NUTS_Europa!$A$2:$C$81,3,FALSE)</f>
        <v>297</v>
      </c>
      <c r="F68" s="15">
        <v>54</v>
      </c>
      <c r="G68" s="15">
        <v>57</v>
      </c>
      <c r="H68" s="15">
        <v>1088812.2262402119</v>
      </c>
      <c r="I68" s="15">
        <v>10557866.970725344</v>
      </c>
      <c r="J68" s="15">
        <v>199597.76430000001</v>
      </c>
      <c r="K68" s="15">
        <v>45.78125</v>
      </c>
      <c r="L68" s="15">
        <v>11.099529358147006</v>
      </c>
      <c r="M68" s="15">
        <v>1.6106890120944284</v>
      </c>
      <c r="N68" s="15">
        <v>930.08608671409615</v>
      </c>
    </row>
    <row r="69" spans="2:14" s="15" customFormat="1" x14ac:dyDescent="0.25">
      <c r="B69" s="15" t="str">
        <f>VLOOKUP(F69,[1]NUTS_Europa!$A$2:$C$81,2,FALSE)</f>
        <v>ES21</v>
      </c>
      <c r="C69" s="15">
        <f>VLOOKUP(F69,[1]NUTS_Europa!$A$2:$C$81,3,FALSE)</f>
        <v>1063</v>
      </c>
      <c r="D69" s="15" t="str">
        <f>VLOOKUP(G69,[1]NUTS_Europa!$A$2:$C$81,2,FALSE)</f>
        <v>FRD2</v>
      </c>
      <c r="E69" s="15">
        <f>VLOOKUP(G69,[1]NUTS_Europa!$A$2:$C$81,3,FALSE)</f>
        <v>271</v>
      </c>
      <c r="F69" s="15">
        <v>54</v>
      </c>
      <c r="G69" s="15">
        <v>60</v>
      </c>
      <c r="H69" s="15">
        <v>267979.34432914236</v>
      </c>
      <c r="I69" s="15">
        <v>12475026.669709867</v>
      </c>
      <c r="J69" s="15">
        <v>159445.52859999999</v>
      </c>
      <c r="K69" s="15">
        <v>130.390625</v>
      </c>
      <c r="L69" s="15">
        <v>11.165705944967112</v>
      </c>
      <c r="M69" s="15">
        <v>0.63772289244749258</v>
      </c>
      <c r="N69" s="15">
        <v>311.57674480919997</v>
      </c>
    </row>
    <row r="70" spans="2:14" s="15" customFormat="1" x14ac:dyDescent="0.25">
      <c r="B70" s="15" t="str">
        <f>VLOOKUP(F70,[1]NUTS_Europa!$A$2:$C$81,2,FALSE)</f>
        <v>ES51</v>
      </c>
      <c r="C70" s="15">
        <f>VLOOKUP(F70,[1]NUTS_Europa!$A$2:$C$81,3,FALSE)</f>
        <v>1064</v>
      </c>
      <c r="D70" s="15" t="str">
        <f>VLOOKUP(G70,[1]NUTS_Europa!$A$2:$C$81,2,FALSE)</f>
        <v>ES62</v>
      </c>
      <c r="E70" s="15">
        <f>VLOOKUP(G70,[1]NUTS_Europa!$A$2:$C$81,3,FALSE)</f>
        <v>462</v>
      </c>
      <c r="F70" s="15">
        <v>55</v>
      </c>
      <c r="G70" s="15">
        <v>58</v>
      </c>
      <c r="H70" s="15">
        <v>1079348.9125304159</v>
      </c>
      <c r="I70" s="15">
        <v>1716913.3622629512</v>
      </c>
      <c r="J70" s="15">
        <v>114203.5226</v>
      </c>
      <c r="K70" s="15">
        <v>26.015625</v>
      </c>
      <c r="L70" s="15">
        <v>7.7786495061207255</v>
      </c>
      <c r="M70" s="15">
        <v>1.7414835600679568</v>
      </c>
      <c r="N70" s="15">
        <v>1005.6128882100924</v>
      </c>
    </row>
    <row r="71" spans="2:14" s="15" customFormat="1" x14ac:dyDescent="0.25">
      <c r="B71" s="15" t="str">
        <f>VLOOKUP(F71,[1]NUTS_Europa!$A$2:$C$81,2,FALSE)</f>
        <v>ES51</v>
      </c>
      <c r="C71" s="15">
        <f>VLOOKUP(F71,[1]NUTS_Europa!$A$2:$C$81,3,FALSE)</f>
        <v>1064</v>
      </c>
      <c r="D71" s="15" t="str">
        <f>VLOOKUP(G71,[1]NUTS_Europa!$A$2:$C$81,2,FALSE)</f>
        <v>FRD2</v>
      </c>
      <c r="E71" s="15">
        <f>VLOOKUP(G71,[1]NUTS_Europa!$A$2:$C$81,3,FALSE)</f>
        <v>271</v>
      </c>
      <c r="F71" s="15">
        <v>55</v>
      </c>
      <c r="G71" s="15">
        <v>60</v>
      </c>
      <c r="H71" s="15">
        <v>164053.76094913733</v>
      </c>
      <c r="I71" s="15">
        <v>3843496.305648427</v>
      </c>
      <c r="J71" s="15">
        <v>507158.32770000002</v>
      </c>
      <c r="K71" s="15">
        <v>120.390625</v>
      </c>
      <c r="L71" s="15">
        <v>10.482742814939417</v>
      </c>
      <c r="M71" s="15">
        <v>0.63772289244749258</v>
      </c>
      <c r="N71" s="15">
        <v>311.57674480919997</v>
      </c>
    </row>
    <row r="72" spans="2:14" s="15" customFormat="1" x14ac:dyDescent="0.25">
      <c r="B72" s="15" t="str">
        <f>VLOOKUP(F72,[1]NUTS_Europa!$A$2:$C$81,2,FALSE)</f>
        <v>ES52</v>
      </c>
      <c r="C72" s="15">
        <f>VLOOKUP(F72,[1]NUTS_Europa!$A$2:$C$81,3,FALSE)</f>
        <v>1063</v>
      </c>
      <c r="D72" s="15" t="str">
        <f>VLOOKUP(G72,[1]NUTS_Europa!$A$2:$C$81,2,FALSE)</f>
        <v>ES61</v>
      </c>
      <c r="E72" s="15">
        <f>VLOOKUP(G72,[1]NUTS_Europa!$A$2:$C$81,3,FALSE)</f>
        <v>297</v>
      </c>
      <c r="F72" s="15">
        <v>56</v>
      </c>
      <c r="G72" s="15">
        <v>57</v>
      </c>
      <c r="H72" s="15">
        <v>790838.68646744348</v>
      </c>
      <c r="I72" s="15">
        <v>10557866.970725344</v>
      </c>
      <c r="J72" s="15">
        <v>176841.96369999999</v>
      </c>
      <c r="K72" s="15">
        <v>45.78125</v>
      </c>
      <c r="L72" s="15">
        <v>11.099529358147006</v>
      </c>
      <c r="M72" s="15">
        <v>1.6106890120944284</v>
      </c>
      <c r="N72" s="15">
        <v>930.08608671409615</v>
      </c>
    </row>
    <row r="73" spans="2:14" s="15" customFormat="1" x14ac:dyDescent="0.25">
      <c r="B73" s="15" t="str">
        <f>VLOOKUP(F73,[1]NUTS_Europa!$A$2:$C$81,2,FALSE)</f>
        <v>ES52</v>
      </c>
      <c r="C73" s="15">
        <f>VLOOKUP(F73,[1]NUTS_Europa!$A$2:$C$81,3,FALSE)</f>
        <v>1063</v>
      </c>
      <c r="D73" s="15" t="str">
        <f>VLOOKUP(G73,[1]NUTS_Europa!$A$2:$C$81,2,FALSE)</f>
        <v>ES62</v>
      </c>
      <c r="E73" s="15">
        <f>VLOOKUP(G73,[1]NUTS_Europa!$A$2:$C$81,3,FALSE)</f>
        <v>462</v>
      </c>
      <c r="F73" s="15">
        <v>56</v>
      </c>
      <c r="G73" s="15">
        <v>58</v>
      </c>
      <c r="H73" s="15">
        <v>1091407.6392995492</v>
      </c>
      <c r="I73" s="15">
        <v>10338091.137454191</v>
      </c>
      <c r="J73" s="15">
        <v>163171.4883</v>
      </c>
      <c r="K73" s="15">
        <v>35.9375</v>
      </c>
      <c r="L73" s="15">
        <v>8.4616126361484199</v>
      </c>
      <c r="M73" s="15">
        <v>1.7414835600679568</v>
      </c>
      <c r="N73" s="15">
        <v>1005.6128882100924</v>
      </c>
    </row>
    <row r="74" spans="2:14" s="15" customFormat="1" x14ac:dyDescent="0.25">
      <c r="B74" s="15" t="str">
        <f>VLOOKUP(F74,NUTS_Europa!$A$2:$C$81,2,FALSE)</f>
        <v>FRJ1</v>
      </c>
      <c r="C74" s="15">
        <f>VLOOKUP(F74,NUTS_Europa!$A$2:$C$81,3,FALSE)</f>
        <v>1064</v>
      </c>
      <c r="D74" s="15" t="str">
        <f>VLOOKUP(G74,NUTS_Europa!$A$2:$C$81,2,FALSE)</f>
        <v>PT16</v>
      </c>
      <c r="E74" s="15">
        <f>VLOOKUP(G74,NUTS_Europa!$A$2:$C$81,3,FALSE)</f>
        <v>294</v>
      </c>
      <c r="F74" s="15">
        <v>66</v>
      </c>
      <c r="G74" s="15">
        <v>78</v>
      </c>
      <c r="H74" s="15">
        <v>3014165.6174512315</v>
      </c>
      <c r="I74" s="15">
        <v>2267411.7817812981</v>
      </c>
      <c r="J74" s="15">
        <v>119215.969</v>
      </c>
      <c r="K74" s="15">
        <v>48.385156250000001</v>
      </c>
      <c r="L74" s="15">
        <v>9.7354766752184911</v>
      </c>
      <c r="M74" s="15">
        <v>5.7081413833671881</v>
      </c>
      <c r="N74" s="15">
        <v>3296.1439742878965</v>
      </c>
    </row>
    <row r="75" spans="2:14" s="15" customFormat="1" x14ac:dyDescent="0.25">
      <c r="B75" s="15" t="str">
        <f>VLOOKUP(F75,NUTS_Europa!$A$2:$C$81,2,FALSE)</f>
        <v>FRJ1</v>
      </c>
      <c r="C75" s="15">
        <f>VLOOKUP(F75,NUTS_Europa!$A$2:$C$81,3,FALSE)</f>
        <v>1064</v>
      </c>
      <c r="D75" s="15" t="str">
        <f>VLOOKUP(G75,NUTS_Europa!$A$2:$C$81,2,FALSE)</f>
        <v>PT17</v>
      </c>
      <c r="E75" s="15">
        <f>VLOOKUP(G75,NUTS_Europa!$A$2:$C$81,3,FALSE)</f>
        <v>297</v>
      </c>
      <c r="F75" s="15">
        <v>66</v>
      </c>
      <c r="G75" s="15">
        <v>79</v>
      </c>
      <c r="H75" s="15">
        <v>863948.64251456049</v>
      </c>
      <c r="I75" s="15">
        <v>1935546.1927271397</v>
      </c>
      <c r="J75" s="15">
        <v>192445.7181</v>
      </c>
      <c r="K75" s="15">
        <v>36.171875</v>
      </c>
      <c r="L75" s="15">
        <v>10.416566228119311</v>
      </c>
      <c r="M75" s="15">
        <v>1.6106890120944284</v>
      </c>
      <c r="N75" s="15">
        <v>930.08608671409615</v>
      </c>
    </row>
    <row r="76" spans="2:14" s="15" customFormat="1" x14ac:dyDescent="0.25">
      <c r="B76" s="15" t="str">
        <f>VLOOKUP(F76,[1]NUTS_Europa!$A$2:$C$81,2,FALSE)</f>
        <v>NL12</v>
      </c>
      <c r="C76" s="15">
        <f>VLOOKUP(F76,[1]NUTS_Europa!$A$2:$C$81,3,FALSE)</f>
        <v>250</v>
      </c>
      <c r="D76" s="15" t="str">
        <f>VLOOKUP(G76,[1]NUTS_Europa!$A$2:$C$81,2,FALSE)</f>
        <v>NL34</v>
      </c>
      <c r="E76" s="15">
        <f>VLOOKUP(G76,[1]NUTS_Europa!$A$2:$C$81,3,FALSE)</f>
        <v>218</v>
      </c>
      <c r="F76" s="15">
        <v>71</v>
      </c>
      <c r="G76" s="15">
        <v>74</v>
      </c>
      <c r="H76" s="15">
        <v>3120781.1140988171</v>
      </c>
      <c r="I76" s="15">
        <v>1775694.6463219707</v>
      </c>
      <c r="J76" s="15">
        <v>117768.50930000001</v>
      </c>
      <c r="K76" s="15">
        <v>5.3125</v>
      </c>
      <c r="L76" s="15">
        <v>11.512074881445084</v>
      </c>
      <c r="M76" s="15">
        <v>10.227434299258285</v>
      </c>
      <c r="N76" s="15">
        <v>5283.3813549476936</v>
      </c>
    </row>
    <row r="77" spans="2:14" s="15" customFormat="1" x14ac:dyDescent="0.25">
      <c r="B77" s="15" t="str">
        <f>VLOOKUP(F77,[1]NUTS_Europa!$A$2:$C$81,2,FALSE)</f>
        <v>NL12</v>
      </c>
      <c r="C77" s="15">
        <f>VLOOKUP(F77,[1]NUTS_Europa!$A$2:$C$81,3,FALSE)</f>
        <v>250</v>
      </c>
      <c r="D77" s="15" t="str">
        <f>VLOOKUP(G77,[1]NUTS_Europa!$A$2:$C$81,2,FALSE)</f>
        <v>PT11</v>
      </c>
      <c r="E77" s="15">
        <f>VLOOKUP(G77,[1]NUTS_Europa!$A$2:$C$81,3,FALSE)</f>
        <v>288</v>
      </c>
      <c r="F77" s="15">
        <v>71</v>
      </c>
      <c r="G77" s="15">
        <v>76</v>
      </c>
      <c r="H77" s="15">
        <v>696661.87509039242</v>
      </c>
      <c r="I77" s="15">
        <v>3138580.2727183299</v>
      </c>
      <c r="J77" s="15">
        <v>142841.86170000001</v>
      </c>
      <c r="K77" s="15">
        <v>71.079687500000006</v>
      </c>
      <c r="L77" s="15">
        <v>12.740311479538942</v>
      </c>
      <c r="M77" s="15">
        <v>2.0273101726387313</v>
      </c>
      <c r="N77" s="15">
        <v>990.49714506110752</v>
      </c>
    </row>
    <row r="78" spans="2:14" s="15" customFormat="1" x14ac:dyDescent="0.25">
      <c r="B78" s="15" t="str">
        <f>VLOOKUP(F78,[1]NUTS_Europa!$A$2:$C$81,2,FALSE)</f>
        <v>NL32</v>
      </c>
      <c r="C78" s="15">
        <f>VLOOKUP(F78,[1]NUTS_Europa!$A$2:$C$81,3,FALSE)</f>
        <v>253</v>
      </c>
      <c r="D78" s="15" t="str">
        <f>VLOOKUP(G78,[1]NUTS_Europa!$A$2:$C$81,2,FALSE)</f>
        <v>NL34</v>
      </c>
      <c r="E78" s="15">
        <f>VLOOKUP(G78,[1]NUTS_Europa!$A$2:$C$81,3,FALSE)</f>
        <v>218</v>
      </c>
      <c r="F78" s="15">
        <v>72</v>
      </c>
      <c r="G78" s="15">
        <v>74</v>
      </c>
      <c r="H78" s="15">
        <v>2674005.6632633968</v>
      </c>
      <c r="I78" s="15">
        <v>1768781.2085706294</v>
      </c>
      <c r="J78" s="15">
        <v>120125.8052</v>
      </c>
      <c r="K78" s="15">
        <v>13.983593750000001</v>
      </c>
      <c r="L78" s="15">
        <v>7.7863111530633242</v>
      </c>
      <c r="M78" s="15">
        <v>10.227434299258285</v>
      </c>
      <c r="N78" s="15">
        <v>5283.3813549476936</v>
      </c>
    </row>
    <row r="79" spans="2:14" s="15" customFormat="1" x14ac:dyDescent="0.25">
      <c r="B79" s="15" t="str">
        <f>VLOOKUP(F79,[1]NUTS_Europa!$A$2:$C$81,2,FALSE)</f>
        <v>NL32</v>
      </c>
      <c r="C79" s="15">
        <f>VLOOKUP(F79,[1]NUTS_Europa!$A$2:$C$81,3,FALSE)</f>
        <v>253</v>
      </c>
      <c r="D79" s="15" t="str">
        <f>VLOOKUP(G79,[1]NUTS_Europa!$A$2:$C$81,2,FALSE)</f>
        <v>NL41</v>
      </c>
      <c r="E79" s="15">
        <f>VLOOKUP(G79,[1]NUTS_Europa!$A$2:$C$81,3,FALSE)</f>
        <v>218</v>
      </c>
      <c r="F79" s="15">
        <v>72</v>
      </c>
      <c r="G79" s="15">
        <v>75</v>
      </c>
      <c r="H79" s="15">
        <v>2292466.2787158489</v>
      </c>
      <c r="I79" s="15">
        <v>1768781.2085706294</v>
      </c>
      <c r="J79" s="15">
        <v>159445.52859999999</v>
      </c>
      <c r="K79" s="15">
        <v>13.983593750000001</v>
      </c>
      <c r="L79" s="15">
        <v>7.7863111530633242</v>
      </c>
      <c r="M79" s="15">
        <v>10.227434299258285</v>
      </c>
      <c r="N79" s="15">
        <v>5283.3813549476936</v>
      </c>
    </row>
    <row r="80" spans="2:14" s="15" customFormat="1" x14ac:dyDescent="0.25">
      <c r="B80" s="15" t="str">
        <f>VLOOKUP(F80,[1]NUTS_Europa!$A$2:$C$81,2,FALSE)</f>
        <v>NL33</v>
      </c>
      <c r="C80" s="15">
        <f>VLOOKUP(F80,[1]NUTS_Europa!$A$2:$C$81,3,FALSE)</f>
        <v>220</v>
      </c>
      <c r="D80" s="15" t="str">
        <f>VLOOKUP(G80,[1]NUTS_Europa!$A$2:$C$81,2,FALSE)</f>
        <v>NL41</v>
      </c>
      <c r="E80" s="15">
        <f>VLOOKUP(G80,[1]NUTS_Europa!$A$2:$C$81,3,FALSE)</f>
        <v>218</v>
      </c>
      <c r="F80" s="15">
        <v>73</v>
      </c>
      <c r="G80" s="15">
        <v>75</v>
      </c>
      <c r="H80" s="15">
        <v>2433187.4162696665</v>
      </c>
      <c r="I80" s="15">
        <v>1598506.6029905092</v>
      </c>
      <c r="J80" s="15">
        <v>176841.96369999999</v>
      </c>
      <c r="K80" s="15">
        <v>9.765625</v>
      </c>
      <c r="L80" s="15">
        <v>10.157546505815496</v>
      </c>
      <c r="M80" s="15">
        <v>9.1259545631150463</v>
      </c>
      <c r="N80" s="15">
        <v>5283.3813549476936</v>
      </c>
    </row>
    <row r="81" spans="2:29" s="15" customFormat="1" x14ac:dyDescent="0.25">
      <c r="B81" s="15" t="str">
        <f>VLOOKUP(F81,[1]NUTS_Europa!$A$2:$C$81,2,FALSE)</f>
        <v>NL33</v>
      </c>
      <c r="C81" s="15">
        <f>VLOOKUP(F81,[1]NUTS_Europa!$A$2:$C$81,3,FALSE)</f>
        <v>220</v>
      </c>
      <c r="D81" s="15" t="str">
        <f>VLOOKUP(G81,[1]NUTS_Europa!$A$2:$C$81,2,FALSE)</f>
        <v>PT11</v>
      </c>
      <c r="E81" s="15">
        <f>VLOOKUP(G81,[1]NUTS_Europa!$A$2:$C$81,3,FALSE)</f>
        <v>288</v>
      </c>
      <c r="F81" s="15">
        <v>73</v>
      </c>
      <c r="G81" s="15">
        <v>76</v>
      </c>
      <c r="H81" s="15">
        <v>637272.89284472982</v>
      </c>
      <c r="I81" s="15">
        <v>2726730.1907454119</v>
      </c>
      <c r="J81" s="15">
        <v>163171.4883</v>
      </c>
      <c r="K81" s="15">
        <v>65.680468750000003</v>
      </c>
      <c r="L81" s="15">
        <v>11.385783103909354</v>
      </c>
      <c r="M81" s="15">
        <v>1.8208112544845751</v>
      </c>
      <c r="N81" s="15">
        <v>990.49714506110752</v>
      </c>
    </row>
    <row r="82" spans="2:29" s="15" customFormat="1" x14ac:dyDescent="0.25">
      <c r="B82" s="15" t="str">
        <f>VLOOKUP(F82,NUTS_Europa!$A$2:$C$81,2,FALSE)</f>
        <v>PT15</v>
      </c>
      <c r="C82" s="15">
        <f>VLOOKUP(F82,NUTS_Europa!$A$2:$C$81,3,FALSE)</f>
        <v>61</v>
      </c>
      <c r="D82" s="15" t="str">
        <f>VLOOKUP(G82,NUTS_Europa!$A$2:$C$81,2,FALSE)</f>
        <v>PT16</v>
      </c>
      <c r="E82" s="15">
        <f>VLOOKUP(G82,NUTS_Europa!$A$2:$C$81,3,FALSE)</f>
        <v>294</v>
      </c>
      <c r="F82" s="15">
        <v>77</v>
      </c>
      <c r="G82" s="15">
        <v>78</v>
      </c>
      <c r="H82" s="15">
        <v>2753903.0335664051</v>
      </c>
      <c r="I82" s="15">
        <v>1702897.2695487894</v>
      </c>
      <c r="J82" s="15">
        <v>127001.217</v>
      </c>
      <c r="K82" s="15">
        <v>24.039062499999996</v>
      </c>
      <c r="L82" s="15">
        <v>10.571643350587554</v>
      </c>
      <c r="M82" s="15">
        <v>5.3132622943984789</v>
      </c>
      <c r="N82" s="15">
        <v>3296.1439742878965</v>
      </c>
    </row>
    <row r="83" spans="2:29" s="15" customFormat="1" x14ac:dyDescent="0.25">
      <c r="B83" s="15" t="str">
        <f>VLOOKUP(F83,NUTS_Europa!$A$2:$C$81,2,FALSE)</f>
        <v>PT15</v>
      </c>
      <c r="C83" s="15">
        <f>VLOOKUP(F83,NUTS_Europa!$A$2:$C$81,3,FALSE)</f>
        <v>61</v>
      </c>
      <c r="D83" s="15" t="str">
        <f>VLOOKUP(G83,NUTS_Europa!$A$2:$C$81,2,FALSE)</f>
        <v>PT17</v>
      </c>
      <c r="E83" s="15">
        <f>VLOOKUP(G83,NUTS_Europa!$A$2:$C$81,3,FALSE)</f>
        <v>297</v>
      </c>
      <c r="F83" s="15">
        <v>77</v>
      </c>
      <c r="G83" s="15">
        <v>79</v>
      </c>
      <c r="H83" s="15">
        <v>790508.52675010322</v>
      </c>
      <c r="I83" s="15">
        <v>1239804.6793320389</v>
      </c>
      <c r="J83" s="15">
        <v>113696.3812</v>
      </c>
      <c r="K83" s="15">
        <v>5.859375</v>
      </c>
      <c r="L83" s="15">
        <v>11.252732903488372</v>
      </c>
      <c r="M83" s="15">
        <v>1.4992644052055621</v>
      </c>
      <c r="N83" s="15">
        <v>930.08608671409615</v>
      </c>
    </row>
    <row r="84" spans="2:29" s="15" customFormat="1" x14ac:dyDescent="0.25">
      <c r="N84" s="15">
        <f>SUM(N4:N83)</f>
        <v>250297.64694894126</v>
      </c>
    </row>
    <row r="85" spans="2:29" s="15" customFormat="1" x14ac:dyDescent="0.25">
      <c r="B85" s="15" t="s">
        <v>146</v>
      </c>
    </row>
    <row r="86" spans="2:29" s="15" customFormat="1" x14ac:dyDescent="0.25">
      <c r="B86" s="15" t="str">
        <f>B3</f>
        <v>nodo inicial</v>
      </c>
      <c r="C86" s="15" t="str">
        <f t="shared" ref="C86:I86" si="0">C3</f>
        <v>puerto O</v>
      </c>
      <c r="D86" s="15" t="str">
        <f t="shared" si="0"/>
        <v>nodo final</v>
      </c>
      <c r="E86" s="15" t="str">
        <f t="shared" si="0"/>
        <v>puerto D</v>
      </c>
      <c r="F86" s="15" t="str">
        <f t="shared" si="0"/>
        <v>Var1</v>
      </c>
      <c r="G86" s="15" t="str">
        <f t="shared" si="0"/>
        <v>Var2</v>
      </c>
      <c r="H86" s="15" t="str">
        <f t="shared" si="0"/>
        <v>Coste variable</v>
      </c>
      <c r="I86" s="15" t="str">
        <f t="shared" si="0"/>
        <v>Coste fijo</v>
      </c>
      <c r="J86" s="15" t="s">
        <v>162</v>
      </c>
      <c r="K86" s="15" t="str">
        <f>J3</f>
        <v>flow</v>
      </c>
      <c r="L86" s="15" t="str">
        <f>K3</f>
        <v>TiempoNav</v>
      </c>
      <c r="M86" s="15" t="str">
        <f>L3</f>
        <v>TiempoPort</v>
      </c>
      <c r="N86" s="15" t="str">
        <f>M3</f>
        <v>TiempoCD</v>
      </c>
      <c r="O86" s="15" t="str">
        <f>N3</f>
        <v>offer</v>
      </c>
      <c r="P86" s="15" t="str">
        <f>'30 buques 17 kn 30000 charter'!P95</f>
        <v>Tiempo C/D</v>
      </c>
      <c r="Q86" s="15" t="str">
        <f>'30 buques 17 kn 30000 charter'!Q95</f>
        <v>Tiempo total</v>
      </c>
      <c r="R86" s="15" t="str">
        <f>'30 buques 17 kn 30000 charter'!R95</f>
        <v>TEUs/buque</v>
      </c>
      <c r="S86" s="15" t="str">
        <f>'30 buques 17 kn 30000 charter'!S95</f>
        <v>Coste variable</v>
      </c>
      <c r="T86" s="15" t="str">
        <f>'30 buques 17 kn 30000 charter'!T95</f>
        <v>Coste fijo</v>
      </c>
      <c r="U86" s="15" t="str">
        <f>'30 buques 17 kn 30000 charter'!U95</f>
        <v>Coste Total</v>
      </c>
      <c r="V86" s="15" t="str">
        <f>'30 buques 17 kn 30000 charter'!V95</f>
        <v>Nodo inicial</v>
      </c>
      <c r="W86" s="15" t="str">
        <f>'30 buques 17 kn 30000 charter'!W95</f>
        <v>Puerto O</v>
      </c>
      <c r="X86" s="15" t="str">
        <f>'30 buques 17 kn 30000 charter'!X95</f>
        <v>Nodo final</v>
      </c>
      <c r="Y86" s="15" t="str">
        <f>'30 buques 17 kn 30000 charter'!Y95</f>
        <v>Puerto D</v>
      </c>
    </row>
    <row r="87" spans="2:29" s="15" customFormat="1" x14ac:dyDescent="0.25">
      <c r="B87" s="15" t="str">
        <f>VLOOKUP(F87,NUTS_Europa!$A$2:$C$81,2,FALSE)</f>
        <v>FRJ1</v>
      </c>
      <c r="C87" s="15">
        <f>VLOOKUP(F87,NUTS_Europa!$A$2:$C$81,3,FALSE)</f>
        <v>1064</v>
      </c>
      <c r="D87" s="15" t="str">
        <f>VLOOKUP(G87,NUTS_Europa!$A$2:$C$81,2,FALSE)</f>
        <v>PT16</v>
      </c>
      <c r="E87" s="15">
        <f>VLOOKUP(G87,NUTS_Europa!$A$2:$C$81,3,FALSE)</f>
        <v>294</v>
      </c>
      <c r="F87" s="15">
        <v>66</v>
      </c>
      <c r="G87" s="15">
        <v>78</v>
      </c>
      <c r="H87" s="15">
        <v>3014165.6174512315</v>
      </c>
      <c r="I87" s="15">
        <v>2267411.7817812981</v>
      </c>
      <c r="J87" s="15">
        <f>I87/30</f>
        <v>75580.392726043268</v>
      </c>
      <c r="K87" s="15">
        <v>119215.969</v>
      </c>
      <c r="L87" s="15">
        <v>48.385156250000001</v>
      </c>
      <c r="M87" s="15">
        <v>9.7354766752184911</v>
      </c>
      <c r="N87" s="15">
        <v>5.7081413833671881</v>
      </c>
      <c r="O87" s="17">
        <v>3296.1439742878965</v>
      </c>
      <c r="P87" s="15">
        <f>N87*(R87/O87)</f>
        <v>1.2537966769035558</v>
      </c>
      <c r="Q87" s="15">
        <f>P87+M87+L87</f>
        <v>59.374429602122049</v>
      </c>
      <c r="R87" s="15">
        <v>724</v>
      </c>
      <c r="S87" s="15">
        <f>H87*(R87/O87)</f>
        <v>662063.28487400163</v>
      </c>
      <c r="T87" s="15">
        <f>J87</f>
        <v>75580.392726043268</v>
      </c>
      <c r="U87" s="15">
        <f>T87+S87</f>
        <v>737643.67760004487</v>
      </c>
      <c r="V87" s="15" t="str">
        <f>VLOOKUP(B87,NUTS_Europa!$B$2:$F$41,5,FALSE)</f>
        <v>Languedoc-Roussillon</v>
      </c>
      <c r="W87" s="15" t="str">
        <f>VLOOKUP(C87,Puertos!$N$3:$O$27,2,FALSE)</f>
        <v>Valencia</v>
      </c>
      <c r="X87" s="15" t="str">
        <f>VLOOKUP(D87,NUTS_Europa!$B$2:$F$41,5,FALSE)</f>
        <v>Centro (PT)</v>
      </c>
      <c r="Y87" s="15" t="str">
        <f>VLOOKUP(E87,Puertos!$N$3:$O$27,2,FALSE)</f>
        <v>Lisboa</v>
      </c>
      <c r="Z87" s="15">
        <f>Q87/24</f>
        <v>2.4739345667550854</v>
      </c>
      <c r="AA87" s="15">
        <f>SUM(Q87:Q90)</f>
        <v>161.27360375778173</v>
      </c>
      <c r="AB87" s="15">
        <f>AA87/24</f>
        <v>6.719733489907572</v>
      </c>
      <c r="AC87" s="15">
        <f>AB87/7</f>
        <v>0.95996192712965311</v>
      </c>
    </row>
    <row r="88" spans="2:29" s="15" customFormat="1" x14ac:dyDescent="0.25">
      <c r="B88" s="15" t="str">
        <f>VLOOKUP(G88,NUTS_Europa!$A$2:$C$81,2,FALSE)</f>
        <v>PT16</v>
      </c>
      <c r="C88" s="15">
        <f>VLOOKUP(G88,NUTS_Europa!$A$2:$C$81,3,FALSE)</f>
        <v>294</v>
      </c>
      <c r="D88" s="15" t="str">
        <f>VLOOKUP(F88,NUTS_Europa!$A$2:$C$81,2,FALSE)</f>
        <v>PT15</v>
      </c>
      <c r="E88" s="15">
        <f>VLOOKUP(F88,NUTS_Europa!$A$2:$C$81,3,FALSE)</f>
        <v>61</v>
      </c>
      <c r="F88" s="15">
        <v>77</v>
      </c>
      <c r="G88" s="15">
        <v>78</v>
      </c>
      <c r="H88" s="15">
        <v>2753903.0335664051</v>
      </c>
      <c r="I88" s="15">
        <v>1702897.2695487894</v>
      </c>
      <c r="J88" s="15">
        <f t="shared" ref="J88:J108" si="1">I88/30</f>
        <v>56763.242318292978</v>
      </c>
      <c r="K88" s="15">
        <v>127001.217</v>
      </c>
      <c r="L88" s="15">
        <v>24.039062499999996</v>
      </c>
      <c r="M88" s="15">
        <v>10.571643350587554</v>
      </c>
      <c r="N88" s="15">
        <v>5.3132622943984789</v>
      </c>
      <c r="O88" s="17">
        <v>3296.1439742878965</v>
      </c>
      <c r="P88" s="15">
        <f t="shared" ref="P88:P90" si="2">N88*(R88/O88)</f>
        <v>1.1670612482804448</v>
      </c>
      <c r="Q88" s="15">
        <f t="shared" ref="Q88:Q90" si="3">P88+M88+L88</f>
        <v>35.777767098867997</v>
      </c>
      <c r="R88" s="15">
        <v>724</v>
      </c>
      <c r="S88" s="15">
        <f t="shared" ref="S88:S90" si="4">H88*(R88/O88)</f>
        <v>604896.45229554211</v>
      </c>
      <c r="T88" s="15">
        <f t="shared" ref="T88:T90" si="5">J88</f>
        <v>56763.242318292978</v>
      </c>
      <c r="U88" s="15">
        <f t="shared" ref="U88:U90" si="6">T88+S88</f>
        <v>661659.69461383508</v>
      </c>
      <c r="V88" s="15" t="str">
        <f>VLOOKUP(B88,NUTS_Europa!$B$2:$F$41,5,FALSE)</f>
        <v>Centro (PT)</v>
      </c>
      <c r="W88" s="15" t="str">
        <f>VLOOKUP(C88,Puertos!$N$3:$O$27,2,FALSE)</f>
        <v>Lisboa</v>
      </c>
      <c r="X88" s="15" t="str">
        <f>VLOOKUP(D88,NUTS_Europa!$B$2:$F$41,5,FALSE)</f>
        <v>Algarve</v>
      </c>
      <c r="Y88" s="15" t="str">
        <f>VLOOKUP(E88,Puertos!$N$3:$O$27,2,FALSE)</f>
        <v>Algeciras</v>
      </c>
      <c r="Z88" s="15">
        <f t="shared" ref="Z88:Z90" si="7">Q88/24</f>
        <v>1.4907402957861666</v>
      </c>
    </row>
    <row r="89" spans="2:29" s="15" customFormat="1" x14ac:dyDescent="0.25">
      <c r="B89" s="15" t="str">
        <f>VLOOKUP(F89,NUTS_Europa!$A$2:$C$81,2,FALSE)</f>
        <v>PT15</v>
      </c>
      <c r="C89" s="15">
        <f>VLOOKUP(F89,NUTS_Europa!$A$2:$C$81,3,FALSE)</f>
        <v>61</v>
      </c>
      <c r="D89" s="15" t="str">
        <f>VLOOKUP(G89,NUTS_Europa!$A$2:$C$81,2,FALSE)</f>
        <v>PT17</v>
      </c>
      <c r="E89" s="15">
        <f>VLOOKUP(G89,NUTS_Europa!$A$2:$C$81,3,FALSE)</f>
        <v>297</v>
      </c>
      <c r="F89" s="15">
        <v>77</v>
      </c>
      <c r="G89" s="15">
        <v>79</v>
      </c>
      <c r="H89" s="15">
        <v>790508.52675010322</v>
      </c>
      <c r="I89" s="15">
        <v>1239804.6793320389</v>
      </c>
      <c r="J89" s="15">
        <f t="shared" si="1"/>
        <v>41326.822644401298</v>
      </c>
      <c r="K89" s="15">
        <v>113696.3812</v>
      </c>
      <c r="L89" s="15">
        <v>5.859375</v>
      </c>
      <c r="M89" s="15">
        <v>11.252732903488372</v>
      </c>
      <c r="N89" s="15">
        <v>1.4992644052055621</v>
      </c>
      <c r="O89" s="17">
        <v>930.08608671409615</v>
      </c>
      <c r="P89" s="15">
        <f t="shared" si="2"/>
        <v>1.1670612482804448</v>
      </c>
      <c r="Q89" s="15">
        <f t="shared" si="3"/>
        <v>18.279169151768819</v>
      </c>
      <c r="R89" s="15">
        <v>724</v>
      </c>
      <c r="S89" s="15">
        <f t="shared" si="4"/>
        <v>615349.67734981887</v>
      </c>
      <c r="T89" s="15">
        <f t="shared" si="5"/>
        <v>41326.822644401298</v>
      </c>
      <c r="U89" s="15">
        <f t="shared" si="6"/>
        <v>656676.49999422021</v>
      </c>
      <c r="V89" s="15" t="str">
        <f>VLOOKUP(B89,NUTS_Europa!$B$2:$F$41,5,FALSE)</f>
        <v>Algarve</v>
      </c>
      <c r="W89" s="15" t="str">
        <f>VLOOKUP(C89,Puertos!$N$3:$O$27,2,FALSE)</f>
        <v>Algeciras</v>
      </c>
      <c r="X89" s="15" t="str">
        <f>VLOOKUP(D89,NUTS_Europa!$B$2:$F$41,5,FALSE)</f>
        <v>Área Metropolitana de Lisboa</v>
      </c>
      <c r="Y89" s="15" t="str">
        <f>VLOOKUP(E89,Puertos!$N$3:$O$27,2,FALSE)</f>
        <v>Cádiz</v>
      </c>
      <c r="Z89" s="15">
        <f t="shared" si="7"/>
        <v>0.76163204799036743</v>
      </c>
    </row>
    <row r="90" spans="2:29" s="15" customFormat="1" x14ac:dyDescent="0.25">
      <c r="B90" s="15" t="str">
        <f>VLOOKUP(G90,NUTS_Europa!$A$2:$C$81,2,FALSE)</f>
        <v>PT17</v>
      </c>
      <c r="C90" s="15">
        <f>VLOOKUP(G90,NUTS_Europa!$A$2:$C$81,3,FALSE)</f>
        <v>297</v>
      </c>
      <c r="D90" s="15" t="str">
        <f>VLOOKUP(F90,NUTS_Europa!$A$2:$C$81,2,FALSE)</f>
        <v>FRJ1</v>
      </c>
      <c r="E90" s="15">
        <f>VLOOKUP(F90,NUTS_Europa!$A$2:$C$81,3,FALSE)</f>
        <v>1064</v>
      </c>
      <c r="F90" s="15">
        <v>66</v>
      </c>
      <c r="G90" s="15">
        <v>79</v>
      </c>
      <c r="H90" s="15">
        <v>863948.64251456049</v>
      </c>
      <c r="I90" s="15">
        <v>1935546.1927271397</v>
      </c>
      <c r="J90" s="15">
        <f t="shared" si="1"/>
        <v>64518.206424237993</v>
      </c>
      <c r="K90" s="15">
        <v>192445.7181</v>
      </c>
      <c r="L90" s="15">
        <v>36.171875</v>
      </c>
      <c r="M90" s="15">
        <v>10.416566228119311</v>
      </c>
      <c r="N90" s="15">
        <v>1.6106890120944284</v>
      </c>
      <c r="O90" s="17">
        <v>930.08608671409615</v>
      </c>
      <c r="P90" s="15">
        <f t="shared" si="2"/>
        <v>1.2537966769035558</v>
      </c>
      <c r="Q90" s="15">
        <f t="shared" si="3"/>
        <v>47.84223790502287</v>
      </c>
      <c r="R90" s="15">
        <v>724</v>
      </c>
      <c r="S90" s="15">
        <f t="shared" si="4"/>
        <v>672517.12085100461</v>
      </c>
      <c r="T90" s="15">
        <f t="shared" si="5"/>
        <v>64518.206424237993</v>
      </c>
      <c r="U90" s="15">
        <f t="shared" si="6"/>
        <v>737035.32727524266</v>
      </c>
      <c r="V90" s="15" t="str">
        <f>VLOOKUP(B90,NUTS_Europa!$B$2:$F$41,5,FALSE)</f>
        <v>Área Metropolitana de Lisboa</v>
      </c>
      <c r="W90" s="15" t="str">
        <f>VLOOKUP(C90,Puertos!$N$3:$O$27,2,FALSE)</f>
        <v>Cádiz</v>
      </c>
      <c r="X90" s="15" t="str">
        <f>VLOOKUP(D90,NUTS_Europa!$B$2:$F$41,5,FALSE)</f>
        <v>Languedoc-Roussillon</v>
      </c>
      <c r="Y90" s="15" t="str">
        <f>VLOOKUP(E90,Puertos!$N$3:$O$27,2,FALSE)</f>
        <v>Valencia</v>
      </c>
      <c r="Z90" s="15">
        <f t="shared" si="7"/>
        <v>1.9934265793759529</v>
      </c>
    </row>
    <row r="91" spans="2:29" s="15" customFormat="1" x14ac:dyDescent="0.25"/>
    <row r="92" spans="2:29" s="15" customFormat="1" x14ac:dyDescent="0.25">
      <c r="B92" s="15" t="s">
        <v>147</v>
      </c>
    </row>
    <row r="93" spans="2:29" s="15" customFormat="1" x14ac:dyDescent="0.25">
      <c r="B93" s="15" t="str">
        <f>B86</f>
        <v>nodo inicial</v>
      </c>
      <c r="C93" s="15" t="str">
        <f t="shared" ref="C93:I93" si="8">C86</f>
        <v>puerto O</v>
      </c>
      <c r="D93" s="15" t="str">
        <f t="shared" si="8"/>
        <v>nodo final</v>
      </c>
      <c r="E93" s="15" t="str">
        <f t="shared" si="8"/>
        <v>puerto D</v>
      </c>
      <c r="F93" s="15" t="str">
        <f t="shared" si="8"/>
        <v>Var1</v>
      </c>
      <c r="G93" s="15" t="str">
        <f t="shared" si="8"/>
        <v>Var2</v>
      </c>
      <c r="H93" s="15" t="str">
        <f t="shared" si="8"/>
        <v>Coste variable</v>
      </c>
      <c r="I93" s="15" t="str">
        <f t="shared" si="8"/>
        <v>Coste fijo</v>
      </c>
      <c r="K93" s="15" t="str">
        <f>K86</f>
        <v>flow</v>
      </c>
      <c r="L93" s="15" t="str">
        <f>L86</f>
        <v>TiempoNav</v>
      </c>
      <c r="M93" s="15" t="str">
        <f>M86</f>
        <v>TiempoPort</v>
      </c>
      <c r="N93" s="15" t="str">
        <f>N86</f>
        <v>TiempoCD</v>
      </c>
      <c r="O93" s="15" t="str">
        <f>O86</f>
        <v>offer</v>
      </c>
    </row>
    <row r="94" spans="2:29" s="15" customFormat="1" x14ac:dyDescent="0.25">
      <c r="B94" s="15" t="str">
        <f>VLOOKUP(F94,[1]NUTS_Europa!$A$2:$C$81,2,FALSE)</f>
        <v>ES21</v>
      </c>
      <c r="C94" s="15">
        <f>VLOOKUP(F94,[1]NUTS_Europa!$A$2:$C$81,3,FALSE)</f>
        <v>1063</v>
      </c>
      <c r="D94" s="15" t="str">
        <f>VLOOKUP(G94,[1]NUTS_Europa!$A$2:$C$81,2,FALSE)</f>
        <v>ES61</v>
      </c>
      <c r="E94" s="15">
        <f>VLOOKUP(G94,[1]NUTS_Europa!$A$2:$C$81,3,FALSE)</f>
        <v>297</v>
      </c>
      <c r="F94" s="15">
        <v>54</v>
      </c>
      <c r="G94" s="15">
        <v>57</v>
      </c>
      <c r="H94" s="15">
        <v>1088812.2262402119</v>
      </c>
      <c r="I94" s="15">
        <v>10557866.970725344</v>
      </c>
      <c r="K94" s="15">
        <v>199597.76430000001</v>
      </c>
      <c r="L94" s="15">
        <v>45.78125</v>
      </c>
      <c r="M94" s="15">
        <v>11.099529358147006</v>
      </c>
      <c r="N94" s="15">
        <v>1.6106890120944284</v>
      </c>
      <c r="O94" s="15">
        <v>930.08608671409615</v>
      </c>
    </row>
    <row r="95" spans="2:29" s="15" customFormat="1" x14ac:dyDescent="0.25">
      <c r="B95" s="15" t="str">
        <f>VLOOKUP(G95,[1]NUTS_Europa!$A$2:$C$81,2,FALSE)</f>
        <v>ES61</v>
      </c>
      <c r="C95" s="15">
        <f>VLOOKUP(G95,[1]NUTS_Europa!$A$2:$C$81,3,FALSE)</f>
        <v>297</v>
      </c>
      <c r="D95" s="15" t="str">
        <f>VLOOKUP(F95,[1]NUTS_Europa!$A$2:$C$81,2,FALSE)</f>
        <v>ES52</v>
      </c>
      <c r="E95" s="15">
        <f>VLOOKUP(F95,[1]NUTS_Europa!$A$2:$C$81,3,FALSE)</f>
        <v>1063</v>
      </c>
      <c r="F95" s="15">
        <v>56</v>
      </c>
      <c r="G95" s="15">
        <v>57</v>
      </c>
      <c r="H95" s="15">
        <v>790838.68646744348</v>
      </c>
      <c r="I95" s="15">
        <v>10557866.970725344</v>
      </c>
      <c r="K95" s="15">
        <v>176841.96369999999</v>
      </c>
      <c r="L95" s="15">
        <v>45.78125</v>
      </c>
      <c r="M95" s="15">
        <v>11.099529358147006</v>
      </c>
      <c r="N95" s="15">
        <v>1.6106890120944284</v>
      </c>
      <c r="O95" s="15">
        <v>930.08608671409615</v>
      </c>
    </row>
    <row r="96" spans="2:29" s="15" customFormat="1" x14ac:dyDescent="0.25">
      <c r="B96" s="15" t="str">
        <f>VLOOKUP(F96,[1]NUTS_Europa!$A$2:$C$81,2,FALSE)</f>
        <v>ES52</v>
      </c>
      <c r="C96" s="15">
        <f>VLOOKUP(F96,[1]NUTS_Europa!$A$2:$C$81,3,FALSE)</f>
        <v>1063</v>
      </c>
      <c r="D96" s="15" t="str">
        <f>VLOOKUP(G96,[1]NUTS_Europa!$A$2:$C$81,2,FALSE)</f>
        <v>ES62</v>
      </c>
      <c r="E96" s="15">
        <f>VLOOKUP(G96,[1]NUTS_Europa!$A$2:$C$81,3,FALSE)</f>
        <v>462</v>
      </c>
      <c r="F96" s="15">
        <v>56</v>
      </c>
      <c r="G96" s="15">
        <v>58</v>
      </c>
      <c r="H96" s="15">
        <v>1091407.6392995492</v>
      </c>
      <c r="I96" s="15">
        <v>10338091.137454191</v>
      </c>
      <c r="K96" s="15">
        <v>163171.4883</v>
      </c>
      <c r="L96" s="15">
        <v>35.9375</v>
      </c>
      <c r="M96" s="15">
        <v>8.4616126361484199</v>
      </c>
      <c r="N96" s="15">
        <v>1.7414835600679568</v>
      </c>
      <c r="O96" s="15">
        <v>1005.6128882100924</v>
      </c>
    </row>
    <row r="97" spans="2:29" s="15" customFormat="1" x14ac:dyDescent="0.25">
      <c r="B97" s="15" t="str">
        <f>VLOOKUP(G97,[1]NUTS_Europa!$A$2:$C$81,2,FALSE)</f>
        <v>ES62</v>
      </c>
      <c r="C97" s="15">
        <f>VLOOKUP(G97,[1]NUTS_Europa!$A$2:$C$81,3,FALSE)</f>
        <v>462</v>
      </c>
      <c r="D97" s="15" t="str">
        <f>VLOOKUP(F97,[1]NUTS_Europa!$A$2:$C$81,2,FALSE)</f>
        <v>ES51</v>
      </c>
      <c r="E97" s="15">
        <f>VLOOKUP(F97,[1]NUTS_Europa!$A$2:$C$81,3,FALSE)</f>
        <v>1064</v>
      </c>
      <c r="F97" s="15">
        <v>55</v>
      </c>
      <c r="G97" s="15">
        <v>58</v>
      </c>
      <c r="H97" s="15">
        <v>1079348.9125304159</v>
      </c>
      <c r="I97" s="15">
        <v>1716913.3622629512</v>
      </c>
      <c r="K97" s="15">
        <v>114203.5226</v>
      </c>
      <c r="L97" s="15">
        <v>26.015625</v>
      </c>
      <c r="M97" s="15">
        <v>7.7786495061207255</v>
      </c>
      <c r="N97" s="15">
        <v>1.7414835600679568</v>
      </c>
      <c r="O97" s="15">
        <v>1005.6128882100924</v>
      </c>
    </row>
    <row r="98" spans="2:29" s="15" customFormat="1" x14ac:dyDescent="0.25">
      <c r="B98" s="15" t="str">
        <f>VLOOKUP(F98,[1]NUTS_Europa!$A$2:$C$81,2,FALSE)</f>
        <v>ES51</v>
      </c>
      <c r="C98" s="15">
        <f>VLOOKUP(F98,[1]NUTS_Europa!$A$2:$C$81,3,FALSE)</f>
        <v>1064</v>
      </c>
      <c r="D98" s="15" t="str">
        <f>VLOOKUP(G98,[1]NUTS_Europa!$A$2:$C$81,2,FALSE)</f>
        <v>FRD2</v>
      </c>
      <c r="E98" s="15">
        <f>VLOOKUP(G98,[1]NUTS_Europa!$A$2:$C$81,3,FALSE)</f>
        <v>271</v>
      </c>
      <c r="F98" s="15">
        <v>55</v>
      </c>
      <c r="G98" s="15">
        <v>60</v>
      </c>
      <c r="H98" s="15">
        <v>164053.76094913733</v>
      </c>
      <c r="I98" s="15">
        <v>3843496.305648427</v>
      </c>
      <c r="K98" s="15">
        <v>507158.32770000002</v>
      </c>
      <c r="L98" s="15">
        <v>120.390625</v>
      </c>
      <c r="M98" s="15">
        <v>10.482742814939417</v>
      </c>
      <c r="N98" s="15">
        <v>0.63772289244749258</v>
      </c>
      <c r="O98" s="15">
        <v>311.57674480919997</v>
      </c>
    </row>
    <row r="99" spans="2:29" s="15" customFormat="1" x14ac:dyDescent="0.25">
      <c r="B99" s="15" t="str">
        <f>VLOOKUP(G99,[1]NUTS_Europa!$A$2:$C$81,2,FALSE)</f>
        <v>FRD2</v>
      </c>
      <c r="C99" s="15">
        <f>VLOOKUP(G99,[1]NUTS_Europa!$A$2:$C$81,3,FALSE)</f>
        <v>271</v>
      </c>
      <c r="D99" s="15" t="str">
        <f>VLOOKUP(F99,[1]NUTS_Europa!$A$2:$C$81,2,FALSE)</f>
        <v>ES21</v>
      </c>
      <c r="E99" s="15">
        <f>VLOOKUP(F99,[1]NUTS_Europa!$A$2:$C$81,3,FALSE)</f>
        <v>1063</v>
      </c>
      <c r="F99" s="15">
        <v>54</v>
      </c>
      <c r="G99" s="15">
        <v>60</v>
      </c>
      <c r="H99" s="15">
        <v>267979.34432914236</v>
      </c>
      <c r="I99" s="15">
        <v>12475026.669709867</v>
      </c>
      <c r="K99" s="15">
        <v>159445.52859999999</v>
      </c>
      <c r="L99" s="15">
        <v>130.390625</v>
      </c>
      <c r="M99" s="15">
        <v>11.165705944967112</v>
      </c>
      <c r="N99" s="15">
        <v>0.63772289244749258</v>
      </c>
      <c r="O99" s="15">
        <v>311.57674480919997</v>
      </c>
    </row>
    <row r="100" spans="2:29" s="15" customFormat="1" x14ac:dyDescent="0.25"/>
    <row r="101" spans="2:29" s="15" customFormat="1" x14ac:dyDescent="0.25">
      <c r="B101" s="15" t="s">
        <v>148</v>
      </c>
    </row>
    <row r="102" spans="2:29" s="15" customFormat="1" x14ac:dyDescent="0.25">
      <c r="B102" s="15" t="str">
        <f>B93</f>
        <v>nodo inicial</v>
      </c>
      <c r="C102" s="15" t="str">
        <f t="shared" ref="C102:I102" si="9">C93</f>
        <v>puerto O</v>
      </c>
      <c r="D102" s="15" t="str">
        <f t="shared" si="9"/>
        <v>nodo final</v>
      </c>
      <c r="E102" s="15" t="str">
        <f t="shared" si="9"/>
        <v>puerto D</v>
      </c>
      <c r="F102" s="15" t="str">
        <f t="shared" si="9"/>
        <v>Var1</v>
      </c>
      <c r="G102" s="15" t="str">
        <f t="shared" si="9"/>
        <v>Var2</v>
      </c>
      <c r="H102" s="15" t="str">
        <f t="shared" si="9"/>
        <v>Coste variable</v>
      </c>
      <c r="I102" s="15" t="str">
        <f t="shared" si="9"/>
        <v>Coste fijo</v>
      </c>
      <c r="J102" s="15" t="str">
        <f>J86</f>
        <v>Coste fijo/buque</v>
      </c>
      <c r="K102" s="15" t="str">
        <f>K93</f>
        <v>flow</v>
      </c>
      <c r="L102" s="15" t="str">
        <f>L93</f>
        <v>TiempoNav</v>
      </c>
      <c r="M102" s="15" t="str">
        <f>M93</f>
        <v>TiempoPort</v>
      </c>
      <c r="N102" s="15" t="str">
        <f>N93</f>
        <v>TiempoCD</v>
      </c>
      <c r="O102" s="15" t="str">
        <f>O93</f>
        <v>offer</v>
      </c>
      <c r="P102" s="15" t="str">
        <f>P86</f>
        <v>Tiempo C/D</v>
      </c>
      <c r="Q102" s="15" t="str">
        <f t="shared" ref="Q102:Y102" si="10">Q86</f>
        <v>Tiempo total</v>
      </c>
      <c r="R102" s="15" t="str">
        <f t="shared" si="10"/>
        <v>TEUs/buque</v>
      </c>
      <c r="S102" s="15" t="str">
        <f t="shared" si="10"/>
        <v>Coste variable</v>
      </c>
      <c r="T102" s="15" t="str">
        <f t="shared" si="10"/>
        <v>Coste fijo</v>
      </c>
      <c r="U102" s="15" t="str">
        <f t="shared" si="10"/>
        <v>Coste Total</v>
      </c>
      <c r="V102" s="15" t="str">
        <f t="shared" si="10"/>
        <v>Nodo inicial</v>
      </c>
      <c r="W102" s="15" t="str">
        <f t="shared" si="10"/>
        <v>Puerto O</v>
      </c>
      <c r="X102" s="15" t="str">
        <f t="shared" si="10"/>
        <v>Nodo final</v>
      </c>
      <c r="Y102" s="15" t="str">
        <f t="shared" si="10"/>
        <v>Puerto D</v>
      </c>
    </row>
    <row r="103" spans="2:29" s="15" customFormat="1" x14ac:dyDescent="0.25">
      <c r="B103" s="15" t="str">
        <f>VLOOKUP(F103,[1]NUTS_Europa!$A$2:$C$81,2,FALSE)</f>
        <v>NL12</v>
      </c>
      <c r="C103" s="15">
        <f>VLOOKUP(F103,[1]NUTS_Europa!$A$2:$C$81,3,FALSE)</f>
        <v>250</v>
      </c>
      <c r="D103" s="15" t="str">
        <f>VLOOKUP(G103,[1]NUTS_Europa!$A$2:$C$81,2,FALSE)</f>
        <v>NL34</v>
      </c>
      <c r="E103" s="15">
        <f>VLOOKUP(G103,[1]NUTS_Europa!$A$2:$C$81,3,FALSE)</f>
        <v>218</v>
      </c>
      <c r="F103" s="15">
        <v>71</v>
      </c>
      <c r="G103" s="15">
        <v>74</v>
      </c>
      <c r="H103" s="15">
        <v>3120781.1140988171</v>
      </c>
      <c r="I103" s="15">
        <v>1775694.6463219707</v>
      </c>
      <c r="J103" s="15">
        <f t="shared" si="1"/>
        <v>59189.821544065693</v>
      </c>
      <c r="K103" s="15">
        <v>117768.50930000001</v>
      </c>
      <c r="L103" s="15">
        <v>5.3125</v>
      </c>
      <c r="M103" s="15">
        <v>11.512074881445084</v>
      </c>
      <c r="N103" s="15">
        <v>10.227434299258285</v>
      </c>
      <c r="O103" s="17">
        <v>5283.3813549476936</v>
      </c>
      <c r="P103" s="15">
        <f>N103*(R103/O103)</f>
        <v>1.401500655584667</v>
      </c>
      <c r="Q103" s="15">
        <f>P103+M103+L103</f>
        <v>18.22607553702975</v>
      </c>
      <c r="R103" s="15">
        <v>724</v>
      </c>
      <c r="S103" s="15">
        <f>H103*(R103/O103)</f>
        <v>427651.41768380121</v>
      </c>
      <c r="T103" s="15">
        <f>2*J103</f>
        <v>118379.64308813139</v>
      </c>
      <c r="U103" s="15">
        <f>T103+S103</f>
        <v>546031.06077193259</v>
      </c>
      <c r="V103" s="15" t="str">
        <f>VLOOKUP(B103,NUTS_Europa!$B$2:$F$41,5,FALSE)</f>
        <v>Friesland (NL)</v>
      </c>
      <c r="W103" s="15" t="str">
        <f>VLOOKUP(C103,Puertos!$N$3:$O$27,2,FALSE)</f>
        <v>Rotterdam</v>
      </c>
      <c r="X103" s="15" t="str">
        <f>VLOOKUP(D103,NUTS_Europa!$B$2:$F$41,5,FALSE)</f>
        <v>Zeeland</v>
      </c>
      <c r="Y103" s="15" t="str">
        <f>VLOOKUP(E103,Puertos!$N$3:$O$27,2,FALSE)</f>
        <v>Amsterdam</v>
      </c>
      <c r="Z103" s="15">
        <f>Q103/24</f>
        <v>0.75941981404290626</v>
      </c>
      <c r="AA103" s="15">
        <f>Q103+Q106+Q107+Q108</f>
        <v>203.09882820967201</v>
      </c>
      <c r="AB103" s="15">
        <f>AA103/24</f>
        <v>8.4624511754030003</v>
      </c>
      <c r="AC103" s="15">
        <f>AB103/7</f>
        <v>1.2089215964861428</v>
      </c>
    </row>
    <row r="104" spans="2:29" s="15" customFormat="1" x14ac:dyDescent="0.25">
      <c r="B104" s="15" t="str">
        <f>VLOOKUP(G104,[1]NUTS_Europa!$A$2:$C$81,2,FALSE)</f>
        <v>NL34</v>
      </c>
      <c r="C104" s="15">
        <f>VLOOKUP(G104,[1]NUTS_Europa!$A$2:$C$81,3,FALSE)</f>
        <v>218</v>
      </c>
      <c r="D104" s="15" t="str">
        <f>VLOOKUP(F104,[1]NUTS_Europa!$A$2:$C$81,2,FALSE)</f>
        <v>NL32</v>
      </c>
      <c r="E104" s="15">
        <f>VLOOKUP(F104,[1]NUTS_Europa!$A$2:$C$81,3,FALSE)</f>
        <v>253</v>
      </c>
      <c r="F104" s="15">
        <v>72</v>
      </c>
      <c r="G104" s="15">
        <v>74</v>
      </c>
      <c r="H104" s="15">
        <v>2674005.6632633968</v>
      </c>
      <c r="I104" s="15">
        <v>1768781.2085706294</v>
      </c>
      <c r="J104" s="15">
        <f t="shared" si="1"/>
        <v>58959.373619020982</v>
      </c>
      <c r="K104" s="15">
        <v>120125.8052</v>
      </c>
      <c r="L104" s="15">
        <v>13.983593750000001</v>
      </c>
      <c r="M104" s="15">
        <v>7.7863111530633242</v>
      </c>
      <c r="N104" s="15">
        <v>10.227434299258285</v>
      </c>
      <c r="O104" s="17">
        <v>5283.3813549476936</v>
      </c>
      <c r="P104" s="15">
        <f t="shared" ref="P104:P108" si="11">N104*(R104/O104)</f>
        <v>1.401500655584667</v>
      </c>
      <c r="Q104" s="15">
        <f t="shared" ref="Q104:Q108" si="12">P104+M104+L104</f>
        <v>23.17140555864799</v>
      </c>
      <c r="R104" s="15">
        <v>724</v>
      </c>
      <c r="S104" s="15">
        <f t="shared" ref="S104:S108" si="13">H104*(R104/O104)</f>
        <v>366428.23414397764</v>
      </c>
      <c r="T104" s="15">
        <f t="shared" ref="T104:T108" si="14">2*J104</f>
        <v>117918.74723804196</v>
      </c>
      <c r="U104" s="15">
        <f t="shared" ref="U104:U108" si="15">T104+S104</f>
        <v>484346.98138201958</v>
      </c>
      <c r="V104" s="15" t="str">
        <f>VLOOKUP(B104,NUTS_Europa!$B$2:$F$41,5,FALSE)</f>
        <v>Zeeland</v>
      </c>
      <c r="W104" s="15" t="str">
        <f>VLOOKUP(C104,Puertos!$N$3:$O$27,2,FALSE)</f>
        <v>Amsterdam</v>
      </c>
      <c r="X104" s="15" t="str">
        <f>VLOOKUP(D104,NUTS_Europa!$B$2:$F$41,5,FALSE)</f>
        <v>Noord-Holland</v>
      </c>
      <c r="Y104" s="15" t="str">
        <f>VLOOKUP(E104,Puertos!$N$3:$O$27,2,FALSE)</f>
        <v>Amberes</v>
      </c>
      <c r="Z104" s="15">
        <f t="shared" ref="Z104:Z108" si="16">Q104/24</f>
        <v>0.96547523161033288</v>
      </c>
    </row>
    <row r="105" spans="2:29" s="15" customFormat="1" x14ac:dyDescent="0.25">
      <c r="B105" s="15" t="str">
        <f>VLOOKUP(F105,[1]NUTS_Europa!$A$2:$C$81,2,FALSE)</f>
        <v>NL32</v>
      </c>
      <c r="C105" s="15">
        <f>VLOOKUP(F105,[1]NUTS_Europa!$A$2:$C$81,3,FALSE)</f>
        <v>253</v>
      </c>
      <c r="D105" s="15" t="str">
        <f>VLOOKUP(G105,[1]NUTS_Europa!$A$2:$C$81,2,FALSE)</f>
        <v>NL41</v>
      </c>
      <c r="E105" s="15">
        <f>VLOOKUP(G105,[1]NUTS_Europa!$A$2:$C$81,3,FALSE)</f>
        <v>218</v>
      </c>
      <c r="F105" s="15">
        <v>72</v>
      </c>
      <c r="G105" s="15">
        <v>75</v>
      </c>
      <c r="H105" s="15">
        <v>2292466.2787158489</v>
      </c>
      <c r="I105" s="15">
        <v>1768781.2085706294</v>
      </c>
      <c r="J105" s="15">
        <f t="shared" si="1"/>
        <v>58959.373619020982</v>
      </c>
      <c r="K105" s="15">
        <v>159445.52859999999</v>
      </c>
      <c r="L105" s="15">
        <v>13.983593750000001</v>
      </c>
      <c r="M105" s="15">
        <v>7.7863111530633242</v>
      </c>
      <c r="N105" s="15">
        <v>10.227434299258285</v>
      </c>
      <c r="O105" s="17">
        <v>5283.3813549476936</v>
      </c>
      <c r="P105" s="15">
        <f t="shared" si="11"/>
        <v>1.401500655584667</v>
      </c>
      <c r="Q105" s="15">
        <f t="shared" si="12"/>
        <v>23.17140555864799</v>
      </c>
      <c r="R105" s="15">
        <v>724</v>
      </c>
      <c r="S105" s="15">
        <f t="shared" si="13"/>
        <v>314144.5741439776</v>
      </c>
      <c r="T105" s="15">
        <f t="shared" si="14"/>
        <v>117918.74723804196</v>
      </c>
      <c r="U105" s="15">
        <f t="shared" si="15"/>
        <v>432063.32138201955</v>
      </c>
      <c r="V105" s="15" t="str">
        <f>VLOOKUP(B105,NUTS_Europa!$B$2:$F$41,5,FALSE)</f>
        <v>Noord-Holland</v>
      </c>
      <c r="W105" s="15" t="str">
        <f>VLOOKUP(C105,Puertos!$N$3:$O$27,2,FALSE)</f>
        <v>Amberes</v>
      </c>
      <c r="X105" s="15" t="str">
        <f>VLOOKUP(D105,NUTS_Europa!$B$2:$F$41,5,FALSE)</f>
        <v>Noord-Brabant</v>
      </c>
      <c r="Y105" s="15" t="str">
        <f>VLOOKUP(E105,Puertos!$N$3:$O$27,2,FALSE)</f>
        <v>Amsterdam</v>
      </c>
      <c r="Z105" s="15">
        <f t="shared" si="16"/>
        <v>0.96547523161033288</v>
      </c>
    </row>
    <row r="106" spans="2:29" s="15" customFormat="1" x14ac:dyDescent="0.25">
      <c r="B106" s="15" t="str">
        <f>VLOOKUP(G106,[1]NUTS_Europa!$A$2:$C$81,2,FALSE)</f>
        <v>NL41</v>
      </c>
      <c r="C106" s="15">
        <f>VLOOKUP(G106,[1]NUTS_Europa!$A$2:$C$81,3,FALSE)</f>
        <v>218</v>
      </c>
      <c r="D106" s="15" t="str">
        <f>VLOOKUP(F106,[1]NUTS_Europa!$A$2:$C$81,2,FALSE)</f>
        <v>NL33</v>
      </c>
      <c r="E106" s="15">
        <f>VLOOKUP(F106,[1]NUTS_Europa!$A$2:$C$81,3,FALSE)</f>
        <v>220</v>
      </c>
      <c r="F106" s="15">
        <v>73</v>
      </c>
      <c r="G106" s="15">
        <v>75</v>
      </c>
      <c r="H106" s="15">
        <v>2433187.4162696665</v>
      </c>
      <c r="I106" s="15">
        <v>1598506.6029905092</v>
      </c>
      <c r="J106" s="15">
        <f t="shared" si="1"/>
        <v>53283.553433016976</v>
      </c>
      <c r="K106" s="15">
        <v>176841.96369999999</v>
      </c>
      <c r="L106" s="15">
        <v>9.765625</v>
      </c>
      <c r="M106" s="15">
        <v>10.157546505815496</v>
      </c>
      <c r="N106" s="15">
        <v>9.1259545631150463</v>
      </c>
      <c r="O106" s="17">
        <v>5283.3813549476936</v>
      </c>
      <c r="P106" s="15">
        <f t="shared" si="11"/>
        <v>1.2505610819684445</v>
      </c>
      <c r="Q106" s="15">
        <f t="shared" si="12"/>
        <v>21.173732587783938</v>
      </c>
      <c r="R106" s="15">
        <v>724</v>
      </c>
      <c r="S106" s="15">
        <f t="shared" si="13"/>
        <v>333428.07778384926</v>
      </c>
      <c r="T106" s="15">
        <f t="shared" si="14"/>
        <v>106567.10686603395</v>
      </c>
      <c r="U106" s="15">
        <f t="shared" si="15"/>
        <v>439995.18464988319</v>
      </c>
      <c r="V106" s="15" t="str">
        <f>VLOOKUP(B106,NUTS_Europa!$B$2:$F$41,5,FALSE)</f>
        <v>Noord-Brabant</v>
      </c>
      <c r="W106" s="15" t="str">
        <f>VLOOKUP(C106,Puertos!$N$3:$O$27,2,FALSE)</f>
        <v>Amsterdam</v>
      </c>
      <c r="X106" s="15" t="str">
        <f>VLOOKUP(D106,NUTS_Europa!$B$2:$F$41,5,FALSE)</f>
        <v>Zuid-Holland</v>
      </c>
      <c r="Y106" s="15" t="str">
        <f>VLOOKUP(E106,Puertos!$N$3:$O$27,2,FALSE)</f>
        <v>Zeebrugge</v>
      </c>
      <c r="Z106" s="15">
        <f t="shared" si="16"/>
        <v>0.88223885782433076</v>
      </c>
    </row>
    <row r="107" spans="2:29" s="15" customFormat="1" x14ac:dyDescent="0.25">
      <c r="B107" s="15" t="str">
        <f>VLOOKUP(F107,[1]NUTS_Europa!$A$2:$C$81,2,FALSE)</f>
        <v>NL33</v>
      </c>
      <c r="C107" s="15">
        <f>VLOOKUP(F107,[1]NUTS_Europa!$A$2:$C$81,3,FALSE)</f>
        <v>220</v>
      </c>
      <c r="D107" s="15" t="str">
        <f>VLOOKUP(G107,[1]NUTS_Europa!$A$2:$C$81,2,FALSE)</f>
        <v>PT11</v>
      </c>
      <c r="E107" s="15">
        <f>VLOOKUP(G107,[1]NUTS_Europa!$A$2:$C$81,3,FALSE)</f>
        <v>288</v>
      </c>
      <c r="F107" s="15">
        <v>73</v>
      </c>
      <c r="G107" s="15">
        <v>76</v>
      </c>
      <c r="H107" s="15">
        <v>637272.89284472982</v>
      </c>
      <c r="I107" s="15">
        <v>2726730.1907454119</v>
      </c>
      <c r="J107" s="15">
        <f t="shared" si="1"/>
        <v>90891.006358180399</v>
      </c>
      <c r="K107" s="15">
        <v>163171.4883</v>
      </c>
      <c r="L107" s="15">
        <v>65.680468750000003</v>
      </c>
      <c r="M107" s="15">
        <v>11.385783103909354</v>
      </c>
      <c r="N107" s="15">
        <v>1.8208112544845751</v>
      </c>
      <c r="O107" s="17">
        <v>990.49714506110752</v>
      </c>
      <c r="P107" s="15">
        <f t="shared" si="11"/>
        <v>1.330914838896889</v>
      </c>
      <c r="Q107" s="15">
        <f t="shared" si="12"/>
        <v>78.397166692806252</v>
      </c>
      <c r="R107" s="15">
        <v>724</v>
      </c>
      <c r="S107" s="15">
        <f t="shared" si="13"/>
        <v>465812.11941920314</v>
      </c>
      <c r="T107" s="15">
        <f t="shared" si="14"/>
        <v>181782.0127163608</v>
      </c>
      <c r="U107" s="15">
        <f t="shared" si="15"/>
        <v>647594.132135564</v>
      </c>
      <c r="V107" s="15" t="str">
        <f>VLOOKUP(B107,NUTS_Europa!$B$2:$F$41,5,FALSE)</f>
        <v>Zuid-Holland</v>
      </c>
      <c r="W107" s="15" t="str">
        <f>VLOOKUP(C107,Puertos!$N$3:$O$27,2,FALSE)</f>
        <v>Zeebrugge</v>
      </c>
      <c r="X107" s="15" t="str">
        <f>VLOOKUP(D107,NUTS_Europa!$B$2:$F$41,5,FALSE)</f>
        <v>Norte</v>
      </c>
      <c r="Y107" s="15" t="str">
        <f>VLOOKUP(E107,Puertos!$N$3:$O$27,2,FALSE)</f>
        <v>Vigo</v>
      </c>
      <c r="Z107" s="15">
        <f t="shared" si="16"/>
        <v>3.2665486122002605</v>
      </c>
    </row>
    <row r="108" spans="2:29" s="15" customFormat="1" x14ac:dyDescent="0.25">
      <c r="B108" s="15" t="str">
        <f>VLOOKUP(G108,[1]NUTS_Europa!$A$2:$C$81,2,FALSE)</f>
        <v>PT11</v>
      </c>
      <c r="C108" s="15">
        <f>VLOOKUP(G108,[1]NUTS_Europa!$A$2:$C$81,3,FALSE)</f>
        <v>288</v>
      </c>
      <c r="D108" s="15" t="str">
        <f>VLOOKUP(F108,[1]NUTS_Europa!$A$2:$C$81,2,FALSE)</f>
        <v>NL12</v>
      </c>
      <c r="E108" s="15">
        <f>VLOOKUP(F108,[1]NUTS_Europa!$A$2:$C$81,3,FALSE)</f>
        <v>250</v>
      </c>
      <c r="F108" s="15">
        <v>71</v>
      </c>
      <c r="G108" s="15">
        <v>76</v>
      </c>
      <c r="H108" s="15">
        <v>696661.87509039242</v>
      </c>
      <c r="I108" s="15">
        <v>3138580.2727183299</v>
      </c>
      <c r="J108" s="15">
        <f t="shared" si="1"/>
        <v>104619.34242394433</v>
      </c>
      <c r="K108" s="15">
        <v>142841.86170000001</v>
      </c>
      <c r="L108" s="15">
        <v>71.079687500000006</v>
      </c>
      <c r="M108" s="15">
        <v>12.740311479538942</v>
      </c>
      <c r="N108" s="15">
        <v>2.0273101726387313</v>
      </c>
      <c r="O108" s="17">
        <v>990.49714506110752</v>
      </c>
      <c r="P108" s="15">
        <f t="shared" si="11"/>
        <v>1.4818544125131115</v>
      </c>
      <c r="Q108" s="15">
        <f t="shared" si="12"/>
        <v>85.301853392052067</v>
      </c>
      <c r="R108" s="15">
        <v>724</v>
      </c>
      <c r="S108" s="15">
        <f t="shared" si="13"/>
        <v>509222.26286106743</v>
      </c>
      <c r="T108" s="15">
        <f t="shared" si="14"/>
        <v>209238.68484788865</v>
      </c>
      <c r="U108" s="15">
        <f t="shared" si="15"/>
        <v>718460.94770895608</v>
      </c>
      <c r="V108" s="15" t="str">
        <f>VLOOKUP(B108,NUTS_Europa!$B$2:$F$41,5,FALSE)</f>
        <v>Norte</v>
      </c>
      <c r="W108" s="15" t="str">
        <f>VLOOKUP(C108,Puertos!$N$3:$O$27,2,FALSE)</f>
        <v>Vigo</v>
      </c>
      <c r="X108" s="15" t="str">
        <f>VLOOKUP(D108,NUTS_Europa!$B$2:$F$41,5,FALSE)</f>
        <v>Friesland (NL)</v>
      </c>
      <c r="Y108" s="15" t="str">
        <f>VLOOKUP(E108,Puertos!$N$3:$O$27,2,FALSE)</f>
        <v>Rotterdam</v>
      </c>
      <c r="Z108" s="15">
        <f t="shared" si="16"/>
        <v>3.5542438913355028</v>
      </c>
    </row>
    <row r="109" spans="2:29" s="15" customFormat="1" x14ac:dyDescent="0.25"/>
    <row r="110" spans="2:29" s="15" customFormat="1" x14ac:dyDescent="0.25">
      <c r="B110" s="15" t="s">
        <v>149</v>
      </c>
    </row>
    <row r="111" spans="2:29" s="15" customFormat="1" x14ac:dyDescent="0.25">
      <c r="B111" s="15" t="str">
        <f>B102</f>
        <v>nodo inicial</v>
      </c>
      <c r="C111" s="15" t="str">
        <f t="shared" ref="C111:I111" si="17">C102</f>
        <v>puerto O</v>
      </c>
      <c r="D111" s="15" t="str">
        <f t="shared" si="17"/>
        <v>nodo final</v>
      </c>
      <c r="E111" s="15" t="str">
        <f t="shared" si="17"/>
        <v>puerto D</v>
      </c>
      <c r="F111" s="15" t="str">
        <f t="shared" si="17"/>
        <v>Var1</v>
      </c>
      <c r="G111" s="15" t="str">
        <f t="shared" si="17"/>
        <v>Var2</v>
      </c>
      <c r="H111" s="15" t="str">
        <f t="shared" si="17"/>
        <v>Coste variable</v>
      </c>
      <c r="I111" s="15" t="str">
        <f t="shared" si="17"/>
        <v>Coste fijo</v>
      </c>
      <c r="J111" s="15" t="str">
        <f>K102</f>
        <v>flow</v>
      </c>
      <c r="K111" s="15" t="str">
        <f>L102</f>
        <v>TiempoNav</v>
      </c>
      <c r="L111" s="15" t="str">
        <f>M102</f>
        <v>TiempoPort</v>
      </c>
      <c r="M111" s="15" t="str">
        <f>N102</f>
        <v>TiempoCD</v>
      </c>
      <c r="N111" s="15" t="str">
        <f>O102</f>
        <v>offer</v>
      </c>
    </row>
    <row r="112" spans="2:29" s="15" customFormat="1" x14ac:dyDescent="0.25">
      <c r="B112" s="15" t="str">
        <f>VLOOKUP(F112,[1]NUTS_Europa!$A$2:$C$81,2,FALSE)</f>
        <v>DE60</v>
      </c>
      <c r="C112" s="15">
        <f>VLOOKUP(F112,[1]NUTS_Europa!$A$2:$C$81,3,FALSE)</f>
        <v>1069</v>
      </c>
      <c r="D112" s="15" t="str">
        <f>VLOOKUP(G112,[1]NUTS_Europa!$A$2:$C$81,2,FALSE)</f>
        <v>NL12</v>
      </c>
      <c r="E112" s="15">
        <f>VLOOKUP(G112,[1]NUTS_Europa!$A$2:$C$81,3,FALSE)</f>
        <v>218</v>
      </c>
      <c r="F112" s="15">
        <v>5</v>
      </c>
      <c r="G112" s="15">
        <v>31</v>
      </c>
      <c r="H112" s="15">
        <v>1120821.1344204147</v>
      </c>
      <c r="I112" s="15">
        <v>1905920.4256489193</v>
      </c>
      <c r="J112" s="15">
        <v>120437.3524</v>
      </c>
      <c r="K112" s="15">
        <v>21.091406250000002</v>
      </c>
      <c r="L112" s="15">
        <v>8.6729473496170222</v>
      </c>
      <c r="M112" s="15">
        <v>8.5631856968119902</v>
      </c>
      <c r="N112" s="15">
        <v>5283.3813549476936</v>
      </c>
    </row>
    <row r="113" spans="2:14" s="15" customFormat="1" x14ac:dyDescent="0.25">
      <c r="B113" s="15" t="str">
        <f>VLOOKUP(G113,[1]NUTS_Europa!$A$2:$C$81,2,FALSE)</f>
        <v>NL12</v>
      </c>
      <c r="C113" s="15">
        <f>VLOOKUP(G113,[1]NUTS_Europa!$A$2:$C$81,3,FALSE)</f>
        <v>218</v>
      </c>
      <c r="D113" s="15" t="str">
        <f>VLOOKUP(F113,[1]NUTS_Europa!$A$2:$C$81,2,FALSE)</f>
        <v>FRI2</v>
      </c>
      <c r="E113" s="15">
        <f>VLOOKUP(F113,[1]NUTS_Europa!$A$2:$C$81,3,FALSE)</f>
        <v>269</v>
      </c>
      <c r="F113" s="15">
        <v>29</v>
      </c>
      <c r="G113" s="15">
        <v>31</v>
      </c>
      <c r="H113" s="15">
        <v>2533441.1243954357</v>
      </c>
      <c r="I113" s="15">
        <v>2041108.6553748322</v>
      </c>
      <c r="J113" s="15">
        <v>154854.3009</v>
      </c>
      <c r="K113" s="15">
        <v>21.484375</v>
      </c>
      <c r="L113" s="15">
        <v>7.3820931894641904</v>
      </c>
      <c r="M113" s="15">
        <v>10.227434299258285</v>
      </c>
      <c r="N113" s="15">
        <v>5283.3813549476936</v>
      </c>
    </row>
    <row r="114" spans="2:14" s="15" customFormat="1" x14ac:dyDescent="0.25">
      <c r="B114" s="15" t="str">
        <f>VLOOKUP(F114,[1]NUTS_Europa!$A$2:$C$81,2,FALSE)</f>
        <v>FRI2</v>
      </c>
      <c r="C114" s="15">
        <f>VLOOKUP(F114,[1]NUTS_Europa!$A$2:$C$81,3,FALSE)</f>
        <v>269</v>
      </c>
      <c r="D114" s="15" t="str">
        <f>VLOOKUP(G114,[1]NUTS_Europa!$A$2:$C$81,2,FALSE)</f>
        <v>FRG0</v>
      </c>
      <c r="E114" s="15">
        <f>VLOOKUP(G114,[1]NUTS_Europa!$A$2:$C$81,3,FALSE)</f>
        <v>283</v>
      </c>
      <c r="F114" s="15">
        <v>29</v>
      </c>
      <c r="G114" s="15">
        <v>62</v>
      </c>
      <c r="H114" s="15">
        <v>1218321.1239672774</v>
      </c>
      <c r="I114" s="15">
        <v>2145665.5766690313</v>
      </c>
      <c r="J114" s="15">
        <v>118487.9544</v>
      </c>
      <c r="K114" s="15">
        <v>36.171875</v>
      </c>
      <c r="L114" s="15">
        <v>10.433388963189259</v>
      </c>
      <c r="M114" s="15">
        <v>4.297720247764663</v>
      </c>
      <c r="N114" s="15">
        <v>2032.1852811951153</v>
      </c>
    </row>
    <row r="115" spans="2:14" s="15" customFormat="1" x14ac:dyDescent="0.25">
      <c r="B115" s="15" t="str">
        <f>VLOOKUP(G116,[1]NUTS_Europa!$A$2:$C$81,2,FALSE)</f>
        <v>FRJ2</v>
      </c>
      <c r="C115" s="15">
        <f>VLOOKUP(G116,[1]NUTS_Europa!$A$2:$C$81,3,FALSE)</f>
        <v>283</v>
      </c>
      <c r="D115" s="15" t="str">
        <f>VLOOKUP(F116,[1]NUTS_Europa!$A$2:$C$81,2,FALSE)</f>
        <v>FRF2</v>
      </c>
      <c r="E115" s="15">
        <f>VLOOKUP(F116,[1]NUTS_Europa!$A$2:$C$81,3,FALSE)</f>
        <v>269</v>
      </c>
      <c r="F115" s="15">
        <v>27</v>
      </c>
      <c r="G115" s="15">
        <v>62</v>
      </c>
      <c r="H115" s="15">
        <v>1682598.2376796759</v>
      </c>
      <c r="I115" s="15">
        <v>2145665.5766690313</v>
      </c>
      <c r="J115" s="15">
        <v>176841.96369999999</v>
      </c>
      <c r="K115" s="15">
        <v>36.171875</v>
      </c>
      <c r="L115" s="15">
        <v>10.433388963189259</v>
      </c>
      <c r="M115" s="15">
        <v>4.297720247764663</v>
      </c>
      <c r="N115" s="15">
        <v>2032.1852811951153</v>
      </c>
    </row>
    <row r="116" spans="2:14" s="15" customFormat="1" x14ac:dyDescent="0.25">
      <c r="B116" s="15" t="str">
        <f>VLOOKUP(F115,[1]NUTS_Europa!$A$2:$C$81,2,FALSE)</f>
        <v>FRF2</v>
      </c>
      <c r="C116" s="15">
        <f>VLOOKUP(F115,[1]NUTS_Europa!$A$2:$C$81,3,FALSE)</f>
        <v>269</v>
      </c>
      <c r="D116" s="15" t="str">
        <f>VLOOKUP(G115,[1]NUTS_Europa!$A$2:$C$81,2,FALSE)</f>
        <v>FRG0</v>
      </c>
      <c r="E116" s="15">
        <f>VLOOKUP(G115,[1]NUTS_Europa!$A$2:$C$81,3,FALSE)</f>
        <v>283</v>
      </c>
      <c r="F116" s="15">
        <v>27</v>
      </c>
      <c r="G116" s="15">
        <v>28</v>
      </c>
      <c r="H116" s="15">
        <v>1207648.0868704407</v>
      </c>
      <c r="I116" s="15">
        <v>2145665.5766690313</v>
      </c>
      <c r="J116" s="15">
        <v>141512.31529999999</v>
      </c>
      <c r="K116" s="15">
        <v>36.171875</v>
      </c>
      <c r="L116" s="15">
        <v>10.433388963189259</v>
      </c>
      <c r="M116" s="15">
        <v>4.297720247764663</v>
      </c>
      <c r="N116" s="15">
        <v>2032.1852811951153</v>
      </c>
    </row>
    <row r="117" spans="2:14" s="15" customFormat="1" x14ac:dyDescent="0.25">
      <c r="B117" s="15" t="str">
        <f>VLOOKUP(G117,[1]NUTS_Europa!$A$2:$C$81,2,FALSE)</f>
        <v>FRJ2</v>
      </c>
      <c r="C117" s="15">
        <f>VLOOKUP(G117,[1]NUTS_Europa!$A$2:$C$81,3,FALSE)</f>
        <v>283</v>
      </c>
      <c r="D117" s="15" t="str">
        <f>VLOOKUP(F117,[1]NUTS_Europa!$A$2:$C$81,2,FALSE)</f>
        <v>FRJ1</v>
      </c>
      <c r="E117" s="15">
        <f>VLOOKUP(F117,[1]NUTS_Europa!$A$2:$C$81,3,FALSE)</f>
        <v>1063</v>
      </c>
      <c r="F117" s="15">
        <v>26</v>
      </c>
      <c r="G117" s="15">
        <v>28</v>
      </c>
      <c r="H117" s="15">
        <v>2055989.0296441666</v>
      </c>
      <c r="I117" s="15">
        <v>12235108.119454492</v>
      </c>
      <c r="J117" s="15">
        <v>142841.86170000001</v>
      </c>
      <c r="K117" s="15">
        <v>120.60445312500001</v>
      </c>
      <c r="L117" s="15">
        <v>11.975853930770354</v>
      </c>
      <c r="M117" s="15">
        <v>3.6575882400734669</v>
      </c>
      <c r="N117" s="15">
        <v>2032.1852811951153</v>
      </c>
    </row>
    <row r="118" spans="2:14" s="15" customFormat="1" x14ac:dyDescent="0.25">
      <c r="B118" s="15" t="str">
        <f>VLOOKUP(F118,[1]NUTS_Europa!$A$2:$C$81,2,FALSE)</f>
        <v>FRJ1</v>
      </c>
      <c r="C118" s="15">
        <f>VLOOKUP(F118,[1]NUTS_Europa!$A$2:$C$81,3,FALSE)</f>
        <v>1063</v>
      </c>
      <c r="D118" s="15" t="str">
        <f>VLOOKUP(G118,[1]NUTS_Europa!$A$2:$C$81,2,FALSE)</f>
        <v>PT17</v>
      </c>
      <c r="E118" s="15">
        <f>VLOOKUP(G118,[1]NUTS_Europa!$A$2:$C$81,3,FALSE)</f>
        <v>294</v>
      </c>
      <c r="F118" s="15">
        <v>26</v>
      </c>
      <c r="G118" s="15">
        <v>39</v>
      </c>
      <c r="H118" s="15">
        <v>1706002.6114017931</v>
      </c>
      <c r="I118" s="15">
        <v>11010197.33624566</v>
      </c>
      <c r="J118" s="15">
        <v>137713.6226</v>
      </c>
      <c r="K118" s="15">
        <v>63.59375</v>
      </c>
      <c r="L118" s="15">
        <v>10.418439805246186</v>
      </c>
      <c r="M118" s="15">
        <v>5.7081413833671881</v>
      </c>
      <c r="N118" s="15">
        <v>3296.1439742878965</v>
      </c>
    </row>
    <row r="119" spans="2:14" s="15" customFormat="1" x14ac:dyDescent="0.25">
      <c r="B119" s="15" t="str">
        <f>VLOOKUP(G119,[1]NUTS_Europa!$A$2:$C$81,2,FALSE)</f>
        <v>PT17</v>
      </c>
      <c r="C119" s="15">
        <f>VLOOKUP(G119,[1]NUTS_Europa!$A$2:$C$81,3,FALSE)</f>
        <v>294</v>
      </c>
      <c r="D119" s="15" t="str">
        <f>VLOOKUP(F119,[1]NUTS_Europa!$A$2:$C$81,2,FALSE)</f>
        <v>PT15</v>
      </c>
      <c r="E119" s="15">
        <f>VLOOKUP(F119,[1]NUTS_Europa!$A$2:$C$81,3,FALSE)</f>
        <v>1065</v>
      </c>
      <c r="F119" s="15">
        <v>37</v>
      </c>
      <c r="G119" s="15">
        <v>39</v>
      </c>
      <c r="H119" s="15">
        <v>1035898.8885727447</v>
      </c>
      <c r="I119" s="15">
        <v>1357656.8894788241</v>
      </c>
      <c r="J119" s="15">
        <v>507158.32770000002</v>
      </c>
      <c r="K119" s="15">
        <v>3.515625</v>
      </c>
      <c r="L119" s="15">
        <v>10.940038139984452</v>
      </c>
      <c r="M119" s="15">
        <v>5.7081413833671881</v>
      </c>
      <c r="N119" s="15">
        <v>3296.1439742878965</v>
      </c>
    </row>
    <row r="120" spans="2:14" s="15" customFormat="1" x14ac:dyDescent="0.25">
      <c r="B120" s="15" t="str">
        <f>VLOOKUP(G120,[1]NUTS_Europa!$A$2:$C$81,2,FALSE)</f>
        <v>PT15</v>
      </c>
      <c r="C120" s="15">
        <f>VLOOKUP(G120,[1]NUTS_Europa!$A$2:$C$81,3,FALSE)</f>
        <v>1065</v>
      </c>
      <c r="D120" s="15" t="str">
        <f>VLOOKUP(F120,[1]NUTS_Europa!$A$2:$C$81,2,FALSE)</f>
        <v>NL33</v>
      </c>
      <c r="E120" s="15">
        <f>VLOOKUP(F120,[1]NUTS_Europa!$A$2:$C$81,3,FALSE)</f>
        <v>250</v>
      </c>
      <c r="F120" s="15">
        <v>33</v>
      </c>
      <c r="G120" s="15">
        <v>37</v>
      </c>
      <c r="H120" s="15">
        <v>2708566.365057013</v>
      </c>
      <c r="I120" s="15">
        <v>3585201.3175905184</v>
      </c>
      <c r="J120" s="15">
        <v>114346.8514</v>
      </c>
      <c r="K120" s="15">
        <v>91.074999999999989</v>
      </c>
      <c r="L120" s="15">
        <v>14.380469568812636</v>
      </c>
      <c r="M120" s="15">
        <v>15.464324898846128</v>
      </c>
      <c r="N120" s="15">
        <v>7555.5136403560382</v>
      </c>
    </row>
    <row r="121" spans="2:14" s="15" customFormat="1" x14ac:dyDescent="0.25">
      <c r="B121" s="15" t="str">
        <f>VLOOKUP(F121,[1]NUTS_Europa!$A$2:$C$81,2,FALSE)</f>
        <v>NL33</v>
      </c>
      <c r="C121" s="15">
        <f>VLOOKUP(F121,[1]NUTS_Europa!$A$2:$C$81,3,FALSE)</f>
        <v>250</v>
      </c>
      <c r="D121" s="15" t="str">
        <f>VLOOKUP(G121,[1]NUTS_Europa!$A$2:$C$81,2,FALSE)</f>
        <v>NL11</v>
      </c>
      <c r="E121" s="15">
        <f>VLOOKUP(G121,[1]NUTS_Europa!$A$2:$C$81,3,FALSE)</f>
        <v>218</v>
      </c>
      <c r="F121" s="15">
        <v>33</v>
      </c>
      <c r="G121" s="15">
        <v>70</v>
      </c>
      <c r="H121" s="15">
        <v>1787474.3920981146</v>
      </c>
      <c r="I121" s="15">
        <v>1775694.6463219707</v>
      </c>
      <c r="J121" s="15">
        <v>135416.16140000001</v>
      </c>
      <c r="K121" s="15">
        <v>5.3125</v>
      </c>
      <c r="L121" s="15">
        <v>11.512074881445084</v>
      </c>
      <c r="M121" s="15">
        <v>10.227434299258285</v>
      </c>
      <c r="N121" s="15">
        <v>5283.3813549476936</v>
      </c>
    </row>
    <row r="122" spans="2:14" s="15" customFormat="1" x14ac:dyDescent="0.25">
      <c r="B122" s="15" t="str">
        <f>VLOOKUP(G122,[1]NUTS_Europa!$A$2:$C$81,2,FALSE)</f>
        <v>NL11</v>
      </c>
      <c r="C122" s="15">
        <f>VLOOKUP(G122,[1]NUTS_Europa!$A$2:$C$81,3,FALSE)</f>
        <v>218</v>
      </c>
      <c r="D122" s="15" t="str">
        <f>VLOOKUP(F122,[1]NUTS_Europa!$A$2:$C$81,2,FALSE)</f>
        <v>DE50</v>
      </c>
      <c r="E122" s="15">
        <f>VLOOKUP(F122,[1]NUTS_Europa!$A$2:$C$81,3,FALSE)</f>
        <v>1069</v>
      </c>
      <c r="F122" s="15">
        <v>44</v>
      </c>
      <c r="G122" s="15">
        <v>70</v>
      </c>
      <c r="H122" s="15">
        <v>2119760.6139630852</v>
      </c>
      <c r="I122" s="15">
        <v>1905920.4256489193</v>
      </c>
      <c r="J122" s="15">
        <v>120437.3524</v>
      </c>
      <c r="K122" s="15">
        <v>21.091406250000002</v>
      </c>
      <c r="L122" s="15">
        <v>8.6729473496170222</v>
      </c>
      <c r="M122" s="15">
        <v>8.5631856968119902</v>
      </c>
      <c r="N122" s="15">
        <v>5283.3813549476936</v>
      </c>
    </row>
    <row r="123" spans="2:14" s="15" customFormat="1" x14ac:dyDescent="0.25">
      <c r="B123" s="15" t="str">
        <f>VLOOKUP(F123,[1]NUTS_Europa!$A$2:$C$81,2,FALSE)</f>
        <v>DE50</v>
      </c>
      <c r="C123" s="15">
        <f>VLOOKUP(F123,[1]NUTS_Europa!$A$2:$C$81,3,FALSE)</f>
        <v>1069</v>
      </c>
      <c r="D123" s="15" t="str">
        <f>VLOOKUP(G123,[1]NUTS_Europa!$A$2:$C$81,2,FALSE)</f>
        <v>FRJ2</v>
      </c>
      <c r="E123" s="15">
        <f>VLOOKUP(G123,[1]NUTS_Europa!$A$2:$C$81,3,FALSE)</f>
        <v>163</v>
      </c>
      <c r="F123" s="15">
        <v>44</v>
      </c>
      <c r="G123" s="15">
        <v>68</v>
      </c>
      <c r="H123" s="15">
        <v>2799800.8245249968</v>
      </c>
      <c r="I123" s="15">
        <v>3086835.8833474163</v>
      </c>
      <c r="J123" s="15">
        <v>122072.6309</v>
      </c>
      <c r="K123" s="15">
        <v>81.878906249999986</v>
      </c>
      <c r="L123" s="15">
        <v>10.155230940672283</v>
      </c>
      <c r="M123" s="15">
        <v>6.5116611653339023</v>
      </c>
      <c r="N123" s="15">
        <v>3181.4479505489426</v>
      </c>
    </row>
    <row r="124" spans="2:14" s="15" customFormat="1" x14ac:dyDescent="0.25">
      <c r="B124" s="15" t="str">
        <f>VLOOKUP(G124,[1]NUTS_Europa!$A$2:$C$81,2,FALSE)</f>
        <v>FRJ2</v>
      </c>
      <c r="C124" s="15">
        <f>VLOOKUP(G124,[1]NUTS_Europa!$A$2:$C$81,3,FALSE)</f>
        <v>163</v>
      </c>
      <c r="D124" s="15" t="str">
        <f>VLOOKUP(F124,[1]NUTS_Europa!$A$2:$C$81,2,FALSE)</f>
        <v>DE94</v>
      </c>
      <c r="E124" s="15">
        <f>VLOOKUP(F124,[1]NUTS_Europa!$A$2:$C$81,3,FALSE)</f>
        <v>1069</v>
      </c>
      <c r="F124" s="15">
        <v>48</v>
      </c>
      <c r="G124" s="15">
        <v>68</v>
      </c>
      <c r="H124" s="15">
        <v>3000308.4001603932</v>
      </c>
      <c r="I124" s="15">
        <v>3086835.8833474163</v>
      </c>
      <c r="J124" s="15">
        <v>142841.86170000001</v>
      </c>
      <c r="K124" s="15">
        <v>81.878906249999986</v>
      </c>
      <c r="L124" s="15">
        <v>10.155230940672283</v>
      </c>
      <c r="M124" s="15">
        <v>6.5116611653339023</v>
      </c>
      <c r="N124" s="15">
        <v>3181.4479505489426</v>
      </c>
    </row>
    <row r="125" spans="2:14" s="15" customFormat="1" x14ac:dyDescent="0.25">
      <c r="B125" s="15" t="str">
        <f>VLOOKUP(F125,[1]NUTS_Europa!$A$2:$C$81,2,FALSE)</f>
        <v>DE94</v>
      </c>
      <c r="C125" s="15">
        <f>VLOOKUP(F125,[1]NUTS_Europa!$A$2:$C$81,3,FALSE)</f>
        <v>1069</v>
      </c>
      <c r="D125" s="15" t="str">
        <f>VLOOKUP(G125,[1]NUTS_Europa!$A$2:$C$81,2,FALSE)</f>
        <v>ES12</v>
      </c>
      <c r="E125" s="15">
        <f>VLOOKUP(G125,[1]NUTS_Europa!$A$2:$C$81,3,FALSE)</f>
        <v>163</v>
      </c>
      <c r="F125" s="15">
        <v>48</v>
      </c>
      <c r="G125" s="15">
        <v>52</v>
      </c>
      <c r="H125" s="15">
        <v>1943466.3869154907</v>
      </c>
      <c r="I125" s="15">
        <v>3086835.8833474163</v>
      </c>
      <c r="J125" s="15">
        <v>123614.25509999999</v>
      </c>
      <c r="K125" s="15">
        <v>81.878906249999986</v>
      </c>
      <c r="L125" s="15">
        <v>10.155230940672283</v>
      </c>
      <c r="M125" s="15">
        <v>6.5116611653339023</v>
      </c>
      <c r="N125" s="15">
        <v>3181.4479505489426</v>
      </c>
    </row>
    <row r="126" spans="2:14" s="15" customFormat="1" x14ac:dyDescent="0.25">
      <c r="B126" s="15" t="str">
        <f>VLOOKUP(G126,[1]NUTS_Europa!$A$2:$C$81,2,FALSE)</f>
        <v>ES12</v>
      </c>
      <c r="C126" s="15">
        <f>VLOOKUP(G126,[1]NUTS_Europa!$A$2:$C$81,3,FALSE)</f>
        <v>163</v>
      </c>
      <c r="D126" s="15" t="str">
        <f>VLOOKUP(F126,[1]NUTS_Europa!$A$2:$C$81,2,FALSE)</f>
        <v>BE23</v>
      </c>
      <c r="E126" s="15">
        <f>VLOOKUP(F126,[1]NUTS_Europa!$A$2:$C$81,3,FALSE)</f>
        <v>220</v>
      </c>
      <c r="F126" s="15">
        <v>42</v>
      </c>
      <c r="G126" s="15">
        <v>52</v>
      </c>
      <c r="H126" s="15">
        <v>1580394.3114482884</v>
      </c>
      <c r="I126" s="15">
        <v>2483169.4814365664</v>
      </c>
      <c r="J126" s="15">
        <v>137713.6226</v>
      </c>
      <c r="K126" s="15">
        <v>57.03125</v>
      </c>
      <c r="L126" s="15">
        <v>11.639830096870757</v>
      </c>
      <c r="M126" s="15">
        <v>6.8505388150905198</v>
      </c>
      <c r="N126" s="15">
        <v>3181.4479505489426</v>
      </c>
    </row>
    <row r="127" spans="2:14" s="15" customFormat="1" x14ac:dyDescent="0.25">
      <c r="B127" s="15" t="str">
        <f>VLOOKUP(F127,[1]NUTS_Europa!$A$2:$C$81,2,FALSE)</f>
        <v>BE23</v>
      </c>
      <c r="C127" s="15">
        <f>VLOOKUP(F127,[1]NUTS_Europa!$A$2:$C$81,3,FALSE)</f>
        <v>220</v>
      </c>
      <c r="D127" s="15" t="str">
        <f>VLOOKUP(G127,[1]NUTS_Europa!$A$2:$C$81,2,FALSE)</f>
        <v>FRD1</v>
      </c>
      <c r="E127" s="15">
        <f>VLOOKUP(G127,[1]NUTS_Europa!$A$2:$C$81,3,FALSE)</f>
        <v>269</v>
      </c>
      <c r="F127" s="15">
        <v>42</v>
      </c>
      <c r="G127" s="15">
        <v>59</v>
      </c>
      <c r="H127" s="15">
        <v>4110897.1318948739</v>
      </c>
      <c r="I127" s="15">
        <v>1679787.178155649</v>
      </c>
      <c r="J127" s="15">
        <v>115262.5922</v>
      </c>
      <c r="K127" s="15">
        <v>14.139843750000001</v>
      </c>
      <c r="L127" s="15">
        <v>10.96187789086369</v>
      </c>
      <c r="M127" s="15">
        <v>30.746793095894102</v>
      </c>
      <c r="N127" s="15">
        <v>14279.069796</v>
      </c>
    </row>
    <row r="128" spans="2:14" s="15" customFormat="1" x14ac:dyDescent="0.25">
      <c r="B128" s="15" t="str">
        <f>VLOOKUP(G128,[1]NUTS_Europa!$A$2:$C$81,2,FALSE)</f>
        <v>FRD1</v>
      </c>
      <c r="C128" s="15">
        <f>VLOOKUP(G128,[1]NUTS_Europa!$A$2:$C$81,3,FALSE)</f>
        <v>269</v>
      </c>
      <c r="D128" s="15" t="str">
        <f>VLOOKUP(F128,[1]NUTS_Europa!$A$2:$C$81,2,FALSE)</f>
        <v>BE25</v>
      </c>
      <c r="E128" s="15">
        <f>VLOOKUP(F128,[1]NUTS_Europa!$A$2:$C$81,3,FALSE)</f>
        <v>220</v>
      </c>
      <c r="F128" s="15">
        <v>43</v>
      </c>
      <c r="G128" s="15">
        <v>59</v>
      </c>
      <c r="H128" s="15">
        <v>3570942.6750010108</v>
      </c>
      <c r="I128" s="15">
        <v>1679787.178155649</v>
      </c>
      <c r="J128" s="15">
        <v>199058.85829999999</v>
      </c>
      <c r="K128" s="15">
        <v>14.139843750000001</v>
      </c>
      <c r="L128" s="15">
        <v>10.96187789086369</v>
      </c>
      <c r="M128" s="15">
        <v>30.746793095894102</v>
      </c>
      <c r="N128" s="15">
        <v>14279.069796</v>
      </c>
    </row>
    <row r="129" spans="2:14" s="15" customFormat="1" x14ac:dyDescent="0.25">
      <c r="B129" s="15" t="str">
        <f>VLOOKUP(F129,[1]NUTS_Europa!$A$2:$C$81,2,FALSE)</f>
        <v>BE25</v>
      </c>
      <c r="C129" s="15">
        <f>VLOOKUP(F129,[1]NUTS_Europa!$A$2:$C$81,3,FALSE)</f>
        <v>220</v>
      </c>
      <c r="D129" s="15" t="str">
        <f>VLOOKUP(G129,[1]NUTS_Europa!$A$2:$C$81,2,FALSE)</f>
        <v>PT18</v>
      </c>
      <c r="E129" s="15">
        <f>VLOOKUP(G129,[1]NUTS_Europa!$A$2:$C$81,3,FALSE)</f>
        <v>61</v>
      </c>
      <c r="F129" s="15">
        <v>43</v>
      </c>
      <c r="G129" s="15">
        <v>80</v>
      </c>
      <c r="H129" s="15">
        <v>12742365.186232418</v>
      </c>
      <c r="I129" s="15">
        <v>3484037.4355222508</v>
      </c>
      <c r="J129" s="15">
        <v>117768.50930000001</v>
      </c>
      <c r="K129" s="15">
        <v>105.75546875000001</v>
      </c>
      <c r="L129" s="15">
        <v>12.657546403786149</v>
      </c>
      <c r="M129" s="15">
        <v>32.851411011628564</v>
      </c>
      <c r="N129" s="15">
        <v>19116.552947283857</v>
      </c>
    </row>
    <row r="130" spans="2:14" s="15" customFormat="1" x14ac:dyDescent="0.25">
      <c r="B130" s="15" t="str">
        <f>VLOOKUP(G130,[1]NUTS_Europa!$A$2:$C$81,2,FALSE)</f>
        <v>PT18</v>
      </c>
      <c r="C130" s="15">
        <f>VLOOKUP(G130,[1]NUTS_Europa!$A$2:$C$81,3,FALSE)</f>
        <v>61</v>
      </c>
      <c r="D130" s="15" t="str">
        <f>VLOOKUP(F130,[1]NUTS_Europa!$A$2:$C$81,2,FALSE)</f>
        <v>ES52</v>
      </c>
      <c r="E130" s="15">
        <f>VLOOKUP(F130,[1]NUTS_Europa!$A$2:$C$81,3,FALSE)</f>
        <v>1064</v>
      </c>
      <c r="F130" s="15">
        <v>16</v>
      </c>
      <c r="G130" s="15">
        <v>80</v>
      </c>
      <c r="H130" s="15">
        <v>13431491.106805168</v>
      </c>
      <c r="I130" s="15">
        <v>1834181.5832387412</v>
      </c>
      <c r="J130" s="15">
        <v>145277.79319999999</v>
      </c>
      <c r="K130" s="15">
        <v>30.546093750000001</v>
      </c>
      <c r="L130" s="15">
        <v>10.741594924988245</v>
      </c>
      <c r="M130" s="15">
        <v>30.815176996514239</v>
      </c>
      <c r="N130" s="15">
        <v>19116.552947283857</v>
      </c>
    </row>
    <row r="131" spans="2:14" s="15" customFormat="1" x14ac:dyDescent="0.25">
      <c r="B131" s="15" t="str">
        <f>VLOOKUP(G131,[1]NUTS_Europa!$A$2:$C$81,2,FALSE)</f>
        <v>ES52</v>
      </c>
      <c r="C131" s="15">
        <f>VLOOKUP(G131,[1]NUTS_Europa!$A$2:$C$81,3,FALSE)</f>
        <v>1064</v>
      </c>
      <c r="D131" s="15" t="str">
        <f>VLOOKUP(F131,[1]NUTS_Europa!$A$2:$C$81,2,FALSE)</f>
        <v>ES51</v>
      </c>
      <c r="E131" s="15">
        <f>VLOOKUP(F131,[1]NUTS_Europa!$A$2:$C$81,3,FALSE)</f>
        <v>1063</v>
      </c>
      <c r="F131" s="15">
        <v>15</v>
      </c>
      <c r="G131" s="15">
        <v>16</v>
      </c>
      <c r="H131" s="15">
        <v>2941386.9683552166</v>
      </c>
      <c r="I131" s="15">
        <v>9879919.9104980789</v>
      </c>
      <c r="J131" s="15">
        <v>135416.16140000001</v>
      </c>
      <c r="K131" s="15">
        <v>12.65625</v>
      </c>
      <c r="L131" s="15">
        <v>10.588391379646877</v>
      </c>
      <c r="M131" s="15">
        <v>20.364287256214961</v>
      </c>
      <c r="N131" s="15">
        <v>11759.278234738651</v>
      </c>
    </row>
    <row r="132" spans="2:14" s="15" customFormat="1" x14ac:dyDescent="0.25">
      <c r="B132" s="15" t="str">
        <f>VLOOKUP(F132,[1]NUTS_Europa!$A$2:$C$81,2,FALSE)</f>
        <v>ES51</v>
      </c>
      <c r="C132" s="15">
        <f>VLOOKUP(F132,[1]NUTS_Europa!$A$2:$C$81,3,FALSE)</f>
        <v>1063</v>
      </c>
      <c r="D132" s="15" t="str">
        <f>VLOOKUP(G132,[1]NUTS_Europa!$A$2:$C$81,2,FALSE)</f>
        <v>PT18</v>
      </c>
      <c r="E132" s="15">
        <f>VLOOKUP(G132,[1]NUTS_Europa!$A$2:$C$81,3,FALSE)</f>
        <v>1065</v>
      </c>
      <c r="F132" s="15">
        <v>15</v>
      </c>
      <c r="G132" s="15">
        <v>40</v>
      </c>
      <c r="H132" s="15">
        <v>2574363.8972301478</v>
      </c>
      <c r="I132" s="15">
        <v>11057740.373208271</v>
      </c>
      <c r="J132" s="15">
        <v>192445.7181</v>
      </c>
      <c r="K132" s="15">
        <v>62.421875</v>
      </c>
      <c r="L132" s="15">
        <v>11.792952844412838</v>
      </c>
      <c r="M132" s="15">
        <v>13.084361732842387</v>
      </c>
      <c r="N132" s="15">
        <v>7555.5136403560382</v>
      </c>
    </row>
    <row r="133" spans="2:14" s="15" customFormat="1" x14ac:dyDescent="0.25">
      <c r="B133" s="15" t="str">
        <f>VLOOKUP(G133,[1]NUTS_Europa!$A$2:$C$81,2,FALSE)</f>
        <v>PT18</v>
      </c>
      <c r="C133" s="15">
        <f>VLOOKUP(G133,[1]NUTS_Europa!$A$2:$C$81,3,FALSE)</f>
        <v>1065</v>
      </c>
      <c r="D133" s="15" t="str">
        <f>VLOOKUP(F133,[1]NUTS_Europa!$A$2:$C$81,2,FALSE)</f>
        <v>NL41</v>
      </c>
      <c r="E133" s="15">
        <f>VLOOKUP(F133,[1]NUTS_Europa!$A$2:$C$81,3,FALSE)</f>
        <v>253</v>
      </c>
      <c r="F133" s="15">
        <v>35</v>
      </c>
      <c r="G133" s="15">
        <v>40</v>
      </c>
      <c r="H133" s="15">
        <v>2403500.6988779767</v>
      </c>
      <c r="I133" s="15">
        <v>3343511.597332492</v>
      </c>
      <c r="J133" s="15">
        <v>120437.3524</v>
      </c>
      <c r="K133" s="15">
        <v>91.075546875000001</v>
      </c>
      <c r="L133" s="15">
        <v>10.654705840430877</v>
      </c>
      <c r="M133" s="15">
        <v>15.464324898846128</v>
      </c>
      <c r="N133" s="15">
        <v>7555.5136403560382</v>
      </c>
    </row>
    <row r="134" spans="2:14" s="15" customFormat="1" x14ac:dyDescent="0.25">
      <c r="B134" s="15" t="str">
        <f>VLOOKUP(F134,[1]NUTS_Europa!$A$2:$C$81,2,FALSE)</f>
        <v>NL41</v>
      </c>
      <c r="C134" s="15">
        <f>VLOOKUP(F134,[1]NUTS_Europa!$A$2:$C$81,3,FALSE)</f>
        <v>253</v>
      </c>
      <c r="D134" s="15" t="str">
        <f>VLOOKUP(G134,[1]NUTS_Europa!$A$2:$C$81,2,FALSE)</f>
        <v>PT11</v>
      </c>
      <c r="E134" s="15">
        <f>VLOOKUP(G134,[1]NUTS_Europa!$A$2:$C$81,3,FALSE)</f>
        <v>111</v>
      </c>
      <c r="F134" s="15">
        <v>35</v>
      </c>
      <c r="G134" s="15">
        <v>36</v>
      </c>
      <c r="H134" s="15">
        <v>1014176.106055305</v>
      </c>
      <c r="I134" s="15">
        <v>2944382.064483508</v>
      </c>
      <c r="J134" s="15">
        <v>163029.68049999999</v>
      </c>
      <c r="K134" s="15">
        <v>75.3828125</v>
      </c>
      <c r="L134" s="15">
        <v>10.004047119496406</v>
      </c>
      <c r="M134" s="15">
        <v>6.1681521619052893</v>
      </c>
      <c r="N134" s="15">
        <v>3013.6173483101311</v>
      </c>
    </row>
    <row r="135" spans="2:14" s="15" customFormat="1" x14ac:dyDescent="0.25">
      <c r="B135" s="15" t="str">
        <f>VLOOKUP(G135,[1]NUTS_Europa!$A$2:$C$81,2,FALSE)</f>
        <v>PT11</v>
      </c>
      <c r="C135" s="15">
        <f>VLOOKUP(G135,[1]NUTS_Europa!$A$2:$C$81,3,FALSE)</f>
        <v>111</v>
      </c>
      <c r="D135" s="15" t="str">
        <f>VLOOKUP(F135,[1]NUTS_Europa!$A$2:$C$81,2,FALSE)</f>
        <v>ES61</v>
      </c>
      <c r="E135" s="15">
        <f>VLOOKUP(F135,[1]NUTS_Europa!$A$2:$C$81,3,FALSE)</f>
        <v>61</v>
      </c>
      <c r="F135" s="15">
        <v>17</v>
      </c>
      <c r="G135" s="15">
        <v>36</v>
      </c>
      <c r="H135" s="15">
        <v>1757327.9197523517</v>
      </c>
      <c r="I135" s="15">
        <v>1733720.5309007566</v>
      </c>
      <c r="J135" s="15">
        <v>507158.32770000002</v>
      </c>
      <c r="K135" s="15">
        <v>25.014843749999997</v>
      </c>
      <c r="L135" s="15">
        <v>11.295497668819735</v>
      </c>
      <c r="M135" s="15">
        <v>4.8578398126497584</v>
      </c>
      <c r="N135" s="15">
        <v>3013.6173483101311</v>
      </c>
    </row>
    <row r="136" spans="2:14" s="15" customFormat="1" x14ac:dyDescent="0.25">
      <c r="B136" s="15" t="str">
        <f>VLOOKUP(F136,[1]NUTS_Europa!$A$2:$C$81,2,FALSE)</f>
        <v>ES61</v>
      </c>
      <c r="C136" s="15">
        <f>VLOOKUP(F136,[1]NUTS_Europa!$A$2:$C$81,3,FALSE)</f>
        <v>61</v>
      </c>
      <c r="D136" s="15" t="str">
        <f>VLOOKUP(G136,[1]NUTS_Europa!$A$2:$C$81,2,FALSE)</f>
        <v>PT16</v>
      </c>
      <c r="E136" s="15">
        <f>VLOOKUP(G136,[1]NUTS_Europa!$A$2:$C$81,3,FALSE)</f>
        <v>111</v>
      </c>
      <c r="F136" s="15">
        <v>17</v>
      </c>
      <c r="G136" s="15">
        <v>38</v>
      </c>
      <c r="H136" s="15">
        <v>1658405.930294072</v>
      </c>
      <c r="I136" s="15">
        <v>1733720.5309007566</v>
      </c>
      <c r="J136" s="15">
        <v>118487.9544</v>
      </c>
      <c r="K136" s="15">
        <v>25.014843749999997</v>
      </c>
      <c r="L136" s="15">
        <v>11.295497668819735</v>
      </c>
      <c r="M136" s="15">
        <v>4.8578398126497584</v>
      </c>
      <c r="N136" s="15">
        <v>3013.6173483101311</v>
      </c>
    </row>
    <row r="137" spans="2:14" s="15" customFormat="1" x14ac:dyDescent="0.25">
      <c r="B137" s="15" t="str">
        <f>VLOOKUP(G137,[1]NUTS_Europa!$A$2:$C$81,2,FALSE)</f>
        <v>PT16</v>
      </c>
      <c r="C137" s="15">
        <f>VLOOKUP(G137,[1]NUTS_Europa!$A$2:$C$81,3,FALSE)</f>
        <v>111</v>
      </c>
      <c r="D137" s="15" t="str">
        <f>VLOOKUP(F137,[1]NUTS_Europa!$A$2:$C$81,2,FALSE)</f>
        <v>ES62</v>
      </c>
      <c r="E137" s="15">
        <f>VLOOKUP(F137,[1]NUTS_Europa!$A$2:$C$81,3,FALSE)</f>
        <v>1064</v>
      </c>
      <c r="F137" s="15">
        <v>18</v>
      </c>
      <c r="G137" s="15">
        <v>38</v>
      </c>
      <c r="H137" s="15">
        <v>1575912.275741348</v>
      </c>
      <c r="I137" s="15">
        <v>2480719.0960879805</v>
      </c>
      <c r="J137" s="15">
        <v>115262.5922</v>
      </c>
      <c r="K137" s="15">
        <v>57.665703124999993</v>
      </c>
      <c r="L137" s="15">
        <v>10.459330993450672</v>
      </c>
      <c r="M137" s="15">
        <v>5.2188721226107013</v>
      </c>
      <c r="N137" s="15">
        <v>3013.6173483101311</v>
      </c>
    </row>
    <row r="138" spans="2:14" s="15" customFormat="1" x14ac:dyDescent="0.25">
      <c r="B138" s="15" t="str">
        <f>VLOOKUP(F138,[1]NUTS_Europa!$A$2:$C$81,2,FALSE)</f>
        <v>ES62</v>
      </c>
      <c r="C138" s="15">
        <f>VLOOKUP(F138,[1]NUTS_Europa!$A$2:$C$81,3,FALSE)</f>
        <v>1064</v>
      </c>
      <c r="D138" s="15" t="str">
        <f>VLOOKUP(G138,[1]NUTS_Europa!$A$2:$C$81,2,FALSE)</f>
        <v>FRG0</v>
      </c>
      <c r="E138" s="15">
        <f>VLOOKUP(G138,[1]NUTS_Europa!$A$2:$C$81,3,FALSE)</f>
        <v>282</v>
      </c>
      <c r="F138" s="15">
        <v>18</v>
      </c>
      <c r="G138" s="15">
        <v>22</v>
      </c>
      <c r="H138" s="15">
        <v>456199.01945854578</v>
      </c>
      <c r="I138" s="15">
        <v>3383741.2773097279</v>
      </c>
      <c r="J138" s="15">
        <v>135416.16140000001</v>
      </c>
      <c r="K138" s="15">
        <v>98.20460937499999</v>
      </c>
      <c r="L138" s="15">
        <v>11.888757868914237</v>
      </c>
      <c r="M138" s="15">
        <v>1.4983332153816793</v>
      </c>
      <c r="N138" s="15">
        <v>732.05116425480003</v>
      </c>
    </row>
    <row r="139" spans="2:14" s="15" customFormat="1" x14ac:dyDescent="0.25">
      <c r="B139" s="15" t="str">
        <f>VLOOKUP(G139,[1]NUTS_Europa!$A$2:$C$81,2,FALSE)</f>
        <v>FRG0</v>
      </c>
      <c r="C139" s="15">
        <f>VLOOKUP(G139,[1]NUTS_Europa!$A$2:$C$81,3,FALSE)</f>
        <v>282</v>
      </c>
      <c r="D139" s="15" t="str">
        <f>VLOOKUP(F139,[1]NUTS_Europa!$A$2:$C$81,2,FALSE)</f>
        <v>DEA1</v>
      </c>
      <c r="E139" s="15">
        <f>VLOOKUP(F139,[1]NUTS_Europa!$A$2:$C$81,3,FALSE)</f>
        <v>253</v>
      </c>
      <c r="F139" s="15">
        <v>9</v>
      </c>
      <c r="G139" s="15">
        <v>22</v>
      </c>
      <c r="H139" s="15">
        <v>455158.80432858283</v>
      </c>
      <c r="I139" s="15">
        <v>2447427.60866086</v>
      </c>
      <c r="J139" s="15">
        <v>507158.32770000002</v>
      </c>
      <c r="K139" s="15">
        <v>52.181249999999991</v>
      </c>
      <c r="L139" s="15">
        <v>11.433473994959972</v>
      </c>
      <c r="M139" s="15">
        <v>1.728927042550586</v>
      </c>
      <c r="N139" s="15">
        <v>732.05116425480003</v>
      </c>
    </row>
    <row r="140" spans="2:14" s="15" customFormat="1" x14ac:dyDescent="0.25">
      <c r="B140" s="15" t="str">
        <f>VLOOKUP(F140,[1]NUTS_Europa!$A$2:$C$81,2,FALSE)</f>
        <v>DEA1</v>
      </c>
      <c r="C140" s="15">
        <f>VLOOKUP(F140,[1]NUTS_Europa!$A$2:$C$81,3,FALSE)</f>
        <v>253</v>
      </c>
      <c r="D140" s="15" t="str">
        <f>VLOOKUP(G140,[1]NUTS_Europa!$A$2:$C$81,2,FALSE)</f>
        <v>FRD1</v>
      </c>
      <c r="E140" s="15">
        <f>VLOOKUP(G140,[1]NUTS_Europa!$A$2:$C$81,3,FALSE)</f>
        <v>268</v>
      </c>
      <c r="F140" s="15">
        <v>9</v>
      </c>
      <c r="G140" s="15">
        <v>19</v>
      </c>
      <c r="H140" s="15">
        <v>66469.386173544568</v>
      </c>
      <c r="I140" s="15">
        <v>2143924.2610487584</v>
      </c>
      <c r="J140" s="15">
        <v>117061.7148</v>
      </c>
      <c r="K140" s="15">
        <v>29.680468749999999</v>
      </c>
      <c r="L140" s="15">
        <v>12.216374526758331</v>
      </c>
      <c r="M140" s="15">
        <v>0.2196983363153657</v>
      </c>
      <c r="N140" s="15">
        <v>93.023256000000003</v>
      </c>
    </row>
    <row r="141" spans="2:14" s="15" customFormat="1" x14ac:dyDescent="0.25">
      <c r="B141" s="15" t="str">
        <f>VLOOKUP(G141,[1]NUTS_Europa!$A$2:$C$81,2,FALSE)</f>
        <v>FRD1</v>
      </c>
      <c r="C141" s="15">
        <f>VLOOKUP(G141,[1]NUTS_Europa!$A$2:$C$81,3,FALSE)</f>
        <v>268</v>
      </c>
      <c r="D141" s="15" t="str">
        <f>VLOOKUP(F141,[1]NUTS_Europa!$A$2:$C$81,2,FALSE)</f>
        <v>DE80</v>
      </c>
      <c r="E141" s="15">
        <f>VLOOKUP(F141,[1]NUTS_Europa!$A$2:$C$81,3,FALSE)</f>
        <v>1069</v>
      </c>
      <c r="F141" s="15">
        <v>6</v>
      </c>
      <c r="G141" s="15">
        <v>19</v>
      </c>
      <c r="H141" s="15">
        <v>64634.136935735914</v>
      </c>
      <c r="I141" s="15">
        <v>2543697.7505376157</v>
      </c>
      <c r="J141" s="15">
        <v>114346.8514</v>
      </c>
      <c r="K141" s="15">
        <v>48.832031249999993</v>
      </c>
      <c r="L141" s="15">
        <v>13.10301072331203</v>
      </c>
      <c r="M141" s="15">
        <v>0.19039630161593477</v>
      </c>
      <c r="N141" s="15">
        <v>93.023256000000003</v>
      </c>
    </row>
    <row r="142" spans="2:14" s="15" customFormat="1" x14ac:dyDescent="0.25">
      <c r="B142" s="15" t="str">
        <f>VLOOKUP(F142,[1]NUTS_Europa!$A$2:$C$81,2,FALSE)</f>
        <v>DE80</v>
      </c>
      <c r="C142" s="15">
        <f>VLOOKUP(F142,[1]NUTS_Europa!$A$2:$C$81,3,FALSE)</f>
        <v>1069</v>
      </c>
      <c r="D142" s="15" t="str">
        <f>VLOOKUP(G142,[1]NUTS_Europa!$A$2:$C$81,2,FALSE)</f>
        <v>FRI1</v>
      </c>
      <c r="E142" s="15">
        <f>VLOOKUP(G142,[1]NUTS_Europa!$A$2:$C$81,3,FALSE)</f>
        <v>283</v>
      </c>
      <c r="F142" s="15">
        <v>6</v>
      </c>
      <c r="G142" s="15">
        <v>24</v>
      </c>
      <c r="H142" s="15">
        <v>1227367.414534451</v>
      </c>
      <c r="I142" s="15">
        <v>2869345.9637090093</v>
      </c>
      <c r="J142" s="15">
        <v>145277.79319999999</v>
      </c>
      <c r="K142" s="15">
        <v>74.834374999999994</v>
      </c>
      <c r="L142" s="15">
        <v>11.724243123342092</v>
      </c>
      <c r="M142" s="15">
        <v>3.6575882400734669</v>
      </c>
      <c r="N142" s="15">
        <v>2032.1852811951153</v>
      </c>
    </row>
    <row r="143" spans="2:14" s="15" customFormat="1" x14ac:dyDescent="0.25">
      <c r="B143" s="15" t="str">
        <f>VLOOKUP(G143,[1]NUTS_Europa!$A$2:$C$81,2,FALSE)</f>
        <v>FRI1</v>
      </c>
      <c r="C143" s="15">
        <f>VLOOKUP(G143,[1]NUTS_Europa!$A$2:$C$81,3,FALSE)</f>
        <v>283</v>
      </c>
      <c r="D143" s="15" t="str">
        <f>VLOOKUP(F143,[1]NUTS_Europa!$A$2:$C$81,2,FALSE)</f>
        <v>FRE1</v>
      </c>
      <c r="E143" s="15">
        <f>VLOOKUP(F143,[1]NUTS_Europa!$A$2:$C$81,3,FALSE)</f>
        <v>220</v>
      </c>
      <c r="F143" s="15">
        <v>21</v>
      </c>
      <c r="G143" s="15">
        <v>24</v>
      </c>
      <c r="H143" s="15">
        <v>913234.69222615822</v>
      </c>
      <c r="I143" s="15">
        <v>2201850.5018566148</v>
      </c>
      <c r="J143" s="15">
        <v>123840.01519999999</v>
      </c>
      <c r="K143" s="15">
        <v>47.030468749999997</v>
      </c>
      <c r="L143" s="15">
        <v>13.208842279540566</v>
      </c>
      <c r="M143" s="15">
        <v>3.874050109846495</v>
      </c>
      <c r="N143" s="15">
        <v>2032.1852811951153</v>
      </c>
    </row>
    <row r="144" spans="2:14" s="15" customFormat="1" x14ac:dyDescent="0.25">
      <c r="B144" s="15" t="str">
        <f>VLOOKUP(F144,[1]NUTS_Europa!$A$2:$C$81,2,FALSE)</f>
        <v>FRE1</v>
      </c>
      <c r="C144" s="15">
        <f>VLOOKUP(F144,[1]NUTS_Europa!$A$2:$C$81,3,FALSE)</f>
        <v>220</v>
      </c>
      <c r="D144" s="15" t="str">
        <f>VLOOKUP(G144,[1]NUTS_Europa!$A$2:$C$81,2,FALSE)</f>
        <v>FRI3</v>
      </c>
      <c r="E144" s="15">
        <f>VLOOKUP(G144,[1]NUTS_Europa!$A$2:$C$81,3,FALSE)</f>
        <v>283</v>
      </c>
      <c r="F144" s="15">
        <v>21</v>
      </c>
      <c r="G144" s="15">
        <v>25</v>
      </c>
      <c r="H144" s="15">
        <v>591709.44968395121</v>
      </c>
      <c r="I144" s="15">
        <v>2201850.5018566148</v>
      </c>
      <c r="J144" s="15">
        <v>117061.7148</v>
      </c>
      <c r="K144" s="15">
        <v>47.030468749999997</v>
      </c>
      <c r="L144" s="15">
        <v>13.208842279540566</v>
      </c>
      <c r="M144" s="15">
        <v>3.874050109846495</v>
      </c>
      <c r="N144" s="15">
        <v>2032.1852811951153</v>
      </c>
    </row>
    <row r="145" spans="2:14" s="15" customFormat="1" x14ac:dyDescent="0.25">
      <c r="B145" s="15" t="str">
        <f>VLOOKUP(G145,[1]NUTS_Europa!$A$2:$C$81,2,FALSE)</f>
        <v>FRI3</v>
      </c>
      <c r="C145" s="15">
        <f>VLOOKUP(G145,[1]NUTS_Europa!$A$2:$C$81,3,FALSE)</f>
        <v>283</v>
      </c>
      <c r="D145" s="15" t="str">
        <f>VLOOKUP(F145,[1]NUTS_Europa!$A$2:$C$81,2,FALSE)</f>
        <v>FRD2</v>
      </c>
      <c r="E145" s="15">
        <f>VLOOKUP(F145,[1]NUTS_Europa!$A$2:$C$81,3,FALSE)</f>
        <v>269</v>
      </c>
      <c r="F145" s="15">
        <v>20</v>
      </c>
      <c r="G145" s="15">
        <v>25</v>
      </c>
      <c r="H145" s="15">
        <v>480013.78279359563</v>
      </c>
      <c r="I145" s="15">
        <v>2145665.5766690313</v>
      </c>
      <c r="J145" s="15">
        <v>141512.31529999999</v>
      </c>
      <c r="K145" s="15">
        <v>36.171875</v>
      </c>
      <c r="L145" s="15">
        <v>10.433388963189259</v>
      </c>
      <c r="M145" s="15">
        <v>4.297720247764663</v>
      </c>
      <c r="N145" s="15">
        <v>2032.1852811951153</v>
      </c>
    </row>
    <row r="146" spans="2:14" s="15" customFormat="1" x14ac:dyDescent="0.25">
      <c r="B146" s="15" t="str">
        <f>VLOOKUP(F146,[1]NUTS_Europa!$A$2:$C$81,2,FALSE)</f>
        <v>FRD2</v>
      </c>
      <c r="C146" s="15">
        <f>VLOOKUP(F146,[1]NUTS_Europa!$A$2:$C$81,3,FALSE)</f>
        <v>269</v>
      </c>
      <c r="D146" s="15" t="str">
        <f>VLOOKUP(G146,[1]NUTS_Europa!$A$2:$C$81,2,FALSE)</f>
        <v>FRH0</v>
      </c>
      <c r="E146" s="15">
        <f>VLOOKUP(G146,[1]NUTS_Europa!$A$2:$C$81,3,FALSE)</f>
        <v>283</v>
      </c>
      <c r="F146" s="15">
        <v>20</v>
      </c>
      <c r="G146" s="15">
        <v>23</v>
      </c>
      <c r="H146" s="15">
        <v>972307.61888519058</v>
      </c>
      <c r="I146" s="15">
        <v>2145665.5766690313</v>
      </c>
      <c r="J146" s="15">
        <v>159445.52859999999</v>
      </c>
      <c r="K146" s="15">
        <v>36.171875</v>
      </c>
      <c r="L146" s="15">
        <v>10.433388963189259</v>
      </c>
      <c r="M146" s="15">
        <v>4.297720247764663</v>
      </c>
      <c r="N146" s="15">
        <v>2032.1852811951153</v>
      </c>
    </row>
    <row r="147" spans="2:14" s="15" customFormat="1" x14ac:dyDescent="0.25">
      <c r="B147" s="15" t="str">
        <f>VLOOKUP(G147,[1]NUTS_Europa!$A$2:$C$81,2,FALSE)</f>
        <v>FRH0</v>
      </c>
      <c r="C147" s="15">
        <f>VLOOKUP(G147,[1]NUTS_Europa!$A$2:$C$81,3,FALSE)</f>
        <v>283</v>
      </c>
      <c r="D147" s="15" t="str">
        <f>VLOOKUP(F147,[1]NUTS_Europa!$A$2:$C$81,2,FALSE)</f>
        <v>DEF0</v>
      </c>
      <c r="E147" s="15">
        <f>VLOOKUP(F147,[1]NUTS_Europa!$A$2:$C$81,3,FALSE)</f>
        <v>1069</v>
      </c>
      <c r="F147" s="15">
        <v>10</v>
      </c>
      <c r="G147" s="15">
        <v>23</v>
      </c>
      <c r="H147" s="15">
        <v>1024312.8837671318</v>
      </c>
      <c r="I147" s="15">
        <v>2869345.9637090093</v>
      </c>
      <c r="J147" s="15">
        <v>119215.969</v>
      </c>
      <c r="K147" s="15">
        <v>74.834374999999994</v>
      </c>
      <c r="L147" s="15">
        <v>11.724243123342092</v>
      </c>
      <c r="M147" s="15">
        <v>3.6575882400734669</v>
      </c>
      <c r="N147" s="15">
        <v>2032.1852811951153</v>
      </c>
    </row>
    <row r="148" spans="2:14" s="15" customFormat="1" x14ac:dyDescent="0.25">
      <c r="B148" s="15" t="str">
        <f>VLOOKUP(F148,[1]NUTS_Europa!$A$2:$C$81,2,FALSE)</f>
        <v>DEF0</v>
      </c>
      <c r="C148" s="15">
        <f>VLOOKUP(F148,[1]NUTS_Europa!$A$2:$C$81,3,FALSE)</f>
        <v>1069</v>
      </c>
      <c r="D148" s="15" t="str">
        <f>VLOOKUP(G148,[1]NUTS_Europa!$A$2:$C$81,2,FALSE)</f>
        <v>ES21</v>
      </c>
      <c r="E148" s="15">
        <f>VLOOKUP(G148,[1]NUTS_Europa!$A$2:$C$81,3,FALSE)</f>
        <v>163</v>
      </c>
      <c r="F148" s="15">
        <v>10</v>
      </c>
      <c r="G148" s="15">
        <v>14</v>
      </c>
      <c r="H148" s="15">
        <v>916282.78589999059</v>
      </c>
      <c r="I148" s="15">
        <v>3086835.8833474163</v>
      </c>
      <c r="J148" s="15">
        <v>199058.85829999999</v>
      </c>
      <c r="K148" s="15">
        <v>81.878906249999986</v>
      </c>
      <c r="L148" s="15">
        <v>10.155230940672283</v>
      </c>
      <c r="M148" s="15">
        <v>6.5116611653339023</v>
      </c>
      <c r="N148" s="15">
        <v>3181.4479505489426</v>
      </c>
    </row>
    <row r="149" spans="2:14" s="15" customFormat="1" x14ac:dyDescent="0.25">
      <c r="B149" s="15" t="str">
        <f>VLOOKUP(G149,[1]NUTS_Europa!$A$2:$C$81,2,FALSE)</f>
        <v>ES21</v>
      </c>
      <c r="C149" s="15">
        <f>VLOOKUP(G149,[1]NUTS_Europa!$A$2:$C$81,3,FALSE)</f>
        <v>163</v>
      </c>
      <c r="D149" s="15" t="str">
        <f>VLOOKUP(F149,[1]NUTS_Europa!$A$2:$C$81,2,FALSE)</f>
        <v>DE93</v>
      </c>
      <c r="E149" s="15">
        <f>VLOOKUP(F149,[1]NUTS_Europa!$A$2:$C$81,3,FALSE)</f>
        <v>1069</v>
      </c>
      <c r="F149" s="15">
        <v>7</v>
      </c>
      <c r="G149" s="15">
        <v>14</v>
      </c>
      <c r="H149" s="15">
        <v>709927.0726418948</v>
      </c>
      <c r="I149" s="15">
        <v>3086835.8833474163</v>
      </c>
      <c r="J149" s="15">
        <v>117768.50930000001</v>
      </c>
      <c r="K149" s="15">
        <v>81.878906249999986</v>
      </c>
      <c r="L149" s="15">
        <v>10.155230940672283</v>
      </c>
      <c r="M149" s="15">
        <v>6.5116611653339023</v>
      </c>
      <c r="N149" s="15">
        <v>3181.4479505489426</v>
      </c>
    </row>
    <row r="150" spans="2:14" s="15" customFormat="1" x14ac:dyDescent="0.25">
      <c r="B150" s="15" t="str">
        <f>VLOOKUP(F150,[1]NUTS_Europa!$A$2:$C$81,2,FALSE)</f>
        <v>DE93</v>
      </c>
      <c r="C150" s="15">
        <f>VLOOKUP(F150,[1]NUTS_Europa!$A$2:$C$81,3,FALSE)</f>
        <v>1069</v>
      </c>
      <c r="D150" s="15" t="str">
        <f>VLOOKUP(G150,[1]NUTS_Europa!$A$2:$C$81,2,FALSE)</f>
        <v>NL32</v>
      </c>
      <c r="E150" s="15">
        <f>VLOOKUP(G150,[1]NUTS_Europa!$A$2:$C$81,3,FALSE)</f>
        <v>218</v>
      </c>
      <c r="F150" s="15">
        <v>7</v>
      </c>
      <c r="G150" s="15">
        <v>32</v>
      </c>
      <c r="H150" s="15">
        <v>578341.50039099227</v>
      </c>
      <c r="I150" s="15">
        <v>1905920.4256489193</v>
      </c>
      <c r="J150" s="15">
        <v>199058.85829999999</v>
      </c>
      <c r="K150" s="15">
        <v>21.091406250000002</v>
      </c>
      <c r="L150" s="15">
        <v>8.6729473496170222</v>
      </c>
      <c r="M150" s="15">
        <v>8.5631856968119902</v>
      </c>
      <c r="N150" s="15">
        <v>5283.3813549476936</v>
      </c>
    </row>
    <row r="151" spans="2:14" s="15" customFormat="1" x14ac:dyDescent="0.25">
      <c r="B151" s="15" t="str">
        <f>VLOOKUP(G151,[1]NUTS_Europa!$A$2:$C$81,2,FALSE)</f>
        <v>NL32</v>
      </c>
      <c r="C151" s="15">
        <f>VLOOKUP(G151,[1]NUTS_Europa!$A$2:$C$81,3,FALSE)</f>
        <v>218</v>
      </c>
      <c r="D151" s="15" t="str">
        <f>VLOOKUP(F151,[1]NUTS_Europa!$A$2:$C$81,2,FALSE)</f>
        <v>DE60</v>
      </c>
      <c r="E151" s="15">
        <f>VLOOKUP(F151,[1]NUTS_Europa!$A$2:$C$81,3,FALSE)</f>
        <v>1069</v>
      </c>
      <c r="F151" s="15">
        <v>5</v>
      </c>
      <c r="G151" s="15">
        <v>32</v>
      </c>
      <c r="H151" s="15">
        <v>304326.85148866259</v>
      </c>
      <c r="I151" s="15">
        <v>1905920.4256489193</v>
      </c>
      <c r="J151" s="15">
        <v>119215.969</v>
      </c>
      <c r="K151" s="15">
        <v>21.091406250000002</v>
      </c>
      <c r="L151" s="15">
        <v>8.6729473496170222</v>
      </c>
      <c r="M151" s="15">
        <v>8.5631856968119902</v>
      </c>
      <c r="N151" s="15">
        <v>5283.3813549476936</v>
      </c>
    </row>
    <row r="152" spans="2:14" s="15" customFormat="1" x14ac:dyDescent="0.25"/>
    <row r="153" spans="2:14" s="15" customFormat="1" x14ac:dyDescent="0.25"/>
    <row r="154" spans="2:14" s="15" customFormat="1" x14ac:dyDescent="0.25"/>
  </sheetData>
  <autoFilter ref="B3:I83" xr:uid="{00000000-0001-0000-0000-000000000000}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27 buques 17 kn 7500 charter</vt:lpstr>
      <vt:lpstr>28 buques 18,7 kn 7500 charter</vt:lpstr>
      <vt:lpstr>30 buques 12,8 kn 7500 charter</vt:lpstr>
      <vt:lpstr>29 buques 12,8 kn 15000 charter</vt:lpstr>
      <vt:lpstr>28 buques 17 kn 15000 charter</vt:lpstr>
      <vt:lpstr>27 buques 18,7 kn 15000 charter</vt:lpstr>
      <vt:lpstr>30 buques 18,7 kn 30000 charter</vt:lpstr>
      <vt:lpstr>30 buques 17 kn 30000 charter</vt:lpstr>
      <vt:lpstr>30 buques 12,8 kn 30000 charter</vt:lpstr>
      <vt:lpstr>NUTS_Europa</vt:lpstr>
      <vt:lpstr>Puertos</vt:lpstr>
      <vt:lpstr>NUTS_Europa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iot</dc:creator>
  <cp:lastModifiedBy>alicia Munín Doce</cp:lastModifiedBy>
  <dcterms:created xsi:type="dcterms:W3CDTF">2015-06-05T18:19:34Z</dcterms:created>
  <dcterms:modified xsi:type="dcterms:W3CDTF">2022-10-15T17:45:47Z</dcterms:modified>
</cp:coreProperties>
</file>