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Data/"/>
    </mc:Choice>
  </mc:AlternateContent>
  <xr:revisionPtr revIDLastSave="1579" documentId="8_{594FFF81-0F28-4171-B3DE-EDCEA8E4E0E8}" xr6:coauthVersionLast="47" xr6:coauthVersionMax="47" xr10:uidLastSave="{967C2059-69D8-4DDB-A666-46E3C599EE1C}"/>
  <bookViews>
    <workbookView xWindow="-120" yWindow="-120" windowWidth="29040" windowHeight="15225" activeTab="4" xr2:uid="{00000000-000D-0000-FFFF-FFFF00000000}"/>
  </bookViews>
  <sheets>
    <sheet name="Variables" sheetId="4" r:id="rId1"/>
    <sheet name="Puertos" sheetId="1" r:id="rId2"/>
    <sheet name="Distancias OD" sheetId="2" r:id="rId3"/>
    <sheet name="Coste combustible OD" sheetId="3" r:id="rId4"/>
    <sheet name="Coste OD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5" l="1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S12" i="5"/>
  <c r="S10" i="5"/>
  <c r="E18" i="5"/>
  <c r="F18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E11" i="5"/>
  <c r="F11" i="5"/>
  <c r="J10" i="5"/>
  <c r="F7" i="5"/>
  <c r="Z18" i="5"/>
  <c r="AA18" i="5"/>
  <c r="AB18" i="5"/>
  <c r="AC18" i="5"/>
  <c r="W18" i="5"/>
  <c r="U18" i="5"/>
  <c r="R18" i="5"/>
  <c r="AF12" i="5"/>
  <c r="AF13" i="5"/>
  <c r="AF10" i="5"/>
  <c r="AI7" i="5"/>
  <c r="AI8" i="5"/>
  <c r="AD8" i="5"/>
  <c r="AE8" i="5"/>
  <c r="AF8" i="5"/>
  <c r="AG8" i="5"/>
  <c r="AH8" i="5"/>
  <c r="Z7" i="5"/>
  <c r="AA7" i="5"/>
  <c r="AB7" i="5"/>
  <c r="AC7" i="5"/>
  <c r="Z8" i="5"/>
  <c r="AA8" i="5"/>
  <c r="AB8" i="5"/>
  <c r="AC8" i="5"/>
  <c r="Y8" i="5"/>
  <c r="X8" i="5"/>
  <c r="W7" i="5"/>
  <c r="W8" i="5"/>
  <c r="U7" i="5"/>
  <c r="U8" i="5"/>
  <c r="U9" i="5"/>
  <c r="T8" i="5"/>
  <c r="R7" i="5"/>
  <c r="R8" i="5"/>
  <c r="Q8" i="5"/>
  <c r="P7" i="5"/>
  <c r="P8" i="5"/>
  <c r="G8" i="5"/>
  <c r="H8" i="5"/>
  <c r="I8" i="5"/>
  <c r="J8" i="5"/>
  <c r="K8" i="5"/>
  <c r="L8" i="5"/>
  <c r="M8" i="5"/>
  <c r="N8" i="5"/>
  <c r="O8" i="5"/>
  <c r="B8" i="5"/>
  <c r="C8" i="5"/>
  <c r="D8" i="5"/>
  <c r="K4" i="5"/>
  <c r="J4" i="5"/>
  <c r="I4" i="5"/>
  <c r="H4" i="5"/>
  <c r="G4" i="5"/>
  <c r="F4" i="5"/>
  <c r="E4" i="5"/>
  <c r="D4" i="5"/>
  <c r="C4" i="5"/>
  <c r="AF24" i="5"/>
  <c r="AI25" i="5"/>
  <c r="AI23" i="5"/>
  <c r="AI28" i="5"/>
  <c r="AI29" i="5"/>
  <c r="AI30" i="5"/>
  <c r="AI31" i="5"/>
  <c r="AH33" i="5"/>
  <c r="AH32" i="5"/>
  <c r="AG36" i="5"/>
  <c r="AG32" i="5"/>
  <c r="AG33" i="5"/>
  <c r="AE36" i="5"/>
  <c r="AD36" i="5"/>
  <c r="AE32" i="5"/>
  <c r="AD33" i="5"/>
  <c r="AC29" i="5"/>
  <c r="AC30" i="5"/>
  <c r="AB29" i="5"/>
  <c r="AB28" i="5"/>
  <c r="AC28" i="5"/>
  <c r="AA28" i="5"/>
  <c r="AA31" i="5"/>
  <c r="AB31" i="5"/>
  <c r="AA30" i="5"/>
  <c r="Z31" i="5"/>
  <c r="Z30" i="5"/>
  <c r="Z29" i="5"/>
  <c r="AC25" i="5"/>
  <c r="AB25" i="5"/>
  <c r="AA25" i="5"/>
  <c r="Z25" i="5"/>
  <c r="AC23" i="5"/>
  <c r="AB23" i="5"/>
  <c r="AA23" i="5"/>
  <c r="Z23" i="5"/>
  <c r="Y26" i="5"/>
  <c r="W36" i="5"/>
  <c r="U36" i="5"/>
  <c r="W28" i="5"/>
  <c r="W29" i="5"/>
  <c r="W30" i="5"/>
  <c r="W31" i="5"/>
  <c r="V34" i="5"/>
  <c r="U33" i="5"/>
  <c r="U28" i="5"/>
  <c r="U29" i="5"/>
  <c r="U30" i="5"/>
  <c r="U31" i="5"/>
  <c r="S34" i="5"/>
  <c r="R28" i="5"/>
  <c r="R29" i="5"/>
  <c r="R30" i="5"/>
  <c r="R31" i="5"/>
  <c r="Q36" i="5"/>
  <c r="Q32" i="5"/>
  <c r="Q33" i="5"/>
  <c r="P28" i="5"/>
  <c r="P29" i="5"/>
  <c r="P30" i="5"/>
  <c r="P31" i="5"/>
  <c r="O32" i="5"/>
  <c r="O33" i="5"/>
  <c r="N32" i="5"/>
  <c r="N33" i="5"/>
  <c r="M32" i="5"/>
  <c r="M33" i="5"/>
  <c r="L32" i="5"/>
  <c r="L33" i="5"/>
  <c r="O36" i="5"/>
  <c r="N36" i="5"/>
  <c r="M36" i="5"/>
  <c r="L36" i="5"/>
  <c r="K36" i="5"/>
  <c r="K32" i="5"/>
  <c r="K33" i="5"/>
  <c r="J34" i="5"/>
  <c r="I36" i="5"/>
  <c r="G36" i="5"/>
  <c r="C36" i="5"/>
  <c r="D36" i="5"/>
  <c r="B36" i="5"/>
  <c r="H34" i="5"/>
  <c r="I33" i="5"/>
  <c r="I32" i="5"/>
  <c r="G33" i="5"/>
  <c r="G32" i="5"/>
  <c r="C33" i="5"/>
  <c r="D33" i="5"/>
  <c r="B33" i="5"/>
  <c r="C32" i="5"/>
  <c r="D32" i="5"/>
  <c r="B32" i="5"/>
  <c r="E31" i="5"/>
  <c r="F31" i="5"/>
  <c r="E30" i="5"/>
  <c r="F30" i="5"/>
  <c r="E29" i="5"/>
  <c r="F29" i="5"/>
  <c r="E28" i="5"/>
  <c r="F28" i="5"/>
  <c r="T26" i="5"/>
  <c r="S26" i="5"/>
  <c r="U25" i="5"/>
  <c r="W23" i="5"/>
  <c r="U24" i="5"/>
  <c r="R25" i="5"/>
  <c r="P25" i="5"/>
  <c r="J24" i="5"/>
  <c r="H24" i="5"/>
  <c r="E25" i="5"/>
  <c r="F25" i="5"/>
  <c r="R23" i="5"/>
  <c r="P23" i="5"/>
  <c r="E23" i="5"/>
  <c r="F23" i="5"/>
  <c r="Q34" i="5"/>
  <c r="Q35" i="5"/>
  <c r="Q37" i="5"/>
  <c r="U37" i="5"/>
  <c r="E37" i="5"/>
  <c r="F37" i="5"/>
  <c r="P37" i="5"/>
  <c r="R37" i="5"/>
  <c r="T37" i="5"/>
  <c r="W37" i="5"/>
  <c r="Z37" i="5"/>
  <c r="AA37" i="5"/>
  <c r="AB37" i="5"/>
  <c r="AC37" i="5"/>
  <c r="AI37" i="5"/>
  <c r="W35" i="5"/>
  <c r="U35" i="5"/>
  <c r="C35" i="5"/>
  <c r="D35" i="5"/>
  <c r="G35" i="5"/>
  <c r="I35" i="5"/>
  <c r="K35" i="5"/>
  <c r="L35" i="5"/>
  <c r="M35" i="5"/>
  <c r="N35" i="5"/>
  <c r="O35" i="5"/>
  <c r="AD35" i="5"/>
  <c r="AE35" i="5"/>
  <c r="AG35" i="5"/>
  <c r="AH35" i="5"/>
  <c r="B35" i="5"/>
  <c r="T27" i="5"/>
  <c r="S27" i="5"/>
  <c r="X27" i="5"/>
  <c r="Y27" i="5"/>
  <c r="Y22" i="5"/>
  <c r="X22" i="5"/>
  <c r="Z19" i="5" l="1"/>
  <c r="AA19" i="5"/>
  <c r="AB19" i="5"/>
  <c r="AC19" i="5"/>
  <c r="AD19" i="5"/>
  <c r="AE19" i="5"/>
  <c r="AF19" i="5"/>
  <c r="AG19" i="5"/>
  <c r="AH19" i="5"/>
  <c r="AI19" i="5"/>
  <c r="Y18" i="5"/>
  <c r="X18" i="5"/>
  <c r="N15" i="5"/>
  <c r="O15" i="5"/>
  <c r="N14" i="5"/>
  <c r="O14" i="5"/>
  <c r="O13" i="5" l="1"/>
  <c r="N13" i="5"/>
  <c r="AH11" i="5"/>
  <c r="AG11" i="5"/>
  <c r="AE11" i="5"/>
  <c r="AD11" i="5"/>
  <c r="Q11" i="5"/>
  <c r="L11" i="5"/>
  <c r="M11" i="5"/>
  <c r="N11" i="5"/>
  <c r="O11" i="5"/>
  <c r="K11" i="5"/>
  <c r="G11" i="5"/>
  <c r="C11" i="5"/>
  <c r="D11" i="5"/>
  <c r="B11" i="5"/>
  <c r="D6" i="5"/>
  <c r="C7" i="4"/>
  <c r="A5" i="5"/>
  <c r="A9" i="5"/>
  <c r="A21" i="5"/>
  <c r="A26" i="5"/>
  <c r="A34" i="5"/>
  <c r="B5" i="3"/>
  <c r="B9" i="3"/>
  <c r="B21" i="3"/>
  <c r="B26" i="3"/>
  <c r="B34" i="3"/>
  <c r="B5" i="2"/>
  <c r="B9" i="2"/>
  <c r="B21" i="2"/>
  <c r="B26" i="2"/>
  <c r="B34" i="2"/>
  <c r="AF3" i="5" l="1"/>
  <c r="X3" i="5"/>
  <c r="G3" i="5"/>
  <c r="S3" i="5"/>
  <c r="C3" i="5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7" i="3"/>
  <c r="P5" i="3"/>
  <c r="P6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7" i="3"/>
  <c r="AC5" i="3"/>
  <c r="AC6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D4" i="3"/>
  <c r="C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5" i="3"/>
  <c r="T3" i="3"/>
  <c r="D3" i="3"/>
  <c r="AG3" i="3"/>
  <c r="Y3" i="3"/>
  <c r="H3" i="3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3" i="2"/>
  <c r="R22" i="2"/>
  <c r="R21" i="2"/>
  <c r="R20" i="2"/>
  <c r="R18" i="2"/>
  <c r="R17" i="2"/>
  <c r="R16" i="2"/>
  <c r="R15" i="2"/>
  <c r="R14" i="2"/>
  <c r="R13" i="2"/>
  <c r="R12" i="2"/>
  <c r="R11" i="2"/>
  <c r="R9" i="2"/>
  <c r="R8" i="2"/>
  <c r="R7" i="2"/>
  <c r="AG19" i="2"/>
  <c r="Z19" i="2"/>
  <c r="Y19" i="2"/>
  <c r="U19" i="2"/>
  <c r="T19" i="2"/>
  <c r="W19" i="2"/>
  <c r="V19" i="2"/>
  <c r="X19" i="2"/>
  <c r="AJ19" i="2"/>
  <c r="AD19" i="2"/>
  <c r="AC19" i="2"/>
  <c r="AB19" i="2"/>
  <c r="AA19" i="2"/>
  <c r="S19" i="2"/>
  <c r="Q19" i="2"/>
  <c r="G19" i="2"/>
  <c r="F19" i="2"/>
  <c r="Q37" i="2"/>
  <c r="Q34" i="2"/>
  <c r="Q31" i="2"/>
  <c r="Q30" i="2"/>
  <c r="Q29" i="2"/>
  <c r="Q27" i="2"/>
  <c r="Q28" i="2"/>
  <c r="AJ30" i="2"/>
  <c r="AI35" i="2"/>
  <c r="AJ35" i="2"/>
  <c r="AJ36" i="2"/>
  <c r="AJ34" i="2"/>
  <c r="AH34" i="2"/>
  <c r="AJ33" i="2"/>
  <c r="AI33" i="2"/>
  <c r="AH33" i="2"/>
  <c r="AJ32" i="2"/>
  <c r="AI32" i="2"/>
  <c r="AH32" i="2"/>
  <c r="AF32" i="2"/>
  <c r="AJ31" i="2"/>
  <c r="AH31" i="2"/>
  <c r="AH30" i="2"/>
  <c r="AF30" i="2"/>
  <c r="AD30" i="2"/>
  <c r="AJ29" i="2"/>
  <c r="AH29" i="2"/>
  <c r="AD29" i="2"/>
  <c r="AC29" i="2"/>
  <c r="AJ28" i="2"/>
  <c r="AH28" i="2"/>
  <c r="AD28" i="2"/>
  <c r="AC28" i="2"/>
  <c r="AB28" i="2"/>
  <c r="AJ27" i="2"/>
  <c r="Z36" i="2"/>
  <c r="AH27" i="2"/>
  <c r="AG27" i="2"/>
  <c r="AF27" i="2"/>
  <c r="AE27" i="2"/>
  <c r="AD27" i="2"/>
  <c r="AC27" i="2"/>
  <c r="AB27" i="2"/>
  <c r="AA27" i="2"/>
  <c r="AJ26" i="2"/>
  <c r="AH26" i="2"/>
  <c r="Z26" i="2"/>
  <c r="AJ25" i="2"/>
  <c r="AI25" i="2"/>
  <c r="AD25" i="2"/>
  <c r="AC25" i="2"/>
  <c r="AB25" i="2"/>
  <c r="AA25" i="2"/>
  <c r="AJ24" i="2"/>
  <c r="AH24" i="2"/>
  <c r="AJ23" i="2"/>
  <c r="AI23" i="2"/>
  <c r="AH23" i="2"/>
  <c r="AG23" i="2"/>
  <c r="AD23" i="2"/>
  <c r="AC23" i="2"/>
  <c r="AB23" i="2"/>
  <c r="AA23" i="2"/>
  <c r="X23" i="2"/>
  <c r="Q23" i="2"/>
  <c r="AH22" i="2"/>
  <c r="AA22" i="2"/>
  <c r="Z22" i="2"/>
  <c r="AH21" i="2"/>
  <c r="AG21" i="2"/>
  <c r="AJ20" i="2"/>
  <c r="AH20" i="2"/>
  <c r="AD20" i="2"/>
  <c r="AA20" i="2"/>
  <c r="Z20" i="2"/>
  <c r="Y20" i="2"/>
  <c r="X20" i="2"/>
  <c r="V20" i="2"/>
  <c r="Q20" i="2"/>
  <c r="X18" i="2"/>
  <c r="T18" i="2"/>
  <c r="AF17" i="2"/>
  <c r="AE17" i="2"/>
  <c r="AD17" i="2"/>
  <c r="AC17" i="2"/>
  <c r="AB17" i="2"/>
  <c r="AA17" i="2"/>
  <c r="W17" i="2"/>
  <c r="V17" i="2"/>
  <c r="U17" i="2"/>
  <c r="T17" i="2"/>
  <c r="S17" i="2"/>
  <c r="Q17" i="2"/>
  <c r="P16" i="2"/>
  <c r="AG15" i="2"/>
  <c r="AF15" i="2"/>
  <c r="AE15" i="2"/>
  <c r="AD15" i="2"/>
  <c r="AC15" i="2"/>
  <c r="AB15" i="2"/>
  <c r="Y15" i="2"/>
  <c r="W15" i="2"/>
  <c r="T15" i="2"/>
  <c r="S15" i="2"/>
  <c r="Q15" i="2"/>
  <c r="P15" i="2"/>
  <c r="O15" i="2"/>
  <c r="AI14" i="2"/>
  <c r="AG14" i="2"/>
  <c r="AH14" i="2"/>
  <c r="AE14" i="2"/>
  <c r="AD14" i="2"/>
  <c r="AB14" i="2"/>
  <c r="AC14" i="2"/>
  <c r="AA14" i="2"/>
  <c r="Z14" i="2"/>
  <c r="Y14" i="2"/>
  <c r="X14" i="2"/>
  <c r="W14" i="2"/>
  <c r="V14" i="2"/>
  <c r="U14" i="2"/>
  <c r="T14" i="2"/>
  <c r="S14" i="2"/>
  <c r="Q14" i="2"/>
  <c r="P14" i="2"/>
  <c r="O14" i="2"/>
  <c r="N14" i="2"/>
  <c r="AH13" i="2"/>
  <c r="AG13" i="2"/>
  <c r="AF13" i="2"/>
  <c r="AE13" i="2"/>
  <c r="AD13" i="2"/>
  <c r="AC13" i="2"/>
  <c r="AB13" i="2"/>
  <c r="AA13" i="2"/>
  <c r="X13" i="2"/>
  <c r="W13" i="2"/>
  <c r="V13" i="2"/>
  <c r="U13" i="2"/>
  <c r="T13" i="2"/>
  <c r="S13" i="2"/>
  <c r="P13" i="2"/>
  <c r="Q13" i="2"/>
  <c r="O13" i="2"/>
  <c r="N13" i="2"/>
  <c r="M13" i="2"/>
  <c r="W12" i="2"/>
  <c r="T12" i="2"/>
  <c r="P12" i="2"/>
  <c r="N12" i="2"/>
  <c r="M12" i="2"/>
  <c r="L12" i="2"/>
  <c r="J32" i="2"/>
  <c r="AA11" i="2"/>
  <c r="P11" i="2"/>
  <c r="N11" i="2"/>
  <c r="M11" i="2"/>
  <c r="J13" i="2"/>
  <c r="W10" i="2"/>
  <c r="I21" i="2"/>
  <c r="I17" i="2"/>
  <c r="N10" i="2"/>
  <c r="I13" i="2"/>
  <c r="AI9" i="2" l="1"/>
  <c r="AH9" i="2"/>
  <c r="AE9" i="2"/>
  <c r="AF9" i="2"/>
  <c r="U9" i="2"/>
  <c r="P9" i="2"/>
  <c r="O9" i="2"/>
  <c r="N9" i="2"/>
  <c r="M9" i="2"/>
  <c r="L9" i="2"/>
  <c r="J9" i="2"/>
  <c r="AH8" i="2"/>
  <c r="AG8" i="2"/>
  <c r="AF8" i="2"/>
  <c r="V8" i="2"/>
  <c r="S8" i="2"/>
  <c r="Q8" i="2"/>
  <c r="P8" i="2"/>
  <c r="O8" i="2"/>
  <c r="N8" i="2"/>
  <c r="M8" i="2"/>
  <c r="L8" i="2"/>
  <c r="K8" i="2"/>
  <c r="J8" i="2"/>
  <c r="I8" i="2"/>
  <c r="H8" i="2"/>
  <c r="F32" i="2"/>
  <c r="L7" i="2"/>
  <c r="G7" i="2"/>
  <c r="AJ6" i="2"/>
  <c r="AI6" i="2"/>
  <c r="AH6" i="2"/>
  <c r="AG6" i="2"/>
  <c r="AF6" i="2"/>
  <c r="AE6" i="2"/>
  <c r="AD6" i="2"/>
  <c r="AC6" i="2"/>
  <c r="AB6" i="2"/>
  <c r="AA6" i="2"/>
  <c r="Z6" i="2"/>
  <c r="Y6" i="2"/>
  <c r="W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E7" i="2"/>
  <c r="D9" i="2"/>
  <c r="D8" i="2"/>
  <c r="E5" i="2"/>
  <c r="H7" i="2"/>
  <c r="F5" i="2"/>
  <c r="F4" i="2"/>
  <c r="H4" i="2"/>
  <c r="U23" i="2"/>
  <c r="W26" i="2"/>
  <c r="T22" i="2"/>
  <c r="W22" i="2"/>
  <c r="W23" i="2"/>
  <c r="I12" i="2"/>
  <c r="K4" i="2"/>
  <c r="E4" i="2"/>
  <c r="M4" i="2"/>
  <c r="D28" i="2"/>
  <c r="Y18" i="2"/>
  <c r="D18" i="2"/>
  <c r="Y7" i="2"/>
  <c r="D4" i="2"/>
  <c r="O4" i="2"/>
  <c r="J4" i="2"/>
  <c r="J5" i="2"/>
  <c r="AG3" i="2"/>
  <c r="Y3" i="2"/>
  <c r="T3" i="2"/>
  <c r="H3" i="2"/>
  <c r="D3" i="2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7" i="1"/>
  <c r="C28" i="1"/>
  <c r="C29" i="1"/>
  <c r="C30" i="1"/>
  <c r="C31" i="1"/>
  <c r="C32" i="1"/>
  <c r="C33" i="1"/>
  <c r="C35" i="1"/>
  <c r="C36" i="1"/>
  <c r="C37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B33" i="3" l="1"/>
  <c r="AF3" i="3" s="1"/>
  <c r="A33" i="5"/>
  <c r="AE3" i="5" s="1"/>
  <c r="B33" i="2"/>
  <c r="AF3" i="2" s="1"/>
  <c r="A19" i="5"/>
  <c r="Q3" i="5" s="1"/>
  <c r="B19" i="2"/>
  <c r="R3" i="2" s="1"/>
  <c r="B19" i="3"/>
  <c r="R3" i="3" s="1"/>
  <c r="B6" i="3"/>
  <c r="E3" i="3" s="1"/>
  <c r="A6" i="5"/>
  <c r="D3" i="5" s="1"/>
  <c r="B6" i="2"/>
  <c r="E3" i="2" s="1"/>
  <c r="B37" i="3"/>
  <c r="AJ3" i="3" s="1"/>
  <c r="A37" i="5"/>
  <c r="AI3" i="5" s="1"/>
  <c r="B37" i="2"/>
  <c r="AJ3" i="2" s="1"/>
  <c r="A32" i="5"/>
  <c r="AD3" i="5" s="1"/>
  <c r="B32" i="2"/>
  <c r="AE3" i="2" s="1"/>
  <c r="B32" i="3"/>
  <c r="AE3" i="3" s="1"/>
  <c r="B28" i="3"/>
  <c r="AA3" i="3" s="1"/>
  <c r="A28" i="5"/>
  <c r="Z3" i="5" s="1"/>
  <c r="B28" i="2"/>
  <c r="AA3" i="2" s="1"/>
  <c r="A23" i="5"/>
  <c r="U3" i="5" s="1"/>
  <c r="B23" i="2"/>
  <c r="V3" i="2" s="1"/>
  <c r="B23" i="3"/>
  <c r="V3" i="3" s="1"/>
  <c r="A18" i="5"/>
  <c r="P3" i="5" s="1"/>
  <c r="B18" i="3"/>
  <c r="Q3" i="3" s="1"/>
  <c r="B18" i="2"/>
  <c r="Q3" i="2" s="1"/>
  <c r="B14" i="2"/>
  <c r="M3" i="2" s="1"/>
  <c r="B14" i="3"/>
  <c r="M3" i="3" s="1"/>
  <c r="A14" i="5"/>
  <c r="L3" i="5" s="1"/>
  <c r="A10" i="5"/>
  <c r="H3" i="5" s="1"/>
  <c r="B10" i="2"/>
  <c r="I3" i="2" s="1"/>
  <c r="B10" i="3"/>
  <c r="I3" i="3" s="1"/>
  <c r="B29" i="3"/>
  <c r="AB3" i="3" s="1"/>
  <c r="B29" i="2"/>
  <c r="AB3" i="2" s="1"/>
  <c r="A29" i="5"/>
  <c r="AA3" i="5" s="1"/>
  <c r="A15" i="5"/>
  <c r="M3" i="5" s="1"/>
  <c r="B15" i="2"/>
  <c r="N3" i="2" s="1"/>
  <c r="B15" i="3"/>
  <c r="N3" i="3" s="1"/>
  <c r="B36" i="3"/>
  <c r="AI3" i="3" s="1"/>
  <c r="A36" i="5"/>
  <c r="AH3" i="5" s="1"/>
  <c r="B36" i="2"/>
  <c r="AI3" i="2" s="1"/>
  <c r="A31" i="5"/>
  <c r="AC3" i="5" s="1"/>
  <c r="B31" i="2"/>
  <c r="AD3" i="2" s="1"/>
  <c r="B31" i="3"/>
  <c r="AD3" i="3" s="1"/>
  <c r="A27" i="5"/>
  <c r="Y3" i="5" s="1"/>
  <c r="B27" i="2"/>
  <c r="Z3" i="2" s="1"/>
  <c r="B27" i="3"/>
  <c r="Z3" i="3" s="1"/>
  <c r="B22" i="2"/>
  <c r="U3" i="2" s="1"/>
  <c r="B22" i="3"/>
  <c r="U3" i="3" s="1"/>
  <c r="A22" i="5"/>
  <c r="T3" i="5" s="1"/>
  <c r="B17" i="3"/>
  <c r="P3" i="3" s="1"/>
  <c r="A17" i="5"/>
  <c r="O3" i="5" s="1"/>
  <c r="B17" i="2"/>
  <c r="P3" i="2" s="1"/>
  <c r="B13" i="3"/>
  <c r="L3" i="3" s="1"/>
  <c r="A13" i="5"/>
  <c r="K3" i="5" s="1"/>
  <c r="B13" i="2"/>
  <c r="L3" i="2" s="1"/>
  <c r="A8" i="5"/>
  <c r="F3" i="5" s="1"/>
  <c r="B8" i="2"/>
  <c r="G3" i="2" s="1"/>
  <c r="B8" i="3"/>
  <c r="G3" i="3" s="1"/>
  <c r="A4" i="5"/>
  <c r="B3" i="5" s="1"/>
  <c r="B4" i="2"/>
  <c r="C3" i="2" s="1"/>
  <c r="B4" i="3"/>
  <c r="C3" i="3" s="1"/>
  <c r="B24" i="3"/>
  <c r="W3" i="3" s="1"/>
  <c r="A24" i="5"/>
  <c r="V3" i="5" s="1"/>
  <c r="B24" i="2"/>
  <c r="W3" i="2" s="1"/>
  <c r="A11" i="5"/>
  <c r="I3" i="5" s="1"/>
  <c r="B11" i="2"/>
  <c r="J3" i="2" s="1"/>
  <c r="B11" i="3"/>
  <c r="J3" i="3" s="1"/>
  <c r="A35" i="5"/>
  <c r="AG3" i="5" s="1"/>
  <c r="B35" i="2"/>
  <c r="AH3" i="2" s="1"/>
  <c r="B35" i="3"/>
  <c r="AH3" i="3" s="1"/>
  <c r="B30" i="3"/>
  <c r="AC3" i="3" s="1"/>
  <c r="A30" i="5"/>
  <c r="AB3" i="5" s="1"/>
  <c r="B30" i="2"/>
  <c r="AC3" i="2" s="1"/>
  <c r="B25" i="3"/>
  <c r="X3" i="3" s="1"/>
  <c r="A25" i="5"/>
  <c r="W3" i="5" s="1"/>
  <c r="B25" i="2"/>
  <c r="X3" i="2" s="1"/>
  <c r="A20" i="5"/>
  <c r="R3" i="5" s="1"/>
  <c r="B20" i="2"/>
  <c r="S3" i="2" s="1"/>
  <c r="B20" i="3"/>
  <c r="S3" i="3" s="1"/>
  <c r="A16" i="5"/>
  <c r="N3" i="5" s="1"/>
  <c r="B16" i="2"/>
  <c r="O3" i="2" s="1"/>
  <c r="B16" i="3"/>
  <c r="O3" i="3" s="1"/>
  <c r="B12" i="3"/>
  <c r="K3" i="3" s="1"/>
  <c r="A12" i="5"/>
  <c r="J3" i="5" s="1"/>
  <c r="B12" i="2"/>
  <c r="K3" i="2" s="1"/>
  <c r="A7" i="5"/>
  <c r="E3" i="5" s="1"/>
  <c r="B7" i="2"/>
  <c r="F3" i="2" s="1"/>
  <c r="B7" i="3"/>
  <c r="F3" i="3" s="1"/>
  <c r="E27" i="5" l="1"/>
  <c r="B21" i="5" l="1"/>
  <c r="J23" i="5"/>
  <c r="AC27" i="5"/>
  <c r="Y6" i="5"/>
  <c r="AI24" i="5"/>
  <c r="Z22" i="5"/>
  <c r="F27" i="5"/>
  <c r="X4" i="5"/>
  <c r="Y11" i="5"/>
  <c r="K29" i="5"/>
  <c r="O10" i="5"/>
  <c r="R16" i="5"/>
  <c r="AI17" i="5"/>
  <c r="R11" i="5"/>
  <c r="S16" i="5"/>
  <c r="Y32" i="5"/>
  <c r="Y7" i="5"/>
  <c r="AI33" i="5"/>
  <c r="L21" i="5"/>
  <c r="D23" i="5"/>
  <c r="AI5" i="5"/>
  <c r="V11" i="5"/>
  <c r="S6" i="5"/>
  <c r="Y30" i="5"/>
  <c r="B37" i="5"/>
  <c r="G37" i="5"/>
  <c r="AI6" i="5"/>
  <c r="I23" i="5"/>
  <c r="T17" i="5"/>
  <c r="J6" i="5"/>
  <c r="F26" i="5"/>
  <c r="T16" i="5"/>
  <c r="AI27" i="5"/>
  <c r="V32" i="5"/>
  <c r="O22" i="5"/>
  <c r="AC6" i="5"/>
  <c r="X7" i="5"/>
  <c r="AA16" i="5"/>
  <c r="AG27" i="5"/>
  <c r="B27" i="5"/>
  <c r="AB6" i="5"/>
  <c r="D34" i="5"/>
  <c r="R32" i="5"/>
  <c r="AC5" i="5" l="1"/>
  <c r="V16" i="5"/>
  <c r="D10" i="5"/>
  <c r="H15" i="5"/>
  <c r="H13" i="5"/>
  <c r="AD21" i="5"/>
  <c r="H5" i="5"/>
  <c r="AG10" i="5"/>
  <c r="H17" i="5"/>
  <c r="L10" i="5"/>
  <c r="V36" i="5"/>
  <c r="V35" i="5"/>
  <c r="Y31" i="5"/>
  <c r="Q10" i="5"/>
  <c r="H14" i="5"/>
  <c r="AH10" i="5"/>
  <c r="K10" i="5"/>
  <c r="G27" i="5"/>
  <c r="H19" i="5"/>
  <c r="G10" i="5"/>
  <c r="M10" i="5"/>
  <c r="X31" i="5"/>
  <c r="AC24" i="5"/>
  <c r="AE27" i="5"/>
  <c r="AH27" i="5"/>
  <c r="M28" i="5"/>
  <c r="AI16" i="5"/>
  <c r="K28" i="5"/>
  <c r="U12" i="5"/>
  <c r="D22" i="5"/>
  <c r="T7" i="5"/>
  <c r="AB15" i="5"/>
  <c r="M30" i="5"/>
  <c r="D26" i="5"/>
  <c r="V4" i="5"/>
  <c r="AI21" i="5"/>
  <c r="R12" i="5"/>
  <c r="I29" i="5"/>
  <c r="V25" i="5"/>
  <c r="U11" i="5"/>
  <c r="AG22" i="5"/>
  <c r="G22" i="5"/>
  <c r="D29" i="5"/>
  <c r="N24" i="5"/>
  <c r="Y5" i="5"/>
  <c r="X6" i="5"/>
  <c r="X5" i="5"/>
  <c r="T12" i="5"/>
  <c r="X15" i="5"/>
  <c r="Q22" i="5"/>
  <c r="O23" i="5"/>
  <c r="M22" i="5"/>
  <c r="Y19" i="5"/>
  <c r="Y17" i="5"/>
  <c r="AI22" i="5"/>
  <c r="V29" i="5"/>
  <c r="S7" i="5"/>
  <c r="Q5" i="5"/>
  <c r="M5" i="5"/>
  <c r="T5" i="5"/>
  <c r="L22" i="5"/>
  <c r="Q23" i="5"/>
  <c r="AG26" i="5"/>
  <c r="Y16" i="5"/>
  <c r="C37" i="5"/>
  <c r="D37" i="5"/>
  <c r="AB27" i="5"/>
  <c r="AD37" i="5"/>
  <c r="AE37" i="5"/>
  <c r="Z13" i="5"/>
  <c r="AD25" i="5"/>
  <c r="AA5" i="5"/>
  <c r="K22" i="5"/>
  <c r="M23" i="5"/>
  <c r="L23" i="5"/>
  <c r="Z16" i="5"/>
  <c r="I28" i="5"/>
  <c r="AH37" i="5"/>
  <c r="O37" i="5"/>
  <c r="M37" i="5"/>
  <c r="N37" i="5"/>
  <c r="AG37" i="5"/>
  <c r="L37" i="5"/>
  <c r="I37" i="5"/>
  <c r="K37" i="5"/>
  <c r="Q28" i="5"/>
  <c r="L28" i="5"/>
  <c r="F21" i="5"/>
  <c r="AF23" i="5"/>
  <c r="R19" i="5"/>
  <c r="R17" i="5"/>
  <c r="R14" i="5"/>
  <c r="Y4" i="5"/>
  <c r="T4" i="5"/>
  <c r="F36" i="5"/>
  <c r="Z35" i="5"/>
  <c r="Q24" i="5"/>
  <c r="V6" i="5"/>
  <c r="K24" i="5"/>
  <c r="V5" i="5"/>
  <c r="AG24" i="5"/>
  <c r="O24" i="5"/>
  <c r="R36" i="5"/>
  <c r="AI35" i="5"/>
  <c r="R35" i="5"/>
  <c r="AA35" i="5"/>
  <c r="Y35" i="5"/>
  <c r="Y36" i="5"/>
  <c r="X35" i="5"/>
  <c r="T35" i="5"/>
  <c r="AG5" i="5"/>
  <c r="D7" i="5"/>
  <c r="AH24" i="5"/>
  <c r="M21" i="5"/>
  <c r="S35" i="5"/>
  <c r="K21" i="5"/>
  <c r="K16" i="5"/>
  <c r="AG16" i="5"/>
  <c r="P6" i="5"/>
  <c r="M29" i="5"/>
  <c r="AG29" i="5"/>
  <c r="B9" i="5"/>
  <c r="AB22" i="5"/>
  <c r="W11" i="5"/>
  <c r="C6" i="5"/>
  <c r="O29" i="5"/>
  <c r="L29" i="5"/>
  <c r="G28" i="5"/>
  <c r="R6" i="5"/>
  <c r="E26" i="5"/>
  <c r="K5" i="5"/>
  <c r="Q17" i="5"/>
  <c r="F6" i="5"/>
  <c r="C29" i="5"/>
  <c r="AB26" i="5"/>
  <c r="D21" i="5"/>
  <c r="AF17" i="5"/>
  <c r="AF15" i="5"/>
  <c r="AF14" i="5"/>
  <c r="AC22" i="5"/>
  <c r="V17" i="5"/>
  <c r="V19" i="5"/>
  <c r="V14" i="5"/>
  <c r="V13" i="5"/>
  <c r="R26" i="5"/>
  <c r="O16" i="5"/>
  <c r="D16" i="5"/>
  <c r="AD17" i="5"/>
  <c r="AG30" i="5"/>
  <c r="AB9" i="5"/>
  <c r="AE6" i="5"/>
  <c r="Q6" i="5"/>
  <c r="O6" i="5"/>
  <c r="D5" i="5"/>
  <c r="L27" i="5"/>
  <c r="L26" i="5"/>
  <c r="O30" i="5"/>
  <c r="N5" i="5"/>
  <c r="AH6" i="5"/>
  <c r="AD5" i="5"/>
  <c r="N19" i="5"/>
  <c r="K26" i="5"/>
  <c r="O26" i="5"/>
  <c r="O27" i="5"/>
  <c r="K27" i="5"/>
  <c r="N27" i="5"/>
  <c r="M16" i="5"/>
  <c r="AE5" i="5"/>
  <c r="L5" i="5"/>
  <c r="E6" i="5"/>
  <c r="Q27" i="5"/>
  <c r="M26" i="5"/>
  <c r="D27" i="5"/>
  <c r="N21" i="5"/>
  <c r="H9" i="5"/>
  <c r="C7" i="5"/>
  <c r="X14" i="5"/>
  <c r="P34" i="5"/>
  <c r="F34" i="5"/>
  <c r="AD26" i="5"/>
  <c r="Z17" i="5"/>
  <c r="K6" i="5"/>
  <c r="L6" i="5"/>
  <c r="AD16" i="5"/>
  <c r="B5" i="5"/>
  <c r="AD6" i="5"/>
  <c r="M17" i="5"/>
  <c r="O17" i="5"/>
  <c r="M27" i="5"/>
  <c r="Q26" i="5"/>
  <c r="AD27" i="5"/>
  <c r="C27" i="5"/>
  <c r="I27" i="5"/>
  <c r="K23" i="5"/>
  <c r="T6" i="5"/>
  <c r="K30" i="5"/>
  <c r="AB13" i="5"/>
  <c r="Z9" i="5"/>
  <c r="H6" i="5"/>
  <c r="Z15" i="5"/>
  <c r="AE24" i="5"/>
  <c r="V33" i="5"/>
  <c r="AG28" i="5"/>
  <c r="O28" i="5"/>
  <c r="F16" i="5"/>
  <c r="AE21" i="5"/>
  <c r="S33" i="5"/>
  <c r="C23" i="5"/>
  <c r="F9" i="5"/>
  <c r="Z14" i="5"/>
  <c r="R33" i="5"/>
  <c r="F33" i="5"/>
  <c r="I24" i="5"/>
  <c r="W15" i="5"/>
  <c r="W9" i="5"/>
  <c r="W19" i="5"/>
  <c r="AD28" i="5"/>
  <c r="Z32" i="5"/>
  <c r="W32" i="5"/>
  <c r="T14" i="5"/>
  <c r="U6" i="5"/>
  <c r="V9" i="5"/>
  <c r="AG21" i="5"/>
  <c r="O21" i="5"/>
  <c r="X13" i="5"/>
  <c r="V15" i="5"/>
  <c r="AE17" i="5"/>
  <c r="G16" i="5"/>
  <c r="AG6" i="5"/>
  <c r="M19" i="5"/>
  <c r="AH17" i="5"/>
  <c r="L16" i="5"/>
  <c r="I5" i="5"/>
  <c r="AH16" i="5"/>
  <c r="AG17" i="5"/>
  <c r="Q16" i="5"/>
  <c r="M6" i="5"/>
  <c r="AH5" i="5"/>
  <c r="N6" i="5"/>
  <c r="Q20" i="5"/>
  <c r="R22" i="5"/>
  <c r="D24" i="5"/>
  <c r="M24" i="5"/>
  <c r="E22" i="5"/>
  <c r="S32" i="5"/>
  <c r="Q30" i="5"/>
  <c r="D30" i="5"/>
  <c r="AB14" i="5"/>
  <c r="AD22" i="5"/>
  <c r="T32" i="5"/>
  <c r="X29" i="5"/>
  <c r="AD24" i="5"/>
  <c r="AD29" i="5"/>
  <c r="AA32" i="5"/>
  <c r="Q21" i="5"/>
  <c r="X17" i="5"/>
  <c r="Y9" i="5"/>
  <c r="N17" i="5"/>
  <c r="B19" i="5"/>
  <c r="B16" i="5"/>
  <c r="O5" i="5"/>
  <c r="I6" i="5"/>
  <c r="I16" i="5"/>
  <c r="O19" i="5"/>
  <c r="B6" i="5"/>
  <c r="B17" i="5"/>
  <c r="G6" i="5"/>
  <c r="AE16" i="5"/>
  <c r="G5" i="5"/>
  <c r="L24" i="5"/>
  <c r="AB17" i="5"/>
  <c r="L30" i="5"/>
  <c r="D31" i="5"/>
  <c r="AG31" i="5"/>
  <c r="L31" i="5"/>
  <c r="Q31" i="5"/>
  <c r="M31" i="5"/>
  <c r="O31" i="5"/>
  <c r="K31" i="5"/>
  <c r="R5" i="5"/>
  <c r="AA17" i="5"/>
  <c r="AI14" i="5"/>
  <c r="AI15" i="5"/>
  <c r="AC26" i="5"/>
  <c r="Y13" i="5"/>
  <c r="T9" i="5"/>
  <c r="T15" i="5"/>
  <c r="X19" i="5"/>
  <c r="B26" i="5"/>
  <c r="F22" i="5"/>
  <c r="W14" i="5"/>
  <c r="W17" i="5"/>
  <c r="W13" i="5"/>
  <c r="T13" i="5"/>
  <c r="T19" i="5"/>
  <c r="AB5" i="5"/>
  <c r="J5" i="5"/>
  <c r="N22" i="5"/>
  <c r="N23" i="5"/>
  <c r="AI13" i="5"/>
  <c r="X16" i="5"/>
  <c r="N26" i="5"/>
  <c r="S17" i="5"/>
  <c r="S19" i="5"/>
  <c r="T24" i="5"/>
  <c r="S4" i="5"/>
  <c r="R24" i="5"/>
  <c r="T29" i="5"/>
  <c r="T11" i="5"/>
  <c r="I22" i="5"/>
  <c r="H23" i="5"/>
  <c r="U10" i="5"/>
  <c r="F17" i="5"/>
  <c r="F13" i="5"/>
  <c r="F15" i="5"/>
  <c r="F19" i="5"/>
  <c r="AC14" i="5"/>
  <c r="AC13" i="5"/>
  <c r="F14" i="5"/>
  <c r="AI9" i="5"/>
  <c r="AC17" i="5"/>
  <c r="AC15" i="5"/>
  <c r="H27" i="5"/>
  <c r="R34" i="5"/>
  <c r="H37" i="5"/>
  <c r="U15" i="5"/>
  <c r="U19" i="5"/>
  <c r="U14" i="5"/>
  <c r="U13" i="5"/>
  <c r="U17" i="5"/>
  <c r="V23" i="5"/>
  <c r="B29" i="5"/>
  <c r="AA4" i="5"/>
  <c r="AH23" i="5"/>
  <c r="AG23" i="5"/>
  <c r="AE23" i="5"/>
  <c r="D28" i="5"/>
  <c r="AA6" i="5"/>
  <c r="Z6" i="5"/>
  <c r="P5" i="5"/>
  <c r="F5" i="5"/>
  <c r="E21" i="5"/>
  <c r="S11" i="5"/>
  <c r="I21" i="5"/>
  <c r="L19" i="5"/>
  <c r="C17" i="5"/>
  <c r="AH14" i="5"/>
  <c r="B13" i="5"/>
  <c r="AH4" i="5"/>
  <c r="AD9" i="5"/>
  <c r="I13" i="5"/>
  <c r="AE15" i="5"/>
  <c r="D14" i="5"/>
  <c r="AG4" i="5"/>
  <c r="O4" i="5"/>
  <c r="AG13" i="5"/>
  <c r="Q14" i="5"/>
  <c r="AH13" i="5"/>
  <c r="AE13" i="5"/>
  <c r="L17" i="5"/>
  <c r="AH15" i="5"/>
  <c r="AE9" i="5"/>
  <c r="I17" i="5"/>
  <c r="D17" i="5"/>
  <c r="C13" i="5"/>
  <c r="L9" i="5"/>
  <c r="G14" i="5"/>
  <c r="AD14" i="5"/>
  <c r="D9" i="5"/>
  <c r="G19" i="5"/>
  <c r="D19" i="5"/>
  <c r="G15" i="5"/>
  <c r="AD4" i="5"/>
  <c r="AG9" i="5"/>
  <c r="Q4" i="5"/>
  <c r="N4" i="5"/>
  <c r="L15" i="5"/>
  <c r="I15" i="5"/>
  <c r="B14" i="5"/>
  <c r="Q9" i="5"/>
  <c r="M4" i="5"/>
  <c r="K15" i="5"/>
  <c r="K17" i="5"/>
  <c r="Q15" i="5"/>
  <c r="D13" i="5"/>
  <c r="C9" i="5"/>
  <c r="AH9" i="5"/>
  <c r="K19" i="5"/>
  <c r="C14" i="5"/>
  <c r="B15" i="5"/>
  <c r="AE4" i="5"/>
  <c r="AG14" i="5"/>
  <c r="L4" i="5"/>
  <c r="G17" i="5"/>
  <c r="AG15" i="5"/>
  <c r="N9" i="5"/>
  <c r="AD13" i="5"/>
  <c r="AD15" i="5"/>
  <c r="I9" i="5"/>
  <c r="O9" i="5"/>
  <c r="D15" i="5"/>
  <c r="M9" i="5"/>
  <c r="I19" i="5"/>
  <c r="Q13" i="5"/>
  <c r="G13" i="5"/>
  <c r="I14" i="5"/>
  <c r="C19" i="5"/>
  <c r="C15" i="5"/>
  <c r="K9" i="5"/>
  <c r="AE14" i="5"/>
  <c r="AF6" i="5"/>
  <c r="R21" i="5"/>
  <c r="E14" i="5"/>
  <c r="E15" i="5"/>
  <c r="E13" i="5"/>
  <c r="E19" i="5"/>
  <c r="E17" i="5"/>
  <c r="C16" i="5"/>
  <c r="Y29" i="5"/>
  <c r="AA27" i="5"/>
  <c r="C24" i="5"/>
  <c r="C31" i="5" l="1"/>
  <c r="C10" i="5"/>
  <c r="S8" i="5"/>
  <c r="C12" i="5"/>
  <c r="R15" i="5"/>
  <c r="W6" i="5"/>
  <c r="S23" i="5"/>
  <c r="P24" i="5"/>
  <c r="V31" i="5"/>
  <c r="C26" i="5"/>
  <c r="B22" i="5"/>
  <c r="Y33" i="5"/>
  <c r="B24" i="5"/>
  <c r="P26" i="5"/>
  <c r="X9" i="5"/>
  <c r="R13" i="5"/>
  <c r="J22" i="5"/>
  <c r="AC21" i="5"/>
  <c r="U27" i="5"/>
  <c r="I26" i="5"/>
  <c r="Z11" i="5"/>
  <c r="U34" i="5"/>
  <c r="AA24" i="5"/>
  <c r="E5" i="5"/>
  <c r="W24" i="5"/>
  <c r="T31" i="5"/>
  <c r="G30" i="5"/>
  <c r="H18" i="5"/>
  <c r="X32" i="5"/>
  <c r="X30" i="5"/>
  <c r="N28" i="5"/>
  <c r="Y37" i="5"/>
  <c r="X37" i="5"/>
  <c r="V22" i="5"/>
  <c r="C22" i="5"/>
  <c r="S28" i="5"/>
  <c r="S37" i="5"/>
  <c r="AF28" i="5"/>
  <c r="AF37" i="5"/>
  <c r="G24" i="5"/>
  <c r="V28" i="5"/>
  <c r="V37" i="5"/>
  <c r="W27" i="5"/>
  <c r="J37" i="5"/>
  <c r="Y25" i="5"/>
  <c r="AH22" i="5"/>
  <c r="T36" i="5"/>
  <c r="AH26" i="5"/>
  <c r="X36" i="5"/>
  <c r="AH21" i="5"/>
  <c r="S36" i="5"/>
  <c r="I25" i="5"/>
  <c r="T30" i="5"/>
  <c r="AH29" i="5"/>
  <c r="AA36" i="5"/>
  <c r="R9" i="5"/>
  <c r="AH28" i="5"/>
  <c r="Z36" i="5"/>
  <c r="AF29" i="5"/>
  <c r="AA34" i="5"/>
  <c r="AF22" i="5"/>
  <c r="T34" i="5"/>
  <c r="X11" i="5"/>
  <c r="AF5" i="5"/>
  <c r="C34" i="5"/>
  <c r="AF25" i="5"/>
  <c r="W34" i="5"/>
  <c r="AF9" i="5"/>
  <c r="G34" i="5"/>
  <c r="AE22" i="5"/>
  <c r="T33" i="5"/>
  <c r="U5" i="5"/>
  <c r="AE28" i="5"/>
  <c r="Z33" i="5"/>
  <c r="S31" i="5"/>
  <c r="AE25" i="5"/>
  <c r="W33" i="5"/>
  <c r="C30" i="5"/>
  <c r="U16" i="5"/>
  <c r="S5" i="5"/>
  <c r="C21" i="5"/>
  <c r="AE29" i="5"/>
  <c r="AA33" i="5"/>
  <c r="AE26" i="5"/>
  <c r="X33" i="5"/>
  <c r="AA26" i="5"/>
  <c r="G25" i="5"/>
  <c r="G26" i="5"/>
  <c r="AD23" i="5"/>
  <c r="U32" i="5"/>
  <c r="Y15" i="5"/>
  <c r="AA22" i="5"/>
  <c r="B28" i="5"/>
  <c r="Z4" i="5"/>
  <c r="Y14" i="5"/>
  <c r="U21" i="5"/>
  <c r="AA13" i="5"/>
  <c r="G29" i="5"/>
  <c r="AA9" i="5"/>
  <c r="AA15" i="5"/>
  <c r="AA14" i="5"/>
  <c r="AC9" i="5"/>
  <c r="G31" i="5"/>
  <c r="R27" i="5"/>
  <c r="W5" i="5"/>
  <c r="C25" i="5"/>
  <c r="AB24" i="5"/>
  <c r="V30" i="5"/>
  <c r="W26" i="5"/>
  <c r="X25" i="5"/>
  <c r="AI26" i="5"/>
  <c r="AB21" i="5"/>
  <c r="S30" i="5"/>
  <c r="S24" i="5"/>
  <c r="G21" i="5"/>
  <c r="S13" i="5"/>
  <c r="S14" i="5"/>
  <c r="S9" i="5"/>
  <c r="S15" i="5"/>
  <c r="T25" i="5"/>
  <c r="W22" i="5"/>
  <c r="S29" i="5"/>
  <c r="AA21" i="5"/>
  <c r="H25" i="5"/>
  <c r="W10" i="5"/>
  <c r="Z27" i="5"/>
  <c r="T28" i="5"/>
  <c r="Y28" i="5"/>
  <c r="B25" i="5"/>
  <c r="W4" i="5"/>
  <c r="S25" i="5"/>
  <c r="W21" i="5"/>
  <c r="Y21" i="5"/>
  <c r="X21" i="5"/>
  <c r="J27" i="5"/>
  <c r="P27" i="5"/>
  <c r="Y12" i="5"/>
  <c r="AH25" i="5"/>
  <c r="O25" i="5"/>
  <c r="M25" i="5"/>
  <c r="Q25" i="5"/>
  <c r="L25" i="5"/>
  <c r="D25" i="5"/>
  <c r="K25" i="5"/>
  <c r="AG25" i="5"/>
  <c r="X23" i="5"/>
  <c r="Y23" i="5"/>
  <c r="Y34" i="5"/>
  <c r="E24" i="5"/>
  <c r="V7" i="5"/>
  <c r="B23" i="5"/>
  <c r="U4" i="5"/>
  <c r="S22" i="5"/>
  <c r="T21" i="5"/>
  <c r="G23" i="5"/>
  <c r="H26" i="5"/>
  <c r="X10" i="5"/>
  <c r="C28" i="5"/>
  <c r="Z5" i="5"/>
  <c r="F10" i="5"/>
  <c r="S18" i="5"/>
  <c r="P21" i="5"/>
  <c r="J25" i="5"/>
  <c r="W12" i="5"/>
  <c r="G7" i="5"/>
  <c r="E9" i="5"/>
  <c r="V27" i="5"/>
  <c r="Y24" i="5"/>
  <c r="V8" i="5"/>
  <c r="F24" i="5"/>
  <c r="F12" i="5"/>
  <c r="O12" i="5"/>
  <c r="L12" i="5"/>
  <c r="M12" i="5"/>
  <c r="Q12" i="5"/>
  <c r="Y10" i="5"/>
  <c r="V18" i="5" l="1"/>
  <c r="M14" i="5"/>
  <c r="L14" i="5"/>
  <c r="J17" i="5"/>
  <c r="M13" i="5"/>
  <c r="K14" i="5"/>
  <c r="J15" i="5"/>
  <c r="K13" i="5"/>
  <c r="L13" i="5"/>
  <c r="J19" i="5"/>
  <c r="D12" i="5"/>
  <c r="J13" i="5"/>
  <c r="J14" i="5"/>
  <c r="AG12" i="5"/>
  <c r="Z21" i="5"/>
  <c r="P10" i="5"/>
  <c r="U26" i="5"/>
  <c r="Z34" i="5"/>
  <c r="Z24" i="5"/>
  <c r="J28" i="5"/>
  <c r="Z12" i="5"/>
  <c r="V21" i="5"/>
  <c r="X28" i="5"/>
  <c r="Z26" i="5"/>
  <c r="AD10" i="5"/>
  <c r="T23" i="5"/>
  <c r="U22" i="5"/>
  <c r="J26" i="5"/>
  <c r="X12" i="5"/>
  <c r="H22" i="5"/>
  <c r="T10" i="5"/>
  <c r="N29" i="5"/>
  <c r="J29" i="5"/>
  <c r="AA12" i="5"/>
  <c r="V26" i="5"/>
  <c r="X24" i="5"/>
  <c r="H28" i="5"/>
  <c r="Z10" i="5"/>
  <c r="AI32" i="5"/>
  <c r="AF27" i="5"/>
  <c r="N25" i="5"/>
  <c r="W16" i="5"/>
  <c r="J9" i="5" l="1"/>
  <c r="G12" i="5"/>
  <c r="AI10" i="5"/>
  <c r="AF26" i="5"/>
  <c r="X34" i="5"/>
  <c r="AE10" i="5"/>
  <c r="H33" i="5"/>
  <c r="B31" i="5"/>
  <c r="E16" i="5"/>
  <c r="I10" i="5"/>
  <c r="AF18" i="5"/>
  <c r="AF33" i="5"/>
  <c r="I31" i="5"/>
  <c r="H29" i="5"/>
  <c r="AB4" i="5"/>
  <c r="B30" i="5"/>
  <c r="AG7" i="5"/>
  <c r="AH7" i="5"/>
  <c r="B12" i="5"/>
  <c r="I7" i="5"/>
  <c r="P33" i="5"/>
  <c r="H30" i="5"/>
  <c r="AC4" i="5" l="1"/>
  <c r="E36" i="5"/>
  <c r="E35" i="5"/>
  <c r="F35" i="5"/>
  <c r="H36" i="5"/>
  <c r="H35" i="5"/>
  <c r="P35" i="5"/>
  <c r="J35" i="5"/>
  <c r="AF35" i="5"/>
  <c r="AC35" i="5"/>
  <c r="AI36" i="5"/>
  <c r="AB35" i="5"/>
  <c r="AE34" i="5"/>
  <c r="AG34" i="5"/>
  <c r="AF7" i="5"/>
  <c r="E34" i="5"/>
  <c r="AF30" i="5"/>
  <c r="AB34" i="5"/>
  <c r="L34" i="5"/>
  <c r="M34" i="5"/>
  <c r="O34" i="5"/>
  <c r="K34" i="5"/>
  <c r="AF4" i="5"/>
  <c r="B34" i="5"/>
  <c r="AF16" i="5"/>
  <c r="N34" i="5"/>
  <c r="AI34" i="5"/>
  <c r="H11" i="5"/>
  <c r="AE30" i="5"/>
  <c r="AB33" i="5"/>
  <c r="AE12" i="5"/>
  <c r="J33" i="5"/>
  <c r="AC11" i="5"/>
  <c r="AE7" i="5"/>
  <c r="E33" i="5"/>
  <c r="AE31" i="5"/>
  <c r="AC33" i="5"/>
  <c r="AD7" i="5"/>
  <c r="E32" i="5"/>
  <c r="H32" i="5"/>
  <c r="AD12" i="5"/>
  <c r="J32" i="5"/>
  <c r="T18" i="5"/>
  <c r="P32" i="5"/>
  <c r="AA10" i="5"/>
  <c r="AD31" i="5"/>
  <c r="AC32" i="5"/>
  <c r="F32" i="5"/>
  <c r="AC10" i="5"/>
  <c r="H31" i="5"/>
  <c r="AC12" i="5"/>
  <c r="J31" i="5"/>
  <c r="AB16" i="5"/>
  <c r="N30" i="5"/>
  <c r="AB11" i="5"/>
  <c r="I30" i="5"/>
  <c r="N18" i="5"/>
  <c r="P16" i="5"/>
  <c r="AI4" i="5"/>
  <c r="R4" i="5"/>
  <c r="J7" i="5"/>
  <c r="L7" i="5"/>
  <c r="E12" i="5"/>
  <c r="M7" i="5"/>
  <c r="O7" i="5"/>
  <c r="K7" i="5"/>
  <c r="Q7" i="5"/>
  <c r="N7" i="5"/>
  <c r="B7" i="5"/>
  <c r="N12" i="5"/>
  <c r="J16" i="5"/>
  <c r="H16" i="5"/>
  <c r="N10" i="5"/>
  <c r="D18" i="5"/>
  <c r="C18" i="5"/>
  <c r="AD18" i="5"/>
  <c r="I18" i="5"/>
  <c r="AI11" i="5"/>
  <c r="P11" i="5"/>
  <c r="J18" i="5"/>
  <c r="P12" i="5"/>
  <c r="B10" i="5"/>
  <c r="AI12" i="5"/>
  <c r="K18" i="5"/>
  <c r="M18" i="5"/>
  <c r="Q18" i="5"/>
  <c r="O18" i="5"/>
  <c r="L18" i="5"/>
  <c r="AI18" i="5"/>
  <c r="AE18" i="5"/>
  <c r="H7" i="5"/>
  <c r="E10" i="5"/>
  <c r="AG18" i="5"/>
  <c r="P15" i="5"/>
  <c r="P19" i="5"/>
  <c r="P13" i="5"/>
  <c r="P17" i="5"/>
  <c r="P14" i="5"/>
  <c r="I12" i="5"/>
  <c r="J11" i="5"/>
  <c r="K12" i="5"/>
  <c r="R10" i="5"/>
  <c r="AB10" i="5"/>
  <c r="Q29" i="5"/>
  <c r="AA11" i="5"/>
  <c r="AH31" i="5" l="1"/>
  <c r="AC36" i="5"/>
  <c r="AH12" i="5"/>
  <c r="J36" i="5"/>
  <c r="AH30" i="5"/>
  <c r="AB36" i="5"/>
  <c r="AH34" i="5"/>
  <c r="AF36" i="5"/>
  <c r="AH18" i="5"/>
  <c r="P36" i="5"/>
  <c r="AF11" i="5"/>
  <c r="I34" i="5"/>
  <c r="AF31" i="5"/>
  <c r="AC34" i="5"/>
  <c r="AF32" i="5"/>
  <c r="AD34" i="5"/>
  <c r="AD30" i="5"/>
  <c r="AB32" i="5"/>
  <c r="AC16" i="5"/>
  <c r="N31" i="5"/>
  <c r="AB12" i="5"/>
  <c r="J30" i="5"/>
  <c r="P9" i="5"/>
  <c r="G18" i="5"/>
  <c r="P22" i="5"/>
  <c r="B18" i="5"/>
  <c r="P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tc={8CE031DB-79C5-419D-B79E-CEA73DE2BE71}</author>
    <author>tc={4B43F1FF-E858-4C5E-98FE-C5BAC1D919B0}</author>
  </authors>
  <commentList>
    <comment ref="B5" authorId="0" shapeId="0" xr:uid="{8CE031DB-79C5-419D-B79E-CEA73DE2BE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7L50MC Mk 5</t>
      </text>
    </comment>
    <comment ref="B7" authorId="1" shapeId="0" xr:uid="{4B43F1FF-E858-4C5E-98FE-C5BAC1D919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world bunker prices</t>
      </text>
    </comment>
  </commentList>
</comments>
</file>

<file path=xl/sharedStrings.xml><?xml version="1.0" encoding="utf-8"?>
<sst xmlns="http://schemas.openxmlformats.org/spreadsheetml/2006/main" count="17" uniqueCount="14">
  <si>
    <t>ID</t>
  </si>
  <si>
    <t>Distancias en millas</t>
  </si>
  <si>
    <t xml:space="preserve"> </t>
  </si>
  <si>
    <t>PUERTOS</t>
  </si>
  <si>
    <t>Variables ruta marítima</t>
  </si>
  <si>
    <t>Velocidad</t>
  </si>
  <si>
    <t>kn</t>
  </si>
  <si>
    <t>Consumo específico</t>
  </si>
  <si>
    <t>Potencia</t>
  </si>
  <si>
    <t>Precio DO</t>
  </si>
  <si>
    <t>g/kWh</t>
  </si>
  <si>
    <t>kW</t>
  </si>
  <si>
    <t>€/t</t>
  </si>
  <si>
    <t>SFOC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</si>
</sst>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44" fontId="0" fillId="0" borderId="0" xfId="1" applyFont="1"/>
    <xf numFmtId="44" fontId="0" fillId="0" borderId="0" xfId="1" applyFont="1" applyFill="1"/>
    <xf numFmtId="0" fontId="2" fillId="0" borderId="0" xfId="0" applyFont="1"/>
    <xf numFmtId="1" fontId="0" fillId="0" borderId="0" xfId="0" applyNumberFormat="1" applyFill="1"/>
    <xf numFmtId="1" fontId="2" fillId="0" borderId="0" xfId="0" applyNumberFormat="1" applyFont="1" applyFill="1"/>
    <xf numFmtId="44" fontId="0" fillId="0" borderId="0" xfId="0" applyNumberFormat="1" applyFill="1"/>
    <xf numFmtId="0" fontId="0" fillId="0" borderId="0" xfId="0" applyNumberFormat="1" applyFill="1"/>
    <xf numFmtId="2" fontId="0" fillId="0" borderId="0" xfId="0" applyNumberFormat="1" applyFill="1"/>
    <xf numFmtId="0" fontId="4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ASUS/Documents/Tesis/Transcad/Cartografia/Rutas%20Septiemb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Cap&#237;tulos/EXCEL/Ruta%20Europa_202203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Transcad/Rutas_20220318/Ruta%20Europ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as_Septiembre"/>
    </sheetNames>
    <sheetDataSet>
      <sheetData sheetId="0" refreshError="1">
        <row r="2">
          <cell r="A2">
            <v>61</v>
          </cell>
          <cell r="D2" t="str">
            <v>Acceso Pto Algeciras</v>
          </cell>
        </row>
        <row r="3">
          <cell r="D3" t="str">
            <v>Acceso Pto Barcelona</v>
          </cell>
        </row>
        <row r="4">
          <cell r="A4">
            <v>63</v>
          </cell>
          <cell r="D4" t="str">
            <v>Acceso Pto Tarragona</v>
          </cell>
        </row>
        <row r="5">
          <cell r="A5">
            <v>275</v>
          </cell>
          <cell r="D5" t="str">
            <v>Acceso Pto Brest</v>
          </cell>
        </row>
        <row r="6">
          <cell r="A6">
            <v>271</v>
          </cell>
          <cell r="D6" t="str">
            <v>Acceso Pto Caen</v>
          </cell>
        </row>
        <row r="7">
          <cell r="D7" t="str">
            <v>Acceso Pto Valencia</v>
          </cell>
        </row>
        <row r="8">
          <cell r="A8">
            <v>111</v>
          </cell>
          <cell r="D8" t="str">
            <v>Acceso Pto Oporto</v>
          </cell>
        </row>
        <row r="9">
          <cell r="A9">
            <v>297</v>
          </cell>
          <cell r="D9" t="str">
            <v>Acceso Pto Cádiz</v>
          </cell>
        </row>
        <row r="10">
          <cell r="A10">
            <v>294</v>
          </cell>
          <cell r="D10" t="str">
            <v>Acceso Pto Lisboa</v>
          </cell>
        </row>
        <row r="11">
          <cell r="A11">
            <v>118</v>
          </cell>
          <cell r="D11" t="str">
            <v>Acceso Pto Cartagena</v>
          </cell>
        </row>
        <row r="12">
          <cell r="A12">
            <v>175</v>
          </cell>
          <cell r="D12" t="str">
            <v>Acceso Pto Ferrol</v>
          </cell>
        </row>
        <row r="13">
          <cell r="A13">
            <v>326</v>
          </cell>
          <cell r="D13" t="str">
            <v>Acceso Pto Santander</v>
          </cell>
        </row>
        <row r="14">
          <cell r="A14">
            <v>163</v>
          </cell>
          <cell r="D14" t="str">
            <v>Acceso Pto Bilbao</v>
          </cell>
        </row>
        <row r="15">
          <cell r="A15">
            <v>172</v>
          </cell>
          <cell r="D15" t="str">
            <v>Acceso Pto Pasajes</v>
          </cell>
        </row>
        <row r="16">
          <cell r="A16">
            <v>282</v>
          </cell>
          <cell r="D16" t="str">
            <v>Acceso Pto St Nazaire</v>
          </cell>
        </row>
        <row r="17">
          <cell r="A17">
            <v>287</v>
          </cell>
          <cell r="D17" t="str">
            <v>Acceso Pto Marín</v>
          </cell>
        </row>
        <row r="18">
          <cell r="A18">
            <v>235</v>
          </cell>
          <cell r="D18" t="str">
            <v>Acceso Pto Dunquerque</v>
          </cell>
        </row>
        <row r="19">
          <cell r="D19" t="str">
            <v>Acceso Pto Hamburgo</v>
          </cell>
        </row>
        <row r="20">
          <cell r="A20">
            <v>253</v>
          </cell>
          <cell r="D20" t="str">
            <v>Acceso Pto Amberes</v>
          </cell>
        </row>
        <row r="21">
          <cell r="A21">
            <v>250</v>
          </cell>
          <cell r="D21" t="str">
            <v>Acceso Pto Rotterdam</v>
          </cell>
        </row>
        <row r="22">
          <cell r="A22">
            <v>245</v>
          </cell>
          <cell r="D22" t="str">
            <v>Acceso Pto Bremerhaven</v>
          </cell>
        </row>
        <row r="23">
          <cell r="A23">
            <v>218</v>
          </cell>
          <cell r="D23" t="str">
            <v>Acceso Pto Amsterdam</v>
          </cell>
        </row>
        <row r="24">
          <cell r="D24" t="str">
            <v>Acceso Pto Zeebrugge</v>
          </cell>
        </row>
        <row r="25">
          <cell r="A25">
            <v>254</v>
          </cell>
          <cell r="D25" t="str">
            <v>Acceso Pto Gante</v>
          </cell>
        </row>
        <row r="26">
          <cell r="A26">
            <v>268</v>
          </cell>
          <cell r="D26" t="str">
            <v>Acceso Pto Calais</v>
          </cell>
        </row>
        <row r="27">
          <cell r="A27">
            <v>269</v>
          </cell>
          <cell r="D27" t="str">
            <v>Acceso Pto Le Havre</v>
          </cell>
        </row>
        <row r="28">
          <cell r="A28">
            <v>272</v>
          </cell>
          <cell r="D28" t="str">
            <v>Acceso Pto Cherburgo</v>
          </cell>
        </row>
        <row r="29">
          <cell r="A29">
            <v>283</v>
          </cell>
          <cell r="D29" t="str">
            <v>Acceso Pto La Rochelle</v>
          </cell>
        </row>
        <row r="30">
          <cell r="A30">
            <v>285</v>
          </cell>
          <cell r="D30" t="str">
            <v>Acceso Pto A Coruña</v>
          </cell>
        </row>
        <row r="31">
          <cell r="A31">
            <v>288</v>
          </cell>
          <cell r="D31" t="str">
            <v>Acceso Pto Vigo</v>
          </cell>
        </row>
        <row r="32">
          <cell r="D32" t="str">
            <v>Acceso Pto Sines</v>
          </cell>
        </row>
        <row r="33">
          <cell r="A33">
            <v>323</v>
          </cell>
          <cell r="D33" t="str">
            <v>Acceso Pto Gijón</v>
          </cell>
        </row>
        <row r="34">
          <cell r="A34">
            <v>462</v>
          </cell>
          <cell r="D34" t="str">
            <v>Acceso Pto Malaga</v>
          </cell>
        </row>
        <row r="35">
          <cell r="A35">
            <v>359</v>
          </cell>
          <cell r="D35" t="str">
            <v>Acceso Pto Burdeos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a_Europa"/>
    </sheetNames>
    <sheetDataSet>
      <sheetData sheetId="0">
        <row r="15">
          <cell r="BG15">
            <v>120200.16495157332</v>
          </cell>
        </row>
        <row r="26">
          <cell r="BG26">
            <v>31597.616154734613</v>
          </cell>
          <cell r="BH26">
            <v>82753.995450653383</v>
          </cell>
        </row>
        <row r="193">
          <cell r="BH193">
            <v>80856.605219398189</v>
          </cell>
        </row>
        <row r="205">
          <cell r="BH205">
            <v>99679.988031157933</v>
          </cell>
        </row>
        <row r="206">
          <cell r="BH206">
            <v>259015.02181695233</v>
          </cell>
        </row>
        <row r="249">
          <cell r="BG249">
            <v>70760.921707775778</v>
          </cell>
        </row>
        <row r="275">
          <cell r="BG275">
            <v>11943.847778293695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a_Europa"/>
    </sheetNames>
    <sheetDataSet>
      <sheetData sheetId="0">
        <row r="2">
          <cell r="BG2">
            <v>9625.6268927244819</v>
          </cell>
          <cell r="BH2">
            <v>42836.737338981955</v>
          </cell>
        </row>
        <row r="4">
          <cell r="BG4">
            <v>9228.8117760304249</v>
          </cell>
          <cell r="BH4">
            <v>147686.85314545463</v>
          </cell>
        </row>
        <row r="5">
          <cell r="BG5">
            <v>7690.6151660402047</v>
          </cell>
          <cell r="BH5">
            <v>58149.387381866283</v>
          </cell>
        </row>
        <row r="6">
          <cell r="BG6">
            <v>11679.42490025543</v>
          </cell>
          <cell r="BH6">
            <v>62479.868642891241</v>
          </cell>
        </row>
        <row r="7">
          <cell r="BH7">
            <v>75682.299666243591</v>
          </cell>
        </row>
        <row r="8">
          <cell r="BG8">
            <v>7384.7288120224439</v>
          </cell>
          <cell r="BH8">
            <v>55595.290578315064</v>
          </cell>
        </row>
        <row r="9">
          <cell r="BG9">
            <v>9050.5714585613969</v>
          </cell>
          <cell r="BH9">
            <v>108367.97449093167</v>
          </cell>
        </row>
        <row r="10">
          <cell r="BG10">
            <v>5537.2681446969254</v>
          </cell>
          <cell r="BH10">
            <v>22777.623795848889</v>
          </cell>
        </row>
        <row r="11">
          <cell r="BG11">
            <v>5570.5793731164567</v>
          </cell>
          <cell r="BH11">
            <v>24603.538237239944</v>
          </cell>
        </row>
        <row r="12">
          <cell r="BG12">
            <v>13329.174208040797</v>
          </cell>
          <cell r="BH12">
            <v>127283.19016566976</v>
          </cell>
        </row>
        <row r="13">
          <cell r="BG13">
            <v>6396.3667925324326</v>
          </cell>
          <cell r="BH13">
            <v>101926.20161656961</v>
          </cell>
        </row>
        <row r="15">
          <cell r="BG15">
            <v>7869.2854362149674</v>
          </cell>
          <cell r="BH15">
            <v>88389.656312139894</v>
          </cell>
        </row>
        <row r="16">
          <cell r="BG16">
            <v>7787.5110902835459</v>
          </cell>
          <cell r="BH16">
            <v>71070.47349796351</v>
          </cell>
        </row>
        <row r="17">
          <cell r="BG17">
            <v>10127.894597307934</v>
          </cell>
          <cell r="BH17">
            <v>116510.00444503139</v>
          </cell>
        </row>
        <row r="18">
          <cell r="BG18">
            <v>7319.2296179899149</v>
          </cell>
          <cell r="BH18">
            <v>69320.288283297879</v>
          </cell>
        </row>
        <row r="19">
          <cell r="BG19">
            <v>15181.12798017897</v>
          </cell>
          <cell r="BH19">
            <v>154510.98084794226</v>
          </cell>
        </row>
        <row r="21">
          <cell r="BH21">
            <v>82882.708875918659</v>
          </cell>
        </row>
        <row r="22">
          <cell r="BG22">
            <v>5107.505936110023</v>
          </cell>
          <cell r="BH22">
            <v>38312.646482679847</v>
          </cell>
        </row>
        <row r="23">
          <cell r="BH23">
            <v>135805.48251449448</v>
          </cell>
        </row>
        <row r="24">
          <cell r="BG24">
            <v>12490.409071688455</v>
          </cell>
          <cell r="BH24">
            <v>167098.01844992017</v>
          </cell>
        </row>
        <row r="25">
          <cell r="BG25">
            <v>14048.778547139171</v>
          </cell>
          <cell r="BH25">
            <v>152010.59176852775</v>
          </cell>
        </row>
        <row r="26">
          <cell r="BG26">
            <v>11139.738288510413</v>
          </cell>
          <cell r="BH26">
            <v>161392.2520566654</v>
          </cell>
        </row>
        <row r="27">
          <cell r="BG27">
            <v>7503.7676127737641</v>
          </cell>
          <cell r="BH27">
            <v>120251.04803749142</v>
          </cell>
        </row>
        <row r="28">
          <cell r="BH28">
            <v>137035.71696665761</v>
          </cell>
        </row>
        <row r="29">
          <cell r="BH29">
            <v>66662.602085374849</v>
          </cell>
        </row>
        <row r="30">
          <cell r="BG30">
            <v>13285.965749088242</v>
          </cell>
          <cell r="BH30">
            <v>152085.16932738406</v>
          </cell>
        </row>
        <row r="31">
          <cell r="BH31">
            <v>63048.114644391353</v>
          </cell>
        </row>
        <row r="32">
          <cell r="BH32">
            <v>107020.7735722458</v>
          </cell>
        </row>
        <row r="33">
          <cell r="BG33">
            <v>13257.805041315929</v>
          </cell>
          <cell r="BH33">
            <v>110386.04685934243</v>
          </cell>
        </row>
        <row r="34">
          <cell r="BG34">
            <v>8080.696636681897</v>
          </cell>
          <cell r="BH34">
            <v>153303.44794221697</v>
          </cell>
        </row>
        <row r="35">
          <cell r="BH35">
            <v>120180.75442192834</v>
          </cell>
        </row>
        <row r="36">
          <cell r="BG36">
            <v>9500.4589250151257</v>
          </cell>
          <cell r="BH36">
            <v>67837.624406974021</v>
          </cell>
        </row>
        <row r="37">
          <cell r="BG37">
            <v>5742.6696012578668</v>
          </cell>
          <cell r="BH37">
            <v>114245.72206464029</v>
          </cell>
        </row>
        <row r="38">
          <cell r="BG38">
            <v>10838.491520528427</v>
          </cell>
          <cell r="BH38">
            <v>78864.402850260754</v>
          </cell>
        </row>
        <row r="39">
          <cell r="BG39">
            <v>8414.2302011832053</v>
          </cell>
          <cell r="BH39">
            <v>176644.99718804218</v>
          </cell>
        </row>
        <row r="40">
          <cell r="BH40">
            <v>87268.93277950061</v>
          </cell>
        </row>
        <row r="41">
          <cell r="BG41">
            <v>12714.414930175788</v>
          </cell>
          <cell r="BH41">
            <v>179256.44067812007</v>
          </cell>
        </row>
        <row r="42">
          <cell r="BH42">
            <v>138936.779847586</v>
          </cell>
        </row>
        <row r="43">
          <cell r="BH43">
            <v>135445.53101700396</v>
          </cell>
        </row>
        <row r="44">
          <cell r="BH44">
            <v>96132.960417514623</v>
          </cell>
        </row>
        <row r="45">
          <cell r="BH45">
            <v>87736.15485990193</v>
          </cell>
        </row>
        <row r="46">
          <cell r="BG46">
            <v>8300.7342090410402</v>
          </cell>
          <cell r="BH46">
            <v>167159.27223323565</v>
          </cell>
        </row>
        <row r="47">
          <cell r="BH47">
            <v>106633.95032104787</v>
          </cell>
        </row>
        <row r="48">
          <cell r="BH48">
            <v>97564.427836087867</v>
          </cell>
        </row>
        <row r="49">
          <cell r="BG49">
            <v>7838.958675085205</v>
          </cell>
          <cell r="BH49">
            <v>141181.69225121781</v>
          </cell>
        </row>
        <row r="50">
          <cell r="BG50">
            <v>8662.5347693785261</v>
          </cell>
          <cell r="BH50">
            <v>143890.9108023757</v>
          </cell>
        </row>
        <row r="51">
          <cell r="BG51">
            <v>14959.419769116243</v>
          </cell>
          <cell r="BH51">
            <v>136230.86486681801</v>
          </cell>
        </row>
        <row r="52">
          <cell r="BG52">
            <v>10933.85253193047</v>
          </cell>
          <cell r="BH52">
            <v>120882.44919813766</v>
          </cell>
        </row>
        <row r="53">
          <cell r="BH53">
            <v>59236.204868831541</v>
          </cell>
        </row>
        <row r="54">
          <cell r="BG54">
            <v>9486.828250210152</v>
          </cell>
          <cell r="BH54">
            <v>142449.56505395577</v>
          </cell>
        </row>
        <row r="55">
          <cell r="BG55">
            <v>8080.1333999143153</v>
          </cell>
          <cell r="BH55">
            <v>74351.959195716423</v>
          </cell>
        </row>
        <row r="56">
          <cell r="BG56">
            <v>8347.6877947089815</v>
          </cell>
          <cell r="BH56">
            <v>118512.48053488477</v>
          </cell>
        </row>
        <row r="57">
          <cell r="BG57">
            <v>7782.6456218154926</v>
          </cell>
          <cell r="BH57">
            <v>136764.24354147186</v>
          </cell>
        </row>
        <row r="59">
          <cell r="BH59">
            <v>64872.641297991242</v>
          </cell>
        </row>
        <row r="60">
          <cell r="BG60">
            <v>15924.19448935515</v>
          </cell>
          <cell r="BH60">
            <v>163019.79707982077</v>
          </cell>
        </row>
        <row r="61">
          <cell r="BG61">
            <v>8899.4571747659666</v>
          </cell>
          <cell r="BH61">
            <v>131044.34401496052</v>
          </cell>
        </row>
        <row r="62">
          <cell r="BH62">
            <v>115369.93657768822</v>
          </cell>
        </row>
        <row r="63">
          <cell r="BH63">
            <v>68827.989464311453</v>
          </cell>
        </row>
        <row r="64">
          <cell r="BG64">
            <v>13477.631215286205</v>
          </cell>
          <cell r="BH64">
            <v>126742.2033221586</v>
          </cell>
        </row>
        <row r="65">
          <cell r="BG65">
            <v>13590.448607257682</v>
          </cell>
          <cell r="BH65">
            <v>151523.24368276205</v>
          </cell>
        </row>
        <row r="66">
          <cell r="BG66">
            <v>10881.72881982348</v>
          </cell>
          <cell r="BH66">
            <v>76548.917868287637</v>
          </cell>
        </row>
        <row r="67">
          <cell r="BH67">
            <v>109629.91612341681</v>
          </cell>
        </row>
        <row r="68">
          <cell r="BG68">
            <v>7881.052815413208</v>
          </cell>
          <cell r="BH68">
            <v>128361.2787957495</v>
          </cell>
        </row>
        <row r="69">
          <cell r="BG69">
            <v>7341.955607637894</v>
          </cell>
          <cell r="BH69">
            <v>50445.911908568218</v>
          </cell>
        </row>
        <row r="70">
          <cell r="BH70">
            <v>56871.61804817112</v>
          </cell>
        </row>
        <row r="71">
          <cell r="BG71">
            <v>13851.14666799565</v>
          </cell>
          <cell r="BH71">
            <v>149696.04150871834</v>
          </cell>
        </row>
        <row r="72">
          <cell r="BH72">
            <v>71845.100841459454</v>
          </cell>
        </row>
        <row r="73">
          <cell r="BG73">
            <v>6602.6771097743995</v>
          </cell>
          <cell r="BH73">
            <v>109885.75662338769</v>
          </cell>
        </row>
        <row r="74">
          <cell r="BG74">
            <v>17396.613192806093</v>
          </cell>
          <cell r="BH74">
            <v>68711.83073664346</v>
          </cell>
        </row>
        <row r="75">
          <cell r="BG75">
            <v>6408.6620849673072</v>
          </cell>
          <cell r="BH75">
            <v>83289.941694138266</v>
          </cell>
        </row>
        <row r="76">
          <cell r="BG76">
            <v>9103.6864771180444</v>
          </cell>
          <cell r="BH76">
            <v>68098.910623444317</v>
          </cell>
        </row>
        <row r="77">
          <cell r="BG77">
            <v>6196.9322634415576</v>
          </cell>
          <cell r="BH77">
            <v>63452.670542221873</v>
          </cell>
        </row>
        <row r="78">
          <cell r="BH78">
            <v>119229.42410275602</v>
          </cell>
        </row>
        <row r="79">
          <cell r="BH79">
            <v>126048.22489769527</v>
          </cell>
        </row>
        <row r="80">
          <cell r="BG80">
            <v>14944.522890328792</v>
          </cell>
          <cell r="BH80">
            <v>168657.09153096998</v>
          </cell>
        </row>
        <row r="81">
          <cell r="BG81">
            <v>14940.307490589361</v>
          </cell>
          <cell r="BH81">
            <v>164078.04074772992</v>
          </cell>
        </row>
        <row r="82">
          <cell r="BH82">
            <v>70558.165143126374</v>
          </cell>
        </row>
        <row r="83">
          <cell r="BG83">
            <v>12665.339052739973</v>
          </cell>
          <cell r="BH83">
            <v>70012.103629639794</v>
          </cell>
        </row>
        <row r="84">
          <cell r="BG84">
            <v>11172.56324423417</v>
          </cell>
          <cell r="BH84">
            <v>81135.814632891983</v>
          </cell>
        </row>
        <row r="85">
          <cell r="BG85">
            <v>12973.629336467822</v>
          </cell>
          <cell r="BH85">
            <v>180066.26331260035</v>
          </cell>
        </row>
        <row r="86">
          <cell r="BH86">
            <v>137369.8155748607</v>
          </cell>
        </row>
        <row r="87">
          <cell r="BH87">
            <v>99232.148037558363</v>
          </cell>
        </row>
        <row r="88">
          <cell r="BH88">
            <v>90752.133316422289</v>
          </cell>
        </row>
        <row r="89">
          <cell r="BH89">
            <v>135527.42581338406</v>
          </cell>
        </row>
        <row r="90">
          <cell r="BH90">
            <v>42806.786556819337</v>
          </cell>
        </row>
        <row r="91">
          <cell r="BH91">
            <v>41462.155490532183</v>
          </cell>
        </row>
        <row r="92">
          <cell r="BH92">
            <v>43939.22648576778</v>
          </cell>
        </row>
        <row r="93">
          <cell r="BH93">
            <v>59545.904157677629</v>
          </cell>
        </row>
        <row r="94">
          <cell r="BH94">
            <v>77860.554800573096</v>
          </cell>
        </row>
        <row r="95">
          <cell r="BH95">
            <v>82049.670924726146</v>
          </cell>
        </row>
        <row r="96">
          <cell r="BH96">
            <v>84814.891302278877</v>
          </cell>
        </row>
        <row r="97">
          <cell r="BH97">
            <v>50377.926076079253</v>
          </cell>
        </row>
        <row r="98">
          <cell r="BH98">
            <v>70151.598576715594</v>
          </cell>
        </row>
        <row r="99">
          <cell r="BH99">
            <v>51553.560338841555</v>
          </cell>
        </row>
        <row r="100">
          <cell r="BG100">
            <v>9976.8219386029141</v>
          </cell>
          <cell r="BH100">
            <v>82267.438742392231</v>
          </cell>
        </row>
        <row r="101">
          <cell r="BH101">
            <v>49557.09872862466</v>
          </cell>
        </row>
        <row r="102">
          <cell r="BG102">
            <v>8767.1858273683611</v>
          </cell>
          <cell r="BH102">
            <v>91816.182125072737</v>
          </cell>
        </row>
        <row r="103">
          <cell r="BG103">
            <v>7418.1251551489886</v>
          </cell>
          <cell r="BH103">
            <v>88658.136410834937</v>
          </cell>
        </row>
        <row r="105">
          <cell r="BH105">
            <v>101945.8100613954</v>
          </cell>
        </row>
        <row r="106">
          <cell r="BH106">
            <v>103535.08058376146</v>
          </cell>
        </row>
        <row r="107">
          <cell r="BG107">
            <v>6920.9950488512513</v>
          </cell>
          <cell r="BH107">
            <v>80642.848598321172</v>
          </cell>
        </row>
        <row r="108">
          <cell r="BG108">
            <v>6847.2675371433861</v>
          </cell>
          <cell r="BH108">
            <v>92068.35362526917</v>
          </cell>
        </row>
        <row r="109">
          <cell r="BG109">
            <v>8304.1718442998063</v>
          </cell>
          <cell r="BH109">
            <v>96326.530850753596</v>
          </cell>
        </row>
        <row r="110">
          <cell r="BH110">
            <v>92582.79818458535</v>
          </cell>
        </row>
        <row r="111">
          <cell r="BH111">
            <v>121445.00678402052</v>
          </cell>
        </row>
        <row r="112">
          <cell r="BH112">
            <v>106469.61167409571</v>
          </cell>
        </row>
        <row r="113">
          <cell r="BH113">
            <v>112497.97477655631</v>
          </cell>
        </row>
        <row r="114">
          <cell r="BH114">
            <v>103665.95125488342</v>
          </cell>
        </row>
        <row r="115">
          <cell r="BH115">
            <v>117032.70828813227</v>
          </cell>
        </row>
        <row r="116">
          <cell r="BH116">
            <v>44756.021412360467</v>
          </cell>
        </row>
        <row r="117">
          <cell r="BG117">
            <v>4966.1524394618546</v>
          </cell>
          <cell r="BH117">
            <v>24665.63102651856</v>
          </cell>
        </row>
        <row r="118">
          <cell r="BH118">
            <v>24569.911872770586</v>
          </cell>
        </row>
        <row r="119">
          <cell r="BH119">
            <v>22511.22640652482</v>
          </cell>
        </row>
        <row r="120">
          <cell r="BH120">
            <v>42000.315871499028</v>
          </cell>
        </row>
        <row r="121">
          <cell r="BG121">
            <v>5390.3116364241041</v>
          </cell>
          <cell r="BH121">
            <v>59224.993500832723</v>
          </cell>
        </row>
        <row r="122">
          <cell r="BH122">
            <v>106508.62814105445</v>
          </cell>
        </row>
        <row r="123">
          <cell r="BH123">
            <v>103123.81808899982</v>
          </cell>
        </row>
        <row r="124">
          <cell r="BG124">
            <v>7015.1834562613094</v>
          </cell>
          <cell r="BH124">
            <v>90278.141615285771</v>
          </cell>
        </row>
        <row r="125">
          <cell r="BG125">
            <v>13349.086180347389</v>
          </cell>
          <cell r="BH125">
            <v>109074.02623869193</v>
          </cell>
        </row>
        <row r="126">
          <cell r="BG126">
            <v>11519.271919463883</v>
          </cell>
          <cell r="BH126">
            <v>99421.082137818565</v>
          </cell>
        </row>
        <row r="128">
          <cell r="BH128">
            <v>30805.957230334407</v>
          </cell>
        </row>
        <row r="129">
          <cell r="BH129">
            <v>27672.217552444199</v>
          </cell>
        </row>
        <row r="130">
          <cell r="BH130">
            <v>30219.588443961016</v>
          </cell>
        </row>
        <row r="131">
          <cell r="BH131">
            <v>32319.902714304699</v>
          </cell>
        </row>
        <row r="132">
          <cell r="BH132">
            <v>33189.639281916963</v>
          </cell>
        </row>
        <row r="133">
          <cell r="BG133">
            <v>5247.7436371562771</v>
          </cell>
          <cell r="BH133">
            <v>29625.660321221392</v>
          </cell>
        </row>
        <row r="134">
          <cell r="BH134">
            <v>21953.356295690191</v>
          </cell>
        </row>
        <row r="135">
          <cell r="BG135">
            <v>10461.686739815188</v>
          </cell>
          <cell r="BH135">
            <v>36171.22313577334</v>
          </cell>
        </row>
        <row r="136">
          <cell r="BH136">
            <v>31140.915421095771</v>
          </cell>
        </row>
        <row r="137">
          <cell r="BG137">
            <v>3715.9349913929373</v>
          </cell>
          <cell r="BH137">
            <v>30734.714460257968</v>
          </cell>
        </row>
        <row r="138">
          <cell r="BH138">
            <v>35217.538281142995</v>
          </cell>
        </row>
        <row r="139">
          <cell r="BG139">
            <v>6332.3843659023314</v>
          </cell>
          <cell r="BH139">
            <v>35409.583496485749</v>
          </cell>
        </row>
        <row r="140">
          <cell r="BG140">
            <v>6987.8095801317249</v>
          </cell>
          <cell r="BH140">
            <v>15672.864951097939</v>
          </cell>
        </row>
        <row r="141">
          <cell r="BG141">
            <v>8824.9372050443399</v>
          </cell>
          <cell r="BH141">
            <v>25288.105015754292</v>
          </cell>
        </row>
        <row r="142">
          <cell r="BH142">
            <v>25107.127724882419</v>
          </cell>
        </row>
        <row r="143">
          <cell r="BG143">
            <v>4474.6761008789026</v>
          </cell>
          <cell r="BH143">
            <v>12990.952750728226</v>
          </cell>
        </row>
        <row r="144">
          <cell r="BG144">
            <v>4608.5145010917331</v>
          </cell>
        </row>
        <row r="145">
          <cell r="BH145">
            <v>13223.738798040151</v>
          </cell>
        </row>
        <row r="149">
          <cell r="BG149">
            <v>5875.3671973975688</v>
          </cell>
          <cell r="BH149">
            <v>12040.34094335836</v>
          </cell>
        </row>
        <row r="154">
          <cell r="BH154">
            <v>14447.628887319446</v>
          </cell>
        </row>
        <row r="157">
          <cell r="BH157">
            <v>39083.849537371389</v>
          </cell>
        </row>
        <row r="158">
          <cell r="BH158">
            <v>21382.45183083228</v>
          </cell>
        </row>
        <row r="159">
          <cell r="BH159">
            <v>100129.78436516765</v>
          </cell>
        </row>
        <row r="160">
          <cell r="BG160">
            <v>8579.3586513065566</v>
          </cell>
          <cell r="BH160">
            <v>37734.87076016736</v>
          </cell>
        </row>
        <row r="161">
          <cell r="BH161">
            <v>26359.898940441279</v>
          </cell>
        </row>
        <row r="163">
          <cell r="BG163">
            <v>5640.2769882782322</v>
          </cell>
          <cell r="BH163">
            <v>30268.087412989596</v>
          </cell>
        </row>
        <row r="164">
          <cell r="BG164">
            <v>9677.1474730704049</v>
          </cell>
          <cell r="BH164">
            <v>29027.643858782423</v>
          </cell>
        </row>
        <row r="165">
          <cell r="BH165">
            <v>31863.27319542117</v>
          </cell>
        </row>
        <row r="166">
          <cell r="BH166">
            <v>50646.834309655031</v>
          </cell>
        </row>
        <row r="167">
          <cell r="BH167">
            <v>82145.142285977941</v>
          </cell>
        </row>
        <row r="168">
          <cell r="BH168">
            <v>93062.355196139339</v>
          </cell>
        </row>
        <row r="169">
          <cell r="BH169">
            <v>66034.401221519918</v>
          </cell>
        </row>
        <row r="170">
          <cell r="BG170">
            <v>23226.567559330539</v>
          </cell>
          <cell r="BH170">
            <v>105622.03793852449</v>
          </cell>
        </row>
        <row r="171">
          <cell r="BH171">
            <v>104050.56134004807</v>
          </cell>
        </row>
        <row r="172">
          <cell r="BH172">
            <v>60542.126674953601</v>
          </cell>
        </row>
        <row r="173">
          <cell r="BG173">
            <v>13840.881064077939</v>
          </cell>
          <cell r="BH173">
            <v>55840.851231734385</v>
          </cell>
        </row>
        <row r="174">
          <cell r="BG174">
            <v>7426.4168588225757</v>
          </cell>
          <cell r="BH174">
            <v>108234.32079669069</v>
          </cell>
        </row>
        <row r="175">
          <cell r="BH175">
            <v>85713.916592245732</v>
          </cell>
        </row>
        <row r="176">
          <cell r="BH176">
            <v>84339.602561415828</v>
          </cell>
        </row>
        <row r="177">
          <cell r="BH177">
            <v>38867.642620357015</v>
          </cell>
        </row>
        <row r="178">
          <cell r="BH178">
            <v>53521.171579169226</v>
          </cell>
        </row>
        <row r="179">
          <cell r="BG179">
            <v>7134.6626927119869</v>
          </cell>
          <cell r="BH179">
            <v>99658.635878763394</v>
          </cell>
        </row>
        <row r="180">
          <cell r="BH180">
            <v>98271.244404012163</v>
          </cell>
        </row>
        <row r="181">
          <cell r="BG181">
            <v>11108.819206011871</v>
          </cell>
          <cell r="BH181">
            <v>105480.26444210246</v>
          </cell>
        </row>
        <row r="182">
          <cell r="BG182">
            <v>18491.969413228355</v>
          </cell>
          <cell r="BH182">
            <v>42333.337899772756</v>
          </cell>
        </row>
        <row r="183">
          <cell r="BG183">
            <v>10587.060039473474</v>
          </cell>
          <cell r="BH183">
            <v>95845.72001059269</v>
          </cell>
        </row>
        <row r="184">
          <cell r="BG184">
            <v>62211.984307325911</v>
          </cell>
          <cell r="BH184">
            <v>142170.0897399151</v>
          </cell>
        </row>
        <row r="185">
          <cell r="BG185">
            <v>12065.161689082242</v>
          </cell>
          <cell r="BH185">
            <v>100923.09706385703</v>
          </cell>
        </row>
        <row r="186">
          <cell r="BH186">
            <v>44001.740874784686</v>
          </cell>
        </row>
        <row r="187">
          <cell r="BH187">
            <v>60541.126788145019</v>
          </cell>
        </row>
        <row r="188">
          <cell r="BH188">
            <v>59472.764359054752</v>
          </cell>
        </row>
        <row r="189">
          <cell r="BH189">
            <v>39124.643034899069</v>
          </cell>
        </row>
        <row r="190">
          <cell r="BH190">
            <v>27808.622386361731</v>
          </cell>
        </row>
        <row r="191">
          <cell r="BH191">
            <v>36651.405926056315</v>
          </cell>
        </row>
        <row r="192">
          <cell r="BG192">
            <v>8863.9183598242198</v>
          </cell>
          <cell r="BH192">
            <v>42012.959391660159</v>
          </cell>
        </row>
        <row r="193">
          <cell r="BH193">
            <v>30242.72159480528</v>
          </cell>
        </row>
        <row r="194">
          <cell r="BH194">
            <v>34222.507514811296</v>
          </cell>
        </row>
        <row r="195">
          <cell r="BG195">
            <v>5657.4585951091767</v>
          </cell>
          <cell r="BH195">
            <v>54672.297665199512</v>
          </cell>
        </row>
        <row r="196">
          <cell r="BG196">
            <v>5291.5505945439199</v>
          </cell>
          <cell r="BH196">
            <v>38067.313567961472</v>
          </cell>
        </row>
        <row r="197">
          <cell r="BG197">
            <v>5450.1585832003366</v>
          </cell>
          <cell r="BH197">
            <v>32912.654553981018</v>
          </cell>
        </row>
        <row r="198">
          <cell r="BH198">
            <v>49756.677864077596</v>
          </cell>
        </row>
        <row r="199">
          <cell r="BH199">
            <v>69332.809541747178</v>
          </cell>
        </row>
        <row r="200">
          <cell r="BH200">
            <v>71634.755642677774</v>
          </cell>
        </row>
        <row r="201">
          <cell r="BH201">
            <v>77208.445730961685</v>
          </cell>
        </row>
        <row r="202">
          <cell r="BG202">
            <v>7455.6582632469663</v>
          </cell>
          <cell r="BH202">
            <v>55996.503963340285</v>
          </cell>
        </row>
        <row r="203">
          <cell r="BH203">
            <v>132291.18467864452</v>
          </cell>
        </row>
        <row r="204">
          <cell r="BH204">
            <v>68389.952747552685</v>
          </cell>
        </row>
        <row r="205">
          <cell r="BH205">
            <v>85470.167846633602</v>
          </cell>
        </row>
        <row r="206">
          <cell r="BG206">
            <v>5907.3746595258344</v>
          </cell>
          <cell r="BH206">
            <v>78917.103312143649</v>
          </cell>
        </row>
        <row r="207">
          <cell r="BG207">
            <v>5528.1867113646658</v>
          </cell>
          <cell r="BH207">
            <v>59966.343390310765</v>
          </cell>
        </row>
        <row r="208">
          <cell r="BH208">
            <v>65107.168577848155</v>
          </cell>
        </row>
        <row r="209">
          <cell r="BG209">
            <v>6141.6221905582488</v>
          </cell>
          <cell r="BH209">
            <v>71011.780009089722</v>
          </cell>
        </row>
        <row r="219">
          <cell r="BH219">
            <v>33320.329614394876</v>
          </cell>
        </row>
        <row r="220">
          <cell r="BH220">
            <v>52198.227132801294</v>
          </cell>
        </row>
        <row r="221">
          <cell r="BH221">
            <v>51814.726133902979</v>
          </cell>
        </row>
        <row r="223">
          <cell r="BH223">
            <v>23349.78838826131</v>
          </cell>
        </row>
        <row r="224">
          <cell r="BG224">
            <v>4244.2380781076654</v>
          </cell>
          <cell r="BH224">
            <v>8333.6767707939944</v>
          </cell>
        </row>
        <row r="226">
          <cell r="BH226">
            <v>50835.20260956807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ia Munín Doce" id="{87D9954C-07E1-4B82-A2A4-F9BC4F136E51}" userId="Alicia Munín Doce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1-28T11:44:27.78" personId="{87D9954C-07E1-4B82-A2A4-F9BC4F136E51}" id="{8CE031DB-79C5-419D-B79E-CEA73DE2BE71}">
    <text>7L50MC Mk 5</text>
  </threadedComment>
  <threadedComment ref="B7" dT="2022-01-28T11:53:40.25" personId="{87D9954C-07E1-4B82-A2A4-F9BC4F136E51}" id="{4B43F1FF-E858-4C5E-98FE-C5BAC1D919B0}">
    <text>world bunker prices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BB4E-A51F-40D6-BBBA-EDBE04332238}">
  <dimension ref="A3:D7"/>
  <sheetViews>
    <sheetView workbookViewId="0">
      <selection activeCell="C8" sqref="C8"/>
    </sheetView>
  </sheetViews>
  <sheetFormatPr baseColWidth="10" defaultRowHeight="15" x14ac:dyDescent="0.25"/>
  <cols>
    <col min="2" max="2" width="18.7109375" bestFit="1" customWidth="1"/>
  </cols>
  <sheetData>
    <row r="3" spans="1:4" x14ac:dyDescent="0.25">
      <c r="B3" s="15" t="s">
        <v>4</v>
      </c>
      <c r="C3" s="15"/>
      <c r="D3" s="15"/>
    </row>
    <row r="4" spans="1:4" x14ac:dyDescent="0.25">
      <c r="B4" t="s">
        <v>5</v>
      </c>
      <c r="C4">
        <v>15</v>
      </c>
      <c r="D4" t="s">
        <v>6</v>
      </c>
    </row>
    <row r="5" spans="1:4" x14ac:dyDescent="0.25">
      <c r="A5" t="s">
        <v>13</v>
      </c>
      <c r="B5" t="s">
        <v>7</v>
      </c>
      <c r="C5">
        <v>174.8</v>
      </c>
      <c r="D5" t="s">
        <v>10</v>
      </c>
    </row>
    <row r="6" spans="1:4" x14ac:dyDescent="0.25">
      <c r="B6" t="s">
        <v>8</v>
      </c>
      <c r="C6">
        <v>8685</v>
      </c>
      <c r="D6" t="s">
        <v>11</v>
      </c>
    </row>
    <row r="7" spans="1:4" x14ac:dyDescent="0.25">
      <c r="B7" t="s">
        <v>9</v>
      </c>
      <c r="C7">
        <f>820*0.9</f>
        <v>738</v>
      </c>
      <c r="D7" t="s">
        <v>12</v>
      </c>
    </row>
  </sheetData>
  <mergeCells count="1">
    <mergeCell ref="B3:D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7"/>
  <sheetViews>
    <sheetView workbookViewId="0">
      <selection activeCell="C38" sqref="C38"/>
    </sheetView>
  </sheetViews>
  <sheetFormatPr baseColWidth="10" defaultRowHeight="15" x14ac:dyDescent="0.25"/>
  <cols>
    <col min="2" max="2" width="23.28515625" bestFit="1" customWidth="1"/>
    <col min="3" max="3" width="9" style="4" customWidth="1"/>
    <col min="4" max="5" width="19.140625" bestFit="1" customWidth="1"/>
    <col min="6" max="6" width="21.5703125" bestFit="1" customWidth="1"/>
    <col min="7" max="7" width="15.7109375" customWidth="1"/>
    <col min="8" max="8" width="15.5703125" customWidth="1"/>
    <col min="9" max="9" width="17.140625" customWidth="1"/>
    <col min="10" max="10" width="17.85546875" customWidth="1"/>
    <col min="11" max="11" width="16" customWidth="1"/>
    <col min="12" max="12" width="16.7109375" bestFit="1" customWidth="1"/>
    <col min="13" max="13" width="20" bestFit="1" customWidth="1"/>
    <col min="14" max="14" width="16.42578125" bestFit="1" customWidth="1"/>
    <col min="15" max="15" width="20.140625" bestFit="1" customWidth="1"/>
    <col min="16" max="16" width="16.7109375" bestFit="1" customWidth="1"/>
    <col min="17" max="17" width="17.7109375" bestFit="1" customWidth="1"/>
    <col min="18" max="18" width="20" bestFit="1" customWidth="1"/>
    <col min="19" max="19" width="16.140625" bestFit="1" customWidth="1"/>
    <col min="20" max="20" width="22.42578125" bestFit="1" customWidth="1"/>
    <col min="21" max="21" width="20.28515625" bestFit="1" customWidth="1"/>
    <col min="22" max="22" width="19.140625" bestFit="1" customWidth="1"/>
    <col min="23" max="23" width="20.5703125" bestFit="1" customWidth="1"/>
    <col min="24" max="24" width="23.28515625" bestFit="1" customWidth="1"/>
    <col min="25" max="25" width="21.5703125" bestFit="1" customWidth="1"/>
    <col min="26" max="26" width="20.5703125" bestFit="1" customWidth="1"/>
    <col min="27" max="27" width="16.42578125" bestFit="1" customWidth="1"/>
    <col min="28" max="28" width="16.28515625" bestFit="1" customWidth="1"/>
    <col min="29" max="29" width="18.7109375" bestFit="1" customWidth="1"/>
    <col min="30" max="30" width="20.42578125" bestFit="1" customWidth="1"/>
    <col min="31" max="31" width="21.28515625" bestFit="1" customWidth="1"/>
    <col min="32" max="32" width="19.140625" bestFit="1" customWidth="1"/>
    <col min="33" max="33" width="15" bestFit="1" customWidth="1"/>
    <col min="34" max="35" width="15.7109375" bestFit="1" customWidth="1"/>
    <col min="36" max="36" width="17.42578125" bestFit="1" customWidth="1"/>
    <col min="37" max="37" width="18.42578125" bestFit="1" customWidth="1"/>
  </cols>
  <sheetData>
    <row r="2" spans="2:4" x14ac:dyDescent="0.25">
      <c r="B2" s="1"/>
    </row>
    <row r="3" spans="2:4" s="4" customFormat="1" x14ac:dyDescent="0.25">
      <c r="B3" s="2" t="s">
        <v>3</v>
      </c>
      <c r="C3" s="2" t="s">
        <v>0</v>
      </c>
    </row>
    <row r="4" spans="2:4" x14ac:dyDescent="0.25">
      <c r="B4" s="4" t="str">
        <f>[1]Rutas_Septiembre!$D2</f>
        <v>Acceso Pto Algeciras</v>
      </c>
      <c r="C4" s="3">
        <f>[1]Rutas_Septiembre!$A2</f>
        <v>61</v>
      </c>
      <c r="D4">
        <v>1</v>
      </c>
    </row>
    <row r="5" spans="2:4" x14ac:dyDescent="0.25">
      <c r="B5" s="4" t="str">
        <f>[1]Rutas_Septiembre!$D3</f>
        <v>Acceso Pto Barcelona</v>
      </c>
      <c r="C5" s="3">
        <v>1063</v>
      </c>
      <c r="D5">
        <v>2</v>
      </c>
    </row>
    <row r="6" spans="2:4" x14ac:dyDescent="0.25">
      <c r="B6" s="6" t="str">
        <f>[1]Rutas_Septiembre!$D4</f>
        <v>Acceso Pto Tarragona</v>
      </c>
      <c r="C6" s="3">
        <f>[1]Rutas_Septiembre!$A4</f>
        <v>63</v>
      </c>
      <c r="D6">
        <v>3</v>
      </c>
    </row>
    <row r="7" spans="2:4" x14ac:dyDescent="0.25">
      <c r="B7" s="4" t="str">
        <f>[1]Rutas_Septiembre!$D5</f>
        <v>Acceso Pto Brest</v>
      </c>
      <c r="C7" s="3">
        <f>[1]Rutas_Septiembre!$A5</f>
        <v>275</v>
      </c>
      <c r="D7">
        <v>4</v>
      </c>
    </row>
    <row r="8" spans="2:4" x14ac:dyDescent="0.25">
      <c r="B8" s="4" t="str">
        <f>[1]Rutas_Septiembre!$D6</f>
        <v>Acceso Pto Caen</v>
      </c>
      <c r="C8" s="3">
        <f>[1]Rutas_Septiembre!$A6</f>
        <v>271</v>
      </c>
      <c r="D8">
        <v>5</v>
      </c>
    </row>
    <row r="9" spans="2:4" x14ac:dyDescent="0.25">
      <c r="B9" s="4" t="str">
        <f>[1]Rutas_Septiembre!$D7</f>
        <v>Acceso Pto Valencia</v>
      </c>
      <c r="C9" s="3">
        <v>1064</v>
      </c>
      <c r="D9">
        <v>6</v>
      </c>
    </row>
    <row r="10" spans="2:4" x14ac:dyDescent="0.25">
      <c r="B10" s="4" t="str">
        <f>[1]Rutas_Septiembre!$D8</f>
        <v>Acceso Pto Oporto</v>
      </c>
      <c r="C10" s="3">
        <f>[1]Rutas_Septiembre!$A8</f>
        <v>111</v>
      </c>
      <c r="D10">
        <v>7</v>
      </c>
    </row>
    <row r="11" spans="2:4" x14ac:dyDescent="0.25">
      <c r="B11" s="4" t="str">
        <f>[1]Rutas_Septiembre!$D9</f>
        <v>Acceso Pto Cádiz</v>
      </c>
      <c r="C11" s="3">
        <f>[1]Rutas_Septiembre!$A9</f>
        <v>297</v>
      </c>
      <c r="D11">
        <v>8</v>
      </c>
    </row>
    <row r="12" spans="2:4" x14ac:dyDescent="0.25">
      <c r="B12" s="4" t="str">
        <f>[1]Rutas_Septiembre!$D10</f>
        <v>Acceso Pto Lisboa</v>
      </c>
      <c r="C12" s="3">
        <f>[1]Rutas_Septiembre!$A10</f>
        <v>294</v>
      </c>
      <c r="D12">
        <v>9</v>
      </c>
    </row>
    <row r="13" spans="2:4" x14ac:dyDescent="0.25">
      <c r="B13" s="4" t="str">
        <f>[1]Rutas_Septiembre!$D11</f>
        <v>Acceso Pto Cartagena</v>
      </c>
      <c r="C13" s="3">
        <f>[1]Rutas_Septiembre!$A11</f>
        <v>118</v>
      </c>
      <c r="D13">
        <v>10</v>
      </c>
    </row>
    <row r="14" spans="2:4" x14ac:dyDescent="0.25">
      <c r="B14" s="4" t="str">
        <f>[1]Rutas_Septiembre!$D12</f>
        <v>Acceso Pto Ferrol</v>
      </c>
      <c r="C14" s="3">
        <f>[1]Rutas_Septiembre!$A12</f>
        <v>175</v>
      </c>
      <c r="D14">
        <v>11</v>
      </c>
    </row>
    <row r="15" spans="2:4" x14ac:dyDescent="0.25">
      <c r="B15" s="4" t="str">
        <f>[1]Rutas_Septiembre!$D13</f>
        <v>Acceso Pto Santander</v>
      </c>
      <c r="C15" s="3">
        <f>[1]Rutas_Septiembre!$A13</f>
        <v>326</v>
      </c>
      <c r="D15">
        <v>12</v>
      </c>
    </row>
    <row r="16" spans="2:4" x14ac:dyDescent="0.25">
      <c r="B16" s="4" t="str">
        <f>[1]Rutas_Septiembre!$D14</f>
        <v>Acceso Pto Bilbao</v>
      </c>
      <c r="C16" s="3">
        <f>[1]Rutas_Septiembre!$A14</f>
        <v>163</v>
      </c>
      <c r="D16">
        <v>13</v>
      </c>
    </row>
    <row r="17" spans="2:4" x14ac:dyDescent="0.25">
      <c r="B17" s="4" t="str">
        <f>[1]Rutas_Septiembre!$D15</f>
        <v>Acceso Pto Pasajes</v>
      </c>
      <c r="C17" s="3">
        <f>[1]Rutas_Septiembre!$A15</f>
        <v>172</v>
      </c>
      <c r="D17">
        <v>14</v>
      </c>
    </row>
    <row r="18" spans="2:4" x14ac:dyDescent="0.25">
      <c r="B18" s="4" t="str">
        <f>[1]Rutas_Septiembre!$D16</f>
        <v>Acceso Pto St Nazaire</v>
      </c>
      <c r="C18" s="3">
        <f>[1]Rutas_Septiembre!$A16</f>
        <v>282</v>
      </c>
      <c r="D18">
        <v>15</v>
      </c>
    </row>
    <row r="19" spans="2:4" x14ac:dyDescent="0.25">
      <c r="B19" s="4" t="str">
        <f>[1]Rutas_Septiembre!$D17</f>
        <v>Acceso Pto Marín</v>
      </c>
      <c r="C19" s="3">
        <f>[1]Rutas_Septiembre!$A17</f>
        <v>287</v>
      </c>
      <c r="D19">
        <v>16</v>
      </c>
    </row>
    <row r="20" spans="2:4" x14ac:dyDescent="0.25">
      <c r="B20" s="4" t="str">
        <f>[1]Rutas_Septiembre!$D18</f>
        <v>Acceso Pto Dunquerque</v>
      </c>
      <c r="C20" s="3">
        <f>[1]Rutas_Septiembre!$A18</f>
        <v>235</v>
      </c>
      <c r="D20">
        <v>17</v>
      </c>
    </row>
    <row r="21" spans="2:4" x14ac:dyDescent="0.25">
      <c r="B21" s="4" t="str">
        <f>[1]Rutas_Septiembre!$D19</f>
        <v>Acceso Pto Hamburgo</v>
      </c>
      <c r="C21" s="3">
        <v>1069</v>
      </c>
      <c r="D21">
        <v>18</v>
      </c>
    </row>
    <row r="22" spans="2:4" x14ac:dyDescent="0.25">
      <c r="B22" s="4" t="str">
        <f>[1]Rutas_Septiembre!$D20</f>
        <v>Acceso Pto Amberes</v>
      </c>
      <c r="C22" s="3">
        <f>[1]Rutas_Septiembre!$A20</f>
        <v>253</v>
      </c>
      <c r="D22">
        <v>19</v>
      </c>
    </row>
    <row r="23" spans="2:4" x14ac:dyDescent="0.25">
      <c r="B23" s="4" t="str">
        <f>[1]Rutas_Septiembre!$D21</f>
        <v>Acceso Pto Rotterdam</v>
      </c>
      <c r="C23" s="3">
        <f>[1]Rutas_Septiembre!$A21</f>
        <v>250</v>
      </c>
      <c r="D23">
        <v>20</v>
      </c>
    </row>
    <row r="24" spans="2:4" x14ac:dyDescent="0.25">
      <c r="B24" s="4" t="str">
        <f>[1]Rutas_Septiembre!$D22</f>
        <v>Acceso Pto Bremerhaven</v>
      </c>
      <c r="C24" s="3">
        <f>[1]Rutas_Septiembre!$A22</f>
        <v>245</v>
      </c>
      <c r="D24">
        <v>21</v>
      </c>
    </row>
    <row r="25" spans="2:4" x14ac:dyDescent="0.25">
      <c r="B25" s="4" t="str">
        <f>[1]Rutas_Septiembre!$D23</f>
        <v>Acceso Pto Amsterdam</v>
      </c>
      <c r="C25" s="3">
        <f>[1]Rutas_Septiembre!$A23</f>
        <v>218</v>
      </c>
      <c r="D25">
        <v>22</v>
      </c>
    </row>
    <row r="26" spans="2:4" x14ac:dyDescent="0.25">
      <c r="B26" s="4" t="str">
        <f>[1]Rutas_Septiembre!$D24</f>
        <v>Acceso Pto Zeebrugge</v>
      </c>
      <c r="C26" s="3">
        <v>220</v>
      </c>
      <c r="D26">
        <v>23</v>
      </c>
    </row>
    <row r="27" spans="2:4" x14ac:dyDescent="0.25">
      <c r="B27" s="4" t="str">
        <f>[1]Rutas_Septiembre!$D25</f>
        <v>Acceso Pto Gante</v>
      </c>
      <c r="C27" s="3">
        <f>[1]Rutas_Septiembre!$A25</f>
        <v>254</v>
      </c>
      <c r="D27">
        <v>24</v>
      </c>
    </row>
    <row r="28" spans="2:4" x14ac:dyDescent="0.25">
      <c r="B28" s="4" t="str">
        <f>[1]Rutas_Septiembre!$D26</f>
        <v>Acceso Pto Calais</v>
      </c>
      <c r="C28" s="3">
        <f>[1]Rutas_Septiembre!$A26</f>
        <v>268</v>
      </c>
      <c r="D28">
        <v>25</v>
      </c>
    </row>
    <row r="29" spans="2:4" x14ac:dyDescent="0.25">
      <c r="B29" s="4" t="str">
        <f>[1]Rutas_Septiembre!$D27</f>
        <v>Acceso Pto Le Havre</v>
      </c>
      <c r="C29" s="3">
        <f>[1]Rutas_Septiembre!$A27</f>
        <v>269</v>
      </c>
      <c r="D29">
        <v>26</v>
      </c>
    </row>
    <row r="30" spans="2:4" x14ac:dyDescent="0.25">
      <c r="B30" s="4" t="str">
        <f>[1]Rutas_Septiembre!$D28</f>
        <v>Acceso Pto Cherburgo</v>
      </c>
      <c r="C30" s="3">
        <f>[1]Rutas_Septiembre!$A28</f>
        <v>272</v>
      </c>
      <c r="D30">
        <v>27</v>
      </c>
    </row>
    <row r="31" spans="2:4" x14ac:dyDescent="0.25">
      <c r="B31" s="4" t="str">
        <f>[1]Rutas_Septiembre!$D29</f>
        <v>Acceso Pto La Rochelle</v>
      </c>
      <c r="C31" s="3">
        <f>[1]Rutas_Septiembre!$A29</f>
        <v>283</v>
      </c>
      <c r="D31">
        <v>28</v>
      </c>
    </row>
    <row r="32" spans="2:4" x14ac:dyDescent="0.25">
      <c r="B32" s="4" t="str">
        <f>[1]Rutas_Septiembre!$D30</f>
        <v>Acceso Pto A Coruña</v>
      </c>
      <c r="C32" s="3">
        <f>[1]Rutas_Septiembre!$A30</f>
        <v>285</v>
      </c>
      <c r="D32">
        <v>29</v>
      </c>
    </row>
    <row r="33" spans="2:5" x14ac:dyDescent="0.25">
      <c r="B33" s="4" t="str">
        <f>[1]Rutas_Septiembre!$D31</f>
        <v>Acceso Pto Vigo</v>
      </c>
      <c r="C33" s="3">
        <f>[1]Rutas_Septiembre!$A31</f>
        <v>288</v>
      </c>
      <c r="D33">
        <v>30</v>
      </c>
    </row>
    <row r="34" spans="2:5" x14ac:dyDescent="0.25">
      <c r="B34" s="4" t="str">
        <f>[1]Rutas_Septiembre!$D32</f>
        <v>Acceso Pto Sines</v>
      </c>
      <c r="C34" s="3">
        <v>1065</v>
      </c>
      <c r="D34">
        <v>31</v>
      </c>
    </row>
    <row r="35" spans="2:5" x14ac:dyDescent="0.25">
      <c r="B35" s="4" t="str">
        <f>[1]Rutas_Septiembre!$D33</f>
        <v>Acceso Pto Gijón</v>
      </c>
      <c r="C35" s="3">
        <f>[1]Rutas_Septiembre!$A33</f>
        <v>323</v>
      </c>
      <c r="D35">
        <v>32</v>
      </c>
      <c r="E35" t="s">
        <v>2</v>
      </c>
    </row>
    <row r="36" spans="2:5" x14ac:dyDescent="0.25">
      <c r="B36" s="4" t="str">
        <f>[1]Rutas_Septiembre!$D34</f>
        <v>Acceso Pto Malaga</v>
      </c>
      <c r="C36" s="3">
        <f>[1]Rutas_Septiembre!$A34</f>
        <v>462</v>
      </c>
      <c r="D36">
        <v>33</v>
      </c>
    </row>
    <row r="37" spans="2:5" x14ac:dyDescent="0.25">
      <c r="B37" s="4" t="str">
        <f>[1]Rutas_Septiembre!$D35</f>
        <v>Acceso Pto Burdeos</v>
      </c>
      <c r="C37" s="3">
        <f>[1]Rutas_Septiembre!$A35</f>
        <v>359</v>
      </c>
      <c r="D37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BE3A-6AB3-4F6E-AC38-7B865F4EAFDE}">
  <dimension ref="A1:AQ44"/>
  <sheetViews>
    <sheetView workbookViewId="0">
      <selection activeCell="A19" sqref="A19:XFD19"/>
    </sheetView>
  </sheetViews>
  <sheetFormatPr baseColWidth="10" defaultRowHeight="15" x14ac:dyDescent="0.25"/>
  <cols>
    <col min="3" max="8" width="11.42578125" customWidth="1"/>
    <col min="9" max="15" width="11.42578125" style="4" customWidth="1"/>
    <col min="16" max="17" width="11.42578125" style="4"/>
    <col min="19" max="34" width="11.42578125" style="4"/>
  </cols>
  <sheetData>
    <row r="1" spans="1:36" x14ac:dyDescent="0.25">
      <c r="B1" t="s">
        <v>1</v>
      </c>
    </row>
    <row r="3" spans="1:36" x14ac:dyDescent="0.25">
      <c r="B3" s="4"/>
      <c r="C3">
        <f>$B4</f>
        <v>61</v>
      </c>
      <c r="D3">
        <f>$B5</f>
        <v>1063</v>
      </c>
      <c r="E3">
        <f>$B6</f>
        <v>63</v>
      </c>
      <c r="F3">
        <f>$B7</f>
        <v>275</v>
      </c>
      <c r="G3">
        <f>$B8</f>
        <v>271</v>
      </c>
      <c r="H3">
        <f>$B9</f>
        <v>1064</v>
      </c>
      <c r="I3" s="4">
        <f>$B10</f>
        <v>111</v>
      </c>
      <c r="J3" s="4">
        <f>$B11</f>
        <v>297</v>
      </c>
      <c r="K3" s="4">
        <f>$B12</f>
        <v>294</v>
      </c>
      <c r="L3" s="4">
        <f>$B13</f>
        <v>118</v>
      </c>
      <c r="M3" s="4">
        <f>$B14</f>
        <v>175</v>
      </c>
      <c r="N3" s="4">
        <f>$B15</f>
        <v>326</v>
      </c>
      <c r="O3" s="4">
        <f>$B16</f>
        <v>163</v>
      </c>
      <c r="P3" s="4">
        <f>$B17</f>
        <v>172</v>
      </c>
      <c r="Q3" s="4">
        <f>$B18</f>
        <v>282</v>
      </c>
      <c r="R3">
        <f>$B19</f>
        <v>287</v>
      </c>
      <c r="S3" s="4">
        <f>$B20</f>
        <v>235</v>
      </c>
      <c r="T3" s="4">
        <f>$B21</f>
        <v>1069</v>
      </c>
      <c r="U3" s="4">
        <f>$B22</f>
        <v>253</v>
      </c>
      <c r="V3" s="4">
        <f>$B23</f>
        <v>250</v>
      </c>
      <c r="W3" s="4">
        <f>$B24</f>
        <v>245</v>
      </c>
      <c r="X3" s="4">
        <f>$B25</f>
        <v>218</v>
      </c>
      <c r="Y3" s="4">
        <f>$B26</f>
        <v>220</v>
      </c>
      <c r="Z3" s="4">
        <f>$B27</f>
        <v>254</v>
      </c>
      <c r="AA3" s="4">
        <f>$B28</f>
        <v>268</v>
      </c>
      <c r="AB3" s="4">
        <f>$B29</f>
        <v>269</v>
      </c>
      <c r="AC3" s="4">
        <f>$B30</f>
        <v>272</v>
      </c>
      <c r="AD3" s="4">
        <f>$B31</f>
        <v>283</v>
      </c>
      <c r="AE3" s="4">
        <f>$B32</f>
        <v>285</v>
      </c>
      <c r="AF3" s="4">
        <f>$B33</f>
        <v>288</v>
      </c>
      <c r="AG3" s="4">
        <f>$B34</f>
        <v>1065</v>
      </c>
      <c r="AH3" s="4">
        <f>$B35</f>
        <v>323</v>
      </c>
      <c r="AI3">
        <f>$B36</f>
        <v>462</v>
      </c>
      <c r="AJ3">
        <f>$B37</f>
        <v>359</v>
      </c>
    </row>
    <row r="4" spans="1:36" x14ac:dyDescent="0.25">
      <c r="B4" s="4">
        <f>Puertos!C4</f>
        <v>61</v>
      </c>
      <c r="C4">
        <v>0</v>
      </c>
      <c r="D4">
        <f>C5</f>
        <v>520</v>
      </c>
      <c r="E4">
        <f>C6</f>
        <v>485.9</v>
      </c>
      <c r="F4">
        <f>C7</f>
        <v>996.76</v>
      </c>
      <c r="G4">
        <v>1158</v>
      </c>
      <c r="H4">
        <f>C9</f>
        <v>390.99</v>
      </c>
      <c r="I4" s="4">
        <v>320.19</v>
      </c>
      <c r="J4" s="4">
        <f>C11</f>
        <v>75</v>
      </c>
      <c r="K4" s="4">
        <f>C12</f>
        <v>307.7</v>
      </c>
      <c r="L4" s="4">
        <v>241.99</v>
      </c>
      <c r="M4" s="4">
        <f>C14</f>
        <v>620</v>
      </c>
      <c r="N4" s="4">
        <v>835</v>
      </c>
      <c r="O4" s="4">
        <f>C16</f>
        <v>865</v>
      </c>
      <c r="P4" s="4">
        <v>919</v>
      </c>
      <c r="Q4" s="4">
        <v>1051.836</v>
      </c>
      <c r="R4">
        <v>536.99</v>
      </c>
      <c r="S4" s="4">
        <v>1333.69</v>
      </c>
      <c r="T4" s="4">
        <v>1672.78</v>
      </c>
      <c r="U4" s="4">
        <v>1400.65</v>
      </c>
      <c r="V4" s="4">
        <v>1427.646</v>
      </c>
      <c r="W4" s="4">
        <v>1569.97</v>
      </c>
      <c r="X4" s="4">
        <v>1446</v>
      </c>
      <c r="Y4" s="4">
        <v>1353.67</v>
      </c>
      <c r="Z4" s="4">
        <v>1350</v>
      </c>
      <c r="AA4" s="4">
        <v>1245</v>
      </c>
      <c r="AB4" s="4">
        <v>1245.68</v>
      </c>
      <c r="AC4" s="4">
        <v>1146.8599999999999</v>
      </c>
      <c r="AD4" s="4">
        <v>1025.92</v>
      </c>
      <c r="AE4" s="4">
        <v>631</v>
      </c>
      <c r="AF4" s="4">
        <v>535</v>
      </c>
      <c r="AG4" s="4">
        <v>288.01299999999998</v>
      </c>
      <c r="AH4" s="4">
        <v>758</v>
      </c>
      <c r="AI4">
        <v>67</v>
      </c>
      <c r="AJ4">
        <v>1011</v>
      </c>
    </row>
    <row r="5" spans="1:36" x14ac:dyDescent="0.25">
      <c r="B5" s="4">
        <f>Puertos!C5</f>
        <v>1063</v>
      </c>
      <c r="C5">
        <v>520</v>
      </c>
      <c r="D5">
        <v>0</v>
      </c>
      <c r="E5">
        <f>D6</f>
        <v>48</v>
      </c>
      <c r="F5">
        <f>D7</f>
        <v>1514.58</v>
      </c>
      <c r="G5">
        <v>1669</v>
      </c>
      <c r="H5">
        <v>162</v>
      </c>
      <c r="I5" s="4">
        <v>966.99</v>
      </c>
      <c r="J5" s="4">
        <f>D11</f>
        <v>586</v>
      </c>
      <c r="K5" s="4">
        <v>814</v>
      </c>
      <c r="L5" s="4">
        <v>278</v>
      </c>
      <c r="M5" s="4">
        <v>1130.99</v>
      </c>
      <c r="N5" s="4">
        <v>1343</v>
      </c>
      <c r="O5" s="4">
        <v>1378</v>
      </c>
      <c r="P5" s="4">
        <v>1422</v>
      </c>
      <c r="Q5" s="4">
        <v>1470</v>
      </c>
      <c r="R5">
        <v>1048</v>
      </c>
      <c r="S5" s="4">
        <v>1777</v>
      </c>
      <c r="T5" s="4">
        <v>2184.125</v>
      </c>
      <c r="U5" s="4">
        <v>1911.98</v>
      </c>
      <c r="V5" s="4">
        <v>1951.944</v>
      </c>
      <c r="W5" s="4">
        <v>2138.23</v>
      </c>
      <c r="X5" s="4">
        <v>1903.99</v>
      </c>
      <c r="Y5" s="4">
        <v>1810</v>
      </c>
      <c r="Z5" s="4">
        <v>1349.89</v>
      </c>
      <c r="AA5" s="4">
        <v>1828.8</v>
      </c>
      <c r="AB5" s="4">
        <v>1764.039</v>
      </c>
      <c r="AC5" s="4">
        <v>1613.93</v>
      </c>
      <c r="AD5" s="4">
        <v>1543.7370000000001</v>
      </c>
      <c r="AE5" s="4">
        <v>1127.97</v>
      </c>
      <c r="AF5" s="4">
        <v>1031.99</v>
      </c>
      <c r="AG5" s="4">
        <v>799</v>
      </c>
      <c r="AH5" s="4">
        <v>1252.97</v>
      </c>
      <c r="AI5">
        <v>460</v>
      </c>
      <c r="AJ5">
        <v>1521.99</v>
      </c>
    </row>
    <row r="6" spans="1:36" x14ac:dyDescent="0.25">
      <c r="B6" s="4">
        <f>Puertos!C6</f>
        <v>63</v>
      </c>
      <c r="C6">
        <v>485.9</v>
      </c>
      <c r="D6">
        <v>48</v>
      </c>
      <c r="E6">
        <v>0</v>
      </c>
      <c r="F6">
        <v>1423</v>
      </c>
      <c r="G6">
        <f>E8</f>
        <v>1635</v>
      </c>
      <c r="H6">
        <v>123</v>
      </c>
      <c r="I6" s="4">
        <f>E10</f>
        <v>935</v>
      </c>
      <c r="J6" s="4">
        <f>E11</f>
        <v>561</v>
      </c>
      <c r="K6" s="4">
        <f>E12</f>
        <v>780</v>
      </c>
      <c r="L6" s="4">
        <f>E13</f>
        <v>248</v>
      </c>
      <c r="M6" s="4">
        <f>E14</f>
        <v>1106</v>
      </c>
      <c r="N6" s="4">
        <f>E15</f>
        <v>1314</v>
      </c>
      <c r="O6" s="4">
        <f>E16</f>
        <v>1344</v>
      </c>
      <c r="P6" s="4">
        <f>E17</f>
        <v>1392</v>
      </c>
      <c r="Q6" s="4">
        <f>E18</f>
        <v>1436</v>
      </c>
      <c r="R6">
        <f>E19</f>
        <v>1019</v>
      </c>
      <c r="S6" s="4">
        <f>E20</f>
        <v>1743</v>
      </c>
      <c r="T6" s="4">
        <f>E21</f>
        <v>2095</v>
      </c>
      <c r="U6" s="4">
        <f>E22</f>
        <v>1847</v>
      </c>
      <c r="V6" s="4">
        <v>1923.866</v>
      </c>
      <c r="W6" s="4">
        <f>E24</f>
        <v>2047</v>
      </c>
      <c r="X6" s="4">
        <v>1970.84</v>
      </c>
      <c r="Y6" s="4">
        <f>E26</f>
        <v>1776</v>
      </c>
      <c r="Z6" s="4">
        <f>E27</f>
        <v>1827</v>
      </c>
      <c r="AA6" s="4">
        <f>E28</f>
        <v>1722</v>
      </c>
      <c r="AB6" s="4">
        <f>E29</f>
        <v>1637</v>
      </c>
      <c r="AC6" s="4">
        <f>E30</f>
        <v>1575</v>
      </c>
      <c r="AD6" s="4">
        <f>E31</f>
        <v>1434</v>
      </c>
      <c r="AE6" s="4">
        <f>E32</f>
        <v>1105</v>
      </c>
      <c r="AF6" s="4">
        <f>E33</f>
        <v>1009</v>
      </c>
      <c r="AG6" s="4">
        <f>E34</f>
        <v>765</v>
      </c>
      <c r="AH6" s="4">
        <f>E35</f>
        <v>1232</v>
      </c>
      <c r="AI6">
        <f>E36</f>
        <v>430</v>
      </c>
      <c r="AJ6">
        <f>E37</f>
        <v>1488</v>
      </c>
    </row>
    <row r="7" spans="1:36" s="4" customFormat="1" x14ac:dyDescent="0.25">
      <c r="A7"/>
      <c r="B7" s="4">
        <f>Puertos!C7</f>
        <v>275</v>
      </c>
      <c r="C7" s="4">
        <v>996.76</v>
      </c>
      <c r="D7" s="4">
        <v>1514.58</v>
      </c>
      <c r="E7" s="4">
        <f>F6</f>
        <v>1423</v>
      </c>
      <c r="F7" s="4">
        <v>0</v>
      </c>
      <c r="G7" s="4">
        <f>F8</f>
        <v>270</v>
      </c>
      <c r="H7" s="4">
        <f>F9</f>
        <v>1360.69</v>
      </c>
      <c r="I7" s="4">
        <v>531.85</v>
      </c>
      <c r="J7" s="4">
        <v>893.62</v>
      </c>
      <c r="K7" s="4">
        <v>723</v>
      </c>
      <c r="L7" s="4">
        <f>F13</f>
        <v>1179</v>
      </c>
      <c r="M7" s="4">
        <v>351.99</v>
      </c>
      <c r="N7" s="4">
        <v>328.9</v>
      </c>
      <c r="O7" s="4">
        <v>351.99</v>
      </c>
      <c r="Q7" s="4">
        <v>184.12</v>
      </c>
      <c r="R7" s="4">
        <f>F19</f>
        <v>472</v>
      </c>
      <c r="S7" s="4">
        <v>377.96</v>
      </c>
      <c r="T7" s="4">
        <v>781.85</v>
      </c>
      <c r="U7" s="4">
        <v>515.11800000000005</v>
      </c>
      <c r="V7" s="4">
        <v>477</v>
      </c>
      <c r="W7" s="4">
        <v>745.14</v>
      </c>
      <c r="X7" s="4">
        <v>505</v>
      </c>
      <c r="Y7" s="4">
        <f>F26</f>
        <v>212.2</v>
      </c>
      <c r="Z7" s="4">
        <v>462</v>
      </c>
      <c r="AA7" s="4">
        <v>356.97</v>
      </c>
      <c r="AB7" s="4">
        <v>272</v>
      </c>
      <c r="AD7" s="4">
        <v>248.92</v>
      </c>
      <c r="AE7" s="4">
        <v>352.05</v>
      </c>
      <c r="AF7" s="4">
        <v>463.82</v>
      </c>
      <c r="AG7" s="4">
        <v>822.89</v>
      </c>
      <c r="AH7" s="4">
        <v>315</v>
      </c>
      <c r="AI7" s="4">
        <v>1028.07</v>
      </c>
      <c r="AJ7" s="4">
        <v>324</v>
      </c>
    </row>
    <row r="8" spans="1:36" s="4" customFormat="1" x14ac:dyDescent="0.25">
      <c r="A8"/>
      <c r="B8" s="4">
        <f>Puertos!C8</f>
        <v>271</v>
      </c>
      <c r="C8" s="4">
        <v>1158</v>
      </c>
      <c r="D8" s="4">
        <f>G5</f>
        <v>1669</v>
      </c>
      <c r="E8" s="4">
        <v>1635</v>
      </c>
      <c r="F8" s="4">
        <v>270</v>
      </c>
      <c r="G8" s="4">
        <v>0</v>
      </c>
      <c r="H8" s="4">
        <f>G9</f>
        <v>1541</v>
      </c>
      <c r="I8" s="4">
        <f>G10</f>
        <v>723</v>
      </c>
      <c r="J8" s="4">
        <f>G11</f>
        <v>1099</v>
      </c>
      <c r="K8" s="4">
        <f>G12</f>
        <v>879</v>
      </c>
      <c r="L8" s="4">
        <f>G13</f>
        <v>1391</v>
      </c>
      <c r="M8" s="4">
        <f>G14</f>
        <v>564</v>
      </c>
      <c r="N8" s="4">
        <f>G15</f>
        <v>541</v>
      </c>
      <c r="O8" s="4">
        <f>G16</f>
        <v>564</v>
      </c>
      <c r="P8" s="4">
        <f>G17</f>
        <v>562</v>
      </c>
      <c r="Q8" s="4">
        <f>G18</f>
        <v>396</v>
      </c>
      <c r="R8" s="4">
        <f>G19</f>
        <v>684</v>
      </c>
      <c r="S8" s="4">
        <f>G20</f>
        <v>156</v>
      </c>
      <c r="T8" s="4">
        <v>515.11</v>
      </c>
      <c r="U8" s="4">
        <v>230.56</v>
      </c>
      <c r="V8" s="4">
        <f>G23</f>
        <v>261</v>
      </c>
      <c r="W8" s="4">
        <v>475.7</v>
      </c>
      <c r="X8" s="4">
        <v>289</v>
      </c>
      <c r="Y8" s="4">
        <v>195</v>
      </c>
      <c r="Z8" s="4">
        <v>246</v>
      </c>
      <c r="AA8" s="4">
        <v>133</v>
      </c>
      <c r="AB8" s="4">
        <v>23</v>
      </c>
      <c r="AC8" s="4">
        <v>210</v>
      </c>
      <c r="AD8" s="4">
        <v>461</v>
      </c>
      <c r="AE8" s="4">
        <v>564</v>
      </c>
      <c r="AF8" s="4">
        <f>G33</f>
        <v>663</v>
      </c>
      <c r="AG8" s="4">
        <f>G34</f>
        <v>905</v>
      </c>
      <c r="AH8" s="4">
        <f>G35</f>
        <v>527</v>
      </c>
      <c r="AI8" s="4">
        <v>1217</v>
      </c>
      <c r="AJ8" s="4">
        <v>536</v>
      </c>
    </row>
    <row r="9" spans="1:36" s="4" customFormat="1" ht="15.75" customHeight="1" x14ac:dyDescent="0.25">
      <c r="A9"/>
      <c r="B9" s="4">
        <f>Puertos!C9</f>
        <v>1064</v>
      </c>
      <c r="C9" s="4">
        <v>390.99</v>
      </c>
      <c r="D9" s="4">
        <f>H5</f>
        <v>162</v>
      </c>
      <c r="E9" s="4">
        <v>123</v>
      </c>
      <c r="F9" s="4">
        <v>1360.69</v>
      </c>
      <c r="G9" s="4">
        <v>1541</v>
      </c>
      <c r="H9" s="4">
        <v>0</v>
      </c>
      <c r="I9" s="4">
        <v>738.12099999999998</v>
      </c>
      <c r="J9" s="4">
        <f>H11</f>
        <v>463</v>
      </c>
      <c r="K9" s="4">
        <v>619.33000000000004</v>
      </c>
      <c r="L9" s="4">
        <f>H13</f>
        <v>151</v>
      </c>
      <c r="M9" s="4">
        <f>H14</f>
        <v>1008</v>
      </c>
      <c r="N9" s="4">
        <f>H15</f>
        <v>1216</v>
      </c>
      <c r="O9" s="4">
        <f>H16</f>
        <v>1246</v>
      </c>
      <c r="P9" s="4">
        <f>H17</f>
        <v>1295</v>
      </c>
      <c r="Q9" s="4">
        <v>1257.019</v>
      </c>
      <c r="R9" s="4">
        <f>H19</f>
        <v>921</v>
      </c>
      <c r="S9" s="4">
        <v>1728.94</v>
      </c>
      <c r="T9" s="4">
        <v>2000.97</v>
      </c>
      <c r="U9" s="4">
        <f>H22</f>
        <v>1753</v>
      </c>
      <c r="V9" s="4">
        <v>1822.894</v>
      </c>
      <c r="W9" s="4">
        <v>2011.87</v>
      </c>
      <c r="X9" s="4">
        <v>1775.9</v>
      </c>
      <c r="Y9" s="4">
        <v>1741.9</v>
      </c>
      <c r="Z9" s="4">
        <v>1733</v>
      </c>
      <c r="AA9" s="4">
        <v>1706.8</v>
      </c>
      <c r="AB9" s="4">
        <v>1640.93</v>
      </c>
      <c r="AC9" s="4">
        <v>1490.82</v>
      </c>
      <c r="AD9" s="4">
        <v>1420.626</v>
      </c>
      <c r="AE9" s="4">
        <f>H32</f>
        <v>1007</v>
      </c>
      <c r="AF9" s="4">
        <f>H33</f>
        <v>912</v>
      </c>
      <c r="AG9" s="4">
        <v>576.13</v>
      </c>
      <c r="AH9" s="4">
        <f>H35</f>
        <v>1134</v>
      </c>
      <c r="AI9" s="4">
        <f>H36</f>
        <v>333</v>
      </c>
      <c r="AJ9" s="4">
        <v>1394</v>
      </c>
    </row>
    <row r="10" spans="1:36" s="4" customFormat="1" x14ac:dyDescent="0.25">
      <c r="A10"/>
      <c r="B10" s="4">
        <f>Puertos!C10</f>
        <v>111</v>
      </c>
      <c r="C10" s="4">
        <v>320.19</v>
      </c>
      <c r="D10" s="4">
        <v>320.19</v>
      </c>
      <c r="E10" s="4">
        <v>935</v>
      </c>
      <c r="F10" s="4">
        <v>531.85</v>
      </c>
      <c r="G10" s="4">
        <v>723</v>
      </c>
      <c r="H10" s="4">
        <v>738.12099999999998</v>
      </c>
      <c r="I10" s="4">
        <v>0</v>
      </c>
      <c r="J10" s="4">
        <v>354.21</v>
      </c>
      <c r="K10" s="4">
        <v>176.02</v>
      </c>
      <c r="L10" s="4">
        <v>691</v>
      </c>
      <c r="M10" s="4">
        <v>186.28</v>
      </c>
      <c r="N10" s="4">
        <f>I15</f>
        <v>394</v>
      </c>
      <c r="O10" s="4">
        <v>409.82</v>
      </c>
      <c r="P10" s="4">
        <v>475</v>
      </c>
      <c r="Q10" s="4">
        <v>573.97</v>
      </c>
      <c r="R10" s="4">
        <v>89.09</v>
      </c>
      <c r="S10" s="4">
        <v>869.87</v>
      </c>
      <c r="T10" s="4">
        <v>1183</v>
      </c>
      <c r="U10" s="4">
        <v>964.9</v>
      </c>
      <c r="V10" s="4">
        <v>963.82</v>
      </c>
      <c r="W10" s="4">
        <f>I24</f>
        <v>1135</v>
      </c>
      <c r="X10" s="4">
        <v>1010.79</v>
      </c>
      <c r="Y10" s="4">
        <v>919</v>
      </c>
      <c r="Z10" s="4">
        <v>915</v>
      </c>
      <c r="AA10" s="4">
        <v>750</v>
      </c>
      <c r="AB10" s="4">
        <v>796.97</v>
      </c>
      <c r="AC10" s="4">
        <v>722.3</v>
      </c>
      <c r="AD10" s="4">
        <v>526.99</v>
      </c>
      <c r="AE10" s="4">
        <v>180.99</v>
      </c>
      <c r="AF10" s="4">
        <v>73.97</v>
      </c>
      <c r="AG10" s="4">
        <v>207</v>
      </c>
      <c r="AH10" s="4">
        <v>307</v>
      </c>
      <c r="AI10" s="4">
        <v>449.78</v>
      </c>
      <c r="AJ10" s="4">
        <v>561.54999999999995</v>
      </c>
    </row>
    <row r="11" spans="1:36" s="4" customFormat="1" x14ac:dyDescent="0.25">
      <c r="A11"/>
      <c r="B11" s="4">
        <f>Puertos!C11</f>
        <v>297</v>
      </c>
      <c r="C11" s="4">
        <v>75</v>
      </c>
      <c r="D11" s="4">
        <v>586</v>
      </c>
      <c r="E11" s="4">
        <v>561</v>
      </c>
      <c r="F11" s="4">
        <v>893.62</v>
      </c>
      <c r="G11" s="4">
        <v>1099</v>
      </c>
      <c r="H11" s="4">
        <v>463</v>
      </c>
      <c r="I11" s="4">
        <v>354.21</v>
      </c>
      <c r="J11" s="4">
        <v>0</v>
      </c>
      <c r="K11" s="4">
        <v>241.36</v>
      </c>
      <c r="L11" s="4">
        <v>319</v>
      </c>
      <c r="M11" s="4">
        <f>J14</f>
        <v>573</v>
      </c>
      <c r="N11" s="4">
        <f>J15</f>
        <v>781</v>
      </c>
      <c r="O11" s="4">
        <v>808</v>
      </c>
      <c r="P11" s="4">
        <f>J17</f>
        <v>859</v>
      </c>
      <c r="Q11" s="4">
        <v>1003.78</v>
      </c>
      <c r="R11" s="4">
        <f>J19</f>
        <v>485</v>
      </c>
      <c r="S11" s="4">
        <v>1273.758</v>
      </c>
      <c r="T11" s="4">
        <v>1611.77</v>
      </c>
      <c r="U11" s="4">
        <v>1340.17</v>
      </c>
      <c r="V11" s="4">
        <v>1388.769</v>
      </c>
      <c r="W11" s="4">
        <v>1562.63</v>
      </c>
      <c r="X11" s="4">
        <v>1415.76</v>
      </c>
      <c r="Y11" s="4">
        <v>1293.73</v>
      </c>
      <c r="Z11" s="4">
        <v>1291</v>
      </c>
      <c r="AA11" s="4">
        <f>J28</f>
        <v>1184.6600000000001</v>
      </c>
      <c r="AB11" s="4">
        <v>1193.8399999999999</v>
      </c>
      <c r="AC11" s="4">
        <v>1092.8699999999999</v>
      </c>
      <c r="AD11" s="4">
        <v>961.66</v>
      </c>
      <c r="AE11" s="4">
        <v>285</v>
      </c>
      <c r="AF11" s="4">
        <v>476</v>
      </c>
      <c r="AG11" s="4">
        <v>266</v>
      </c>
      <c r="AH11" s="4">
        <v>699</v>
      </c>
      <c r="AI11" s="4">
        <v>143</v>
      </c>
      <c r="AJ11" s="4">
        <v>952</v>
      </c>
    </row>
    <row r="12" spans="1:36" s="4" customFormat="1" x14ac:dyDescent="0.25">
      <c r="A12"/>
      <c r="B12" s="4">
        <f>Puertos!C12</f>
        <v>294</v>
      </c>
      <c r="C12" s="4">
        <v>307.7</v>
      </c>
      <c r="D12" s="4">
        <v>814</v>
      </c>
      <c r="E12" s="4">
        <v>780</v>
      </c>
      <c r="F12" s="4">
        <v>723</v>
      </c>
      <c r="G12" s="4">
        <v>879</v>
      </c>
      <c r="H12" s="4">
        <v>619.33000000000004</v>
      </c>
      <c r="I12" s="4">
        <f>K10</f>
        <v>176.02</v>
      </c>
      <c r="J12" s="4">
        <v>241.36</v>
      </c>
      <c r="K12" s="4">
        <v>0</v>
      </c>
      <c r="L12" s="4">
        <f>K13</f>
        <v>536</v>
      </c>
      <c r="M12" s="4">
        <f>K14</f>
        <v>341</v>
      </c>
      <c r="N12" s="4">
        <f>K15</f>
        <v>550</v>
      </c>
      <c r="O12" s="4">
        <v>545.35</v>
      </c>
      <c r="P12" s="4">
        <f>K17</f>
        <v>631</v>
      </c>
      <c r="Q12" s="4">
        <v>744.06</v>
      </c>
      <c r="R12" s="4">
        <f>K19</f>
        <v>257</v>
      </c>
      <c r="S12" s="4">
        <v>1023.758</v>
      </c>
      <c r="T12" s="4">
        <f>K21</f>
        <v>1339</v>
      </c>
      <c r="U12" s="4">
        <v>1118.79</v>
      </c>
      <c r="V12" s="4">
        <v>1117.71</v>
      </c>
      <c r="W12" s="4">
        <f>K24</f>
        <v>1291</v>
      </c>
      <c r="X12" s="4">
        <v>1165.2270000000001</v>
      </c>
      <c r="Y12" s="4">
        <v>1072.894</v>
      </c>
      <c r="Z12" s="4">
        <v>1071</v>
      </c>
      <c r="AA12" s="4">
        <v>1184.6600000000001</v>
      </c>
      <c r="AB12" s="4">
        <v>943.84</v>
      </c>
      <c r="AC12" s="4">
        <v>902.8</v>
      </c>
      <c r="AD12" s="4">
        <v>682.5</v>
      </c>
      <c r="AE12" s="4">
        <v>361.23</v>
      </c>
      <c r="AF12" s="4">
        <v>223</v>
      </c>
      <c r="AG12" s="4">
        <v>45</v>
      </c>
      <c r="AH12" s="4">
        <v>463</v>
      </c>
      <c r="AI12" s="4">
        <v>329.91</v>
      </c>
      <c r="AJ12" s="4">
        <v>765.11</v>
      </c>
    </row>
    <row r="13" spans="1:36" s="4" customFormat="1" x14ac:dyDescent="0.25">
      <c r="A13"/>
      <c r="B13" s="4">
        <f>Puertos!C13</f>
        <v>118</v>
      </c>
      <c r="C13" s="4">
        <v>241.99</v>
      </c>
      <c r="D13" s="4">
        <v>278</v>
      </c>
      <c r="E13" s="4">
        <v>248</v>
      </c>
      <c r="F13" s="4">
        <v>1179</v>
      </c>
      <c r="G13" s="4">
        <v>1391</v>
      </c>
      <c r="H13" s="4">
        <v>151</v>
      </c>
      <c r="I13" s="4">
        <f>L10</f>
        <v>691</v>
      </c>
      <c r="J13" s="4">
        <f>L11</f>
        <v>319</v>
      </c>
      <c r="K13" s="4">
        <v>536</v>
      </c>
      <c r="L13" s="4">
        <v>0</v>
      </c>
      <c r="M13" s="4">
        <f>L14</f>
        <v>864</v>
      </c>
      <c r="N13" s="4">
        <f>L15</f>
        <v>1073</v>
      </c>
      <c r="O13" s="4">
        <f>L16</f>
        <v>1102</v>
      </c>
      <c r="P13" s="4">
        <f>L17</f>
        <v>1151</v>
      </c>
      <c r="Q13" s="4">
        <f>L18</f>
        <v>1192</v>
      </c>
      <c r="R13" s="4">
        <f>L19</f>
        <v>777</v>
      </c>
      <c r="S13" s="4">
        <f>L20</f>
        <v>1499</v>
      </c>
      <c r="T13" s="4">
        <f>L21</f>
        <v>1851</v>
      </c>
      <c r="U13" s="4">
        <f>L22</f>
        <v>1603</v>
      </c>
      <c r="V13" s="4">
        <f>L23</f>
        <v>1598</v>
      </c>
      <c r="W13" s="4">
        <f>L24</f>
        <v>1803</v>
      </c>
      <c r="X13" s="4">
        <f>L25</f>
        <v>1626</v>
      </c>
      <c r="Y13" s="4">
        <v>1532</v>
      </c>
      <c r="Z13" s="4">
        <v>1583</v>
      </c>
      <c r="AA13" s="4">
        <f>L28</f>
        <v>1478</v>
      </c>
      <c r="AB13" s="4">
        <f>L29</f>
        <v>1393</v>
      </c>
      <c r="AC13" s="4">
        <f>L30</f>
        <v>1331</v>
      </c>
      <c r="AD13" s="4">
        <f>L31</f>
        <v>1190</v>
      </c>
      <c r="AE13" s="4">
        <f>L32</f>
        <v>863</v>
      </c>
      <c r="AF13" s="4">
        <f>L33</f>
        <v>768</v>
      </c>
      <c r="AG13" s="4">
        <f>L34</f>
        <v>521</v>
      </c>
      <c r="AH13" s="4">
        <f>L35</f>
        <v>990</v>
      </c>
      <c r="AI13" s="4">
        <v>189</v>
      </c>
      <c r="AJ13" s="4">
        <v>1244</v>
      </c>
    </row>
    <row r="14" spans="1:36" s="4" customFormat="1" x14ac:dyDescent="0.25">
      <c r="A14"/>
      <c r="B14" s="4">
        <f>Puertos!C14</f>
        <v>175</v>
      </c>
      <c r="C14" s="4">
        <v>620</v>
      </c>
      <c r="D14" s="4">
        <v>1130.99</v>
      </c>
      <c r="E14" s="4">
        <v>1106</v>
      </c>
      <c r="F14" s="4">
        <v>351.99</v>
      </c>
      <c r="G14" s="4">
        <v>564</v>
      </c>
      <c r="H14" s="4">
        <v>1008</v>
      </c>
      <c r="I14" s="4">
        <v>186.28</v>
      </c>
      <c r="J14" s="4">
        <v>573</v>
      </c>
      <c r="K14" s="4">
        <v>341</v>
      </c>
      <c r="L14" s="4">
        <v>864</v>
      </c>
      <c r="M14" s="4">
        <v>0</v>
      </c>
      <c r="N14" s="4">
        <f>M15</f>
        <v>223</v>
      </c>
      <c r="O14" s="4">
        <f>M16</f>
        <v>253</v>
      </c>
      <c r="P14" s="4">
        <f>M17</f>
        <v>302</v>
      </c>
      <c r="Q14" s="4">
        <f>M18</f>
        <v>357</v>
      </c>
      <c r="R14" s="4">
        <f>M19</f>
        <v>120</v>
      </c>
      <c r="S14" s="4">
        <f>M20</f>
        <v>672</v>
      </c>
      <c r="T14" s="4">
        <f>M21</f>
        <v>1024</v>
      </c>
      <c r="U14" s="4">
        <f>M22</f>
        <v>776</v>
      </c>
      <c r="V14" s="4">
        <f>M23</f>
        <v>771</v>
      </c>
      <c r="W14" s="4">
        <f>M24</f>
        <v>976</v>
      </c>
      <c r="X14" s="4">
        <f>M25</f>
        <v>799</v>
      </c>
      <c r="Y14" s="4">
        <f>M26</f>
        <v>705</v>
      </c>
      <c r="Z14" s="4">
        <f>M27</f>
        <v>756</v>
      </c>
      <c r="AA14" s="4">
        <f>M28</f>
        <v>651</v>
      </c>
      <c r="AB14" s="4">
        <f>M29</f>
        <v>566</v>
      </c>
      <c r="AC14" s="4">
        <f>M30</f>
        <v>504</v>
      </c>
      <c r="AD14" s="4">
        <f>M31</f>
        <v>356</v>
      </c>
      <c r="AE14" s="4">
        <f>M32</f>
        <v>352.05</v>
      </c>
      <c r="AF14" s="4">
        <v>121</v>
      </c>
      <c r="AG14" s="4">
        <f>M34</f>
        <v>367</v>
      </c>
      <c r="AH14" s="4">
        <f>M35</f>
        <v>141</v>
      </c>
      <c r="AI14" s="4">
        <f>M36</f>
        <v>689</v>
      </c>
      <c r="AJ14" s="4">
        <v>408</v>
      </c>
    </row>
    <row r="15" spans="1:36" s="4" customFormat="1" x14ac:dyDescent="0.25">
      <c r="A15"/>
      <c r="B15" s="4">
        <f>Puertos!C15</f>
        <v>326</v>
      </c>
      <c r="C15" s="4">
        <v>835</v>
      </c>
      <c r="D15" s="4">
        <v>1343</v>
      </c>
      <c r="E15" s="4">
        <v>1314</v>
      </c>
      <c r="F15" s="4">
        <v>328.9</v>
      </c>
      <c r="G15" s="4">
        <v>541</v>
      </c>
      <c r="H15" s="4">
        <v>1216</v>
      </c>
      <c r="I15" s="4">
        <v>394</v>
      </c>
      <c r="J15" s="4">
        <v>781</v>
      </c>
      <c r="K15" s="4">
        <v>550</v>
      </c>
      <c r="L15" s="4">
        <v>1073</v>
      </c>
      <c r="M15" s="4">
        <v>223</v>
      </c>
      <c r="N15" s="4">
        <v>0</v>
      </c>
      <c r="O15" s="4">
        <f>N16</f>
        <v>34</v>
      </c>
      <c r="P15" s="4">
        <f>N17</f>
        <v>83</v>
      </c>
      <c r="Q15" s="4">
        <f>N18</f>
        <v>244</v>
      </c>
      <c r="R15" s="4">
        <f>N19</f>
        <v>328</v>
      </c>
      <c r="S15" s="4">
        <f>N20</f>
        <v>649</v>
      </c>
      <c r="T15" s="4">
        <f>N21</f>
        <v>1001</v>
      </c>
      <c r="U15" s="4">
        <v>753</v>
      </c>
      <c r="V15" s="4">
        <v>772.67</v>
      </c>
      <c r="W15" s="4">
        <f>N24</f>
        <v>953</v>
      </c>
      <c r="X15" s="4">
        <v>819.65</v>
      </c>
      <c r="Y15" s="4">
        <f>N26</f>
        <v>682</v>
      </c>
      <c r="Z15" s="4">
        <v>733</v>
      </c>
      <c r="AA15" s="4">
        <v>628</v>
      </c>
      <c r="AB15" s="4">
        <f>N29</f>
        <v>543</v>
      </c>
      <c r="AC15" s="4">
        <f>N30</f>
        <v>481</v>
      </c>
      <c r="AD15" s="4">
        <f>N31</f>
        <v>201</v>
      </c>
      <c r="AE15" s="4">
        <f>N32</f>
        <v>226</v>
      </c>
      <c r="AF15" s="4">
        <f>N33</f>
        <v>329</v>
      </c>
      <c r="AG15" s="4">
        <f>N34</f>
        <v>576</v>
      </c>
      <c r="AH15" s="4">
        <v>88</v>
      </c>
      <c r="AI15" s="4">
        <v>897</v>
      </c>
      <c r="AJ15" s="4">
        <v>235</v>
      </c>
    </row>
    <row r="16" spans="1:36" s="4" customFormat="1" x14ac:dyDescent="0.25">
      <c r="A16"/>
      <c r="B16" s="4">
        <f>Puertos!C16</f>
        <v>163</v>
      </c>
      <c r="C16" s="4">
        <v>865</v>
      </c>
      <c r="D16" s="4">
        <v>1378</v>
      </c>
      <c r="E16" s="4">
        <v>1344</v>
      </c>
      <c r="F16" s="4">
        <v>351.99</v>
      </c>
      <c r="G16" s="4">
        <v>564</v>
      </c>
      <c r="H16" s="4">
        <v>1246</v>
      </c>
      <c r="I16" s="4">
        <v>409.82</v>
      </c>
      <c r="J16" s="4">
        <v>811</v>
      </c>
      <c r="K16" s="4">
        <v>545.35</v>
      </c>
      <c r="L16" s="4">
        <v>1102</v>
      </c>
      <c r="M16" s="4">
        <v>253</v>
      </c>
      <c r="N16" s="4">
        <v>34</v>
      </c>
      <c r="O16" s="4">
        <v>0</v>
      </c>
      <c r="P16" s="4">
        <f>O17</f>
        <v>54</v>
      </c>
      <c r="Q16" s="4">
        <v>266.73</v>
      </c>
      <c r="R16" s="4">
        <f>O19</f>
        <v>358</v>
      </c>
      <c r="S16" s="4">
        <v>690.6</v>
      </c>
      <c r="T16" s="4">
        <v>1048.05</v>
      </c>
      <c r="U16" s="4">
        <v>775.91</v>
      </c>
      <c r="V16" s="4">
        <v>785.09699999999998</v>
      </c>
      <c r="W16" s="4">
        <v>975.99</v>
      </c>
      <c r="X16" s="4">
        <v>829.91</v>
      </c>
      <c r="Y16" s="4">
        <v>730</v>
      </c>
      <c r="Z16" s="4">
        <v>733</v>
      </c>
      <c r="AA16" s="4">
        <v>605.79999999999995</v>
      </c>
      <c r="AB16" s="4">
        <v>607.99</v>
      </c>
      <c r="AC16" s="4">
        <v>478.94</v>
      </c>
      <c r="AD16" s="4">
        <v>187.9</v>
      </c>
      <c r="AE16" s="4">
        <v>256</v>
      </c>
      <c r="AF16" s="4">
        <v>359</v>
      </c>
      <c r="AG16" s="4">
        <v>592.33000000000004</v>
      </c>
      <c r="AH16" s="4">
        <v>117</v>
      </c>
      <c r="AI16" s="4">
        <v>927</v>
      </c>
      <c r="AJ16" s="4">
        <v>235</v>
      </c>
    </row>
    <row r="17" spans="1:36" s="5" customFormat="1" x14ac:dyDescent="0.25">
      <c r="A17"/>
      <c r="B17" s="4">
        <f>Puertos!C17</f>
        <v>172</v>
      </c>
      <c r="C17" s="6">
        <v>919</v>
      </c>
      <c r="D17" s="6">
        <v>1422</v>
      </c>
      <c r="E17" s="6">
        <v>1392</v>
      </c>
      <c r="F17" s="6">
        <v>370</v>
      </c>
      <c r="G17" s="6">
        <v>562</v>
      </c>
      <c r="H17" s="6">
        <v>1295</v>
      </c>
      <c r="I17" s="6">
        <f>P10</f>
        <v>475</v>
      </c>
      <c r="J17" s="6">
        <v>859</v>
      </c>
      <c r="K17" s="6">
        <v>631</v>
      </c>
      <c r="L17" s="6">
        <v>1151</v>
      </c>
      <c r="M17" s="6">
        <v>302</v>
      </c>
      <c r="N17" s="6">
        <v>83</v>
      </c>
      <c r="O17" s="6">
        <v>54</v>
      </c>
      <c r="P17" s="6">
        <v>0</v>
      </c>
      <c r="Q17" s="6">
        <f>P18</f>
        <v>249</v>
      </c>
      <c r="R17" s="6">
        <f>P19</f>
        <v>407</v>
      </c>
      <c r="S17" s="6">
        <f>P20</f>
        <v>690</v>
      </c>
      <c r="T17" s="6">
        <f>P21</f>
        <v>1042</v>
      </c>
      <c r="U17" s="6">
        <f>P22</f>
        <v>794</v>
      </c>
      <c r="V17" s="6">
        <f>P23</f>
        <v>789</v>
      </c>
      <c r="W17" s="6">
        <f>P24</f>
        <v>994</v>
      </c>
      <c r="X17" s="6">
        <v>817</v>
      </c>
      <c r="Y17" s="6">
        <v>723</v>
      </c>
      <c r="Z17" s="6">
        <v>774</v>
      </c>
      <c r="AA17" s="6">
        <f>P28</f>
        <v>669</v>
      </c>
      <c r="AB17" s="6">
        <f>P29</f>
        <v>584</v>
      </c>
      <c r="AC17" s="6">
        <f>P30</f>
        <v>522</v>
      </c>
      <c r="AD17" s="6">
        <f>P31</f>
        <v>182</v>
      </c>
      <c r="AE17" s="6">
        <f>P32</f>
        <v>304</v>
      </c>
      <c r="AF17" s="6">
        <f>P33</f>
        <v>408</v>
      </c>
      <c r="AG17" s="6">
        <v>657</v>
      </c>
      <c r="AH17" s="6">
        <v>165</v>
      </c>
      <c r="AI17" s="6">
        <v>975</v>
      </c>
      <c r="AJ17" s="6">
        <v>212</v>
      </c>
    </row>
    <row r="18" spans="1:36" s="4" customFormat="1" x14ac:dyDescent="0.25">
      <c r="A18"/>
      <c r="B18" s="4">
        <f>Puertos!C18</f>
        <v>282</v>
      </c>
      <c r="C18" s="4">
        <v>1051.836</v>
      </c>
      <c r="D18" s="4">
        <f>Q5</f>
        <v>1470</v>
      </c>
      <c r="E18" s="4">
        <v>1436</v>
      </c>
      <c r="F18" s="4">
        <v>184.12</v>
      </c>
      <c r="G18" s="4">
        <v>396</v>
      </c>
      <c r="H18" s="4">
        <v>1257.019</v>
      </c>
      <c r="I18" s="4">
        <v>573.97</v>
      </c>
      <c r="J18" s="4">
        <v>1003.78</v>
      </c>
      <c r="K18" s="4">
        <v>744.06</v>
      </c>
      <c r="L18" s="4">
        <v>1192</v>
      </c>
      <c r="M18" s="4">
        <v>357</v>
      </c>
      <c r="N18" s="4">
        <v>244</v>
      </c>
      <c r="O18" s="4">
        <v>266.73</v>
      </c>
      <c r="P18" s="4">
        <v>249</v>
      </c>
      <c r="Q18" s="4">
        <v>0</v>
      </c>
      <c r="R18" s="4">
        <f>Q19</f>
        <v>485</v>
      </c>
      <c r="S18" s="4">
        <v>504</v>
      </c>
      <c r="T18" s="4">
        <f>Q21</f>
        <v>934.12</v>
      </c>
      <c r="U18" s="4">
        <v>667.92</v>
      </c>
      <c r="V18" s="4">
        <v>363</v>
      </c>
      <c r="W18" s="4">
        <v>886.07</v>
      </c>
      <c r="X18" s="4">
        <f>Q25</f>
        <v>249</v>
      </c>
      <c r="Y18" s="4">
        <f>Q26</f>
        <v>536.98</v>
      </c>
      <c r="Z18" s="4">
        <v>588</v>
      </c>
      <c r="AA18" s="4">
        <v>483</v>
      </c>
      <c r="AB18" s="4">
        <v>398</v>
      </c>
      <c r="AC18" s="4">
        <v>336</v>
      </c>
      <c r="AD18" s="4">
        <v>110</v>
      </c>
      <c r="AE18" s="4">
        <v>383.91</v>
      </c>
      <c r="AF18" s="4">
        <v>494.06</v>
      </c>
      <c r="AG18" s="4">
        <v>706</v>
      </c>
      <c r="AH18" s="4">
        <v>274</v>
      </c>
      <c r="AI18" s="4">
        <v>965.98</v>
      </c>
      <c r="AJ18" s="4">
        <v>185</v>
      </c>
    </row>
    <row r="19" spans="1:36" s="6" customFormat="1" x14ac:dyDescent="0.25">
      <c r="A19" s="4"/>
      <c r="B19" s="4">
        <f>Puertos!C19</f>
        <v>287</v>
      </c>
      <c r="C19" s="6">
        <v>536.99</v>
      </c>
      <c r="D19" s="6">
        <v>1048</v>
      </c>
      <c r="E19" s="6">
        <v>1019</v>
      </c>
      <c r="F19" s="6">
        <f>451+21</f>
        <v>472</v>
      </c>
      <c r="G19" s="6">
        <f>663+21</f>
        <v>684</v>
      </c>
      <c r="H19" s="6">
        <v>921</v>
      </c>
      <c r="I19" s="6">
        <v>89.09</v>
      </c>
      <c r="J19" s="6">
        <v>485</v>
      </c>
      <c r="K19" s="6">
        <v>257</v>
      </c>
      <c r="L19" s="6">
        <v>777</v>
      </c>
      <c r="M19" s="6">
        <v>120</v>
      </c>
      <c r="N19" s="6">
        <v>328</v>
      </c>
      <c r="O19" s="6">
        <v>358</v>
      </c>
      <c r="P19" s="6">
        <v>407</v>
      </c>
      <c r="Q19" s="6">
        <f>464+21</f>
        <v>485</v>
      </c>
      <c r="R19" s="6">
        <v>0</v>
      </c>
      <c r="S19" s="6">
        <f>771+21</f>
        <v>792</v>
      </c>
      <c r="T19" s="6">
        <f>1123+21</f>
        <v>1144</v>
      </c>
      <c r="U19" s="6">
        <f>875+21</f>
        <v>896</v>
      </c>
      <c r="V19" s="6">
        <f>870+21</f>
        <v>891</v>
      </c>
      <c r="W19" s="6">
        <f>1075+21</f>
        <v>1096</v>
      </c>
      <c r="X19" s="6">
        <f>898+21</f>
        <v>919</v>
      </c>
      <c r="Y19" s="6">
        <f>804+21</f>
        <v>825</v>
      </c>
      <c r="Z19" s="6">
        <f>855+21</f>
        <v>876</v>
      </c>
      <c r="AA19" s="6">
        <f>750+21</f>
        <v>771</v>
      </c>
      <c r="AB19" s="6">
        <f>665+21</f>
        <v>686</v>
      </c>
      <c r="AC19" s="6">
        <f>603+21</f>
        <v>624</v>
      </c>
      <c r="AD19" s="6">
        <f>462+21</f>
        <v>483</v>
      </c>
      <c r="AE19" s="6">
        <v>119</v>
      </c>
      <c r="AF19" s="6">
        <v>21</v>
      </c>
      <c r="AG19" s="6">
        <f>268+21</f>
        <v>289</v>
      </c>
      <c r="AH19" s="6">
        <v>246</v>
      </c>
      <c r="AI19" s="6">
        <v>601</v>
      </c>
      <c r="AJ19" s="6">
        <f>516+21</f>
        <v>537</v>
      </c>
    </row>
    <row r="20" spans="1:36" s="4" customFormat="1" x14ac:dyDescent="0.25">
      <c r="A20"/>
      <c r="B20" s="4">
        <f>Puertos!C20</f>
        <v>235</v>
      </c>
      <c r="C20" s="4">
        <v>1333.69</v>
      </c>
      <c r="D20" s="4">
        <v>1857.99</v>
      </c>
      <c r="E20" s="4">
        <v>1743</v>
      </c>
      <c r="F20" s="4">
        <v>377.96</v>
      </c>
      <c r="G20" s="4">
        <v>156</v>
      </c>
      <c r="H20" s="4">
        <v>1728.94</v>
      </c>
      <c r="I20" s="4">
        <v>869.87</v>
      </c>
      <c r="J20" s="4">
        <v>1273.758</v>
      </c>
      <c r="K20" s="4">
        <v>1023.75</v>
      </c>
      <c r="L20" s="4">
        <v>1499</v>
      </c>
      <c r="M20" s="4">
        <v>672</v>
      </c>
      <c r="N20" s="4">
        <v>649</v>
      </c>
      <c r="O20" s="4">
        <v>690.6</v>
      </c>
      <c r="P20" s="4">
        <v>690</v>
      </c>
      <c r="Q20" s="4">
        <f>S18</f>
        <v>504</v>
      </c>
      <c r="R20" s="4">
        <f>S19</f>
        <v>792</v>
      </c>
      <c r="S20" s="4">
        <v>0</v>
      </c>
      <c r="T20" s="4">
        <v>407.66</v>
      </c>
      <c r="U20" s="4">
        <v>125.8</v>
      </c>
      <c r="V20" s="4">
        <f>S23</f>
        <v>141</v>
      </c>
      <c r="W20" s="4">
        <v>356.91</v>
      </c>
      <c r="X20" s="4">
        <f>S25</f>
        <v>169</v>
      </c>
      <c r="Y20" s="4">
        <f>S26</f>
        <v>76.13</v>
      </c>
      <c r="Z20" s="4">
        <f>S27</f>
        <v>126</v>
      </c>
      <c r="AA20" s="4">
        <f>S28</f>
        <v>22</v>
      </c>
      <c r="AB20" s="4">
        <v>144</v>
      </c>
      <c r="AC20" s="4">
        <v>179</v>
      </c>
      <c r="AD20" s="4">
        <f>S31</f>
        <v>569</v>
      </c>
      <c r="AE20" s="4">
        <v>684.66</v>
      </c>
      <c r="AF20" s="4">
        <v>815.87</v>
      </c>
      <c r="AG20" s="4">
        <v>1071.81</v>
      </c>
      <c r="AH20" s="4">
        <f>S35</f>
        <v>635</v>
      </c>
      <c r="AI20" s="4">
        <v>1393.09</v>
      </c>
      <c r="AJ20" s="4">
        <f>S37</f>
        <v>644</v>
      </c>
    </row>
    <row r="21" spans="1:36" s="4" customFormat="1" x14ac:dyDescent="0.25">
      <c r="A21"/>
      <c r="B21" s="4">
        <f>Puertos!C21</f>
        <v>1069</v>
      </c>
      <c r="C21" s="4">
        <v>1672.78</v>
      </c>
      <c r="D21" s="4">
        <v>2184.125</v>
      </c>
      <c r="E21" s="4">
        <v>2095</v>
      </c>
      <c r="F21" s="4">
        <v>781.85</v>
      </c>
      <c r="G21" s="4">
        <v>515.11</v>
      </c>
      <c r="H21" s="4">
        <v>2000.97</v>
      </c>
      <c r="I21" s="4">
        <f>T10</f>
        <v>1183</v>
      </c>
      <c r="J21" s="4">
        <v>1611.77</v>
      </c>
      <c r="K21" s="4">
        <v>1339</v>
      </c>
      <c r="L21" s="4">
        <v>1851</v>
      </c>
      <c r="M21" s="4">
        <v>1024</v>
      </c>
      <c r="N21" s="4">
        <v>1001</v>
      </c>
      <c r="O21" s="4">
        <v>1048.05</v>
      </c>
      <c r="P21" s="4">
        <v>1042</v>
      </c>
      <c r="Q21" s="4">
        <v>934.12</v>
      </c>
      <c r="R21" s="4">
        <f>T19</f>
        <v>1144</v>
      </c>
      <c r="S21" s="4">
        <v>407.66</v>
      </c>
      <c r="T21" s="4">
        <v>0</v>
      </c>
      <c r="U21" s="4">
        <v>404.96</v>
      </c>
      <c r="V21" s="4">
        <v>305.07</v>
      </c>
      <c r="W21" s="4">
        <v>117.17</v>
      </c>
      <c r="X21" s="4">
        <v>269.97000000000003</v>
      </c>
      <c r="Y21" s="4">
        <v>346.99</v>
      </c>
      <c r="Z21" s="4">
        <v>384.98</v>
      </c>
      <c r="AA21" s="4">
        <v>393.08</v>
      </c>
      <c r="AB21" s="4">
        <v>521.04999999999995</v>
      </c>
      <c r="AC21" s="4">
        <v>530.77</v>
      </c>
      <c r="AD21" s="4">
        <v>957.88</v>
      </c>
      <c r="AE21" s="4">
        <v>1049.67</v>
      </c>
      <c r="AF21" s="4">
        <v>1158.75</v>
      </c>
      <c r="AG21" s="4">
        <f>T34</f>
        <v>1365</v>
      </c>
      <c r="AH21" s="4">
        <f>T35</f>
        <v>987</v>
      </c>
      <c r="AI21" s="4">
        <v>1754.86</v>
      </c>
      <c r="AJ21" s="4">
        <v>996</v>
      </c>
    </row>
    <row r="22" spans="1:36" s="4" customFormat="1" x14ac:dyDescent="0.25">
      <c r="A22"/>
      <c r="B22" s="4">
        <f>Puertos!C22</f>
        <v>253</v>
      </c>
      <c r="C22" s="4">
        <v>1400.65</v>
      </c>
      <c r="D22" s="4">
        <v>1911.98</v>
      </c>
      <c r="E22" s="4">
        <v>1847</v>
      </c>
      <c r="F22" s="4">
        <v>515.11800000000005</v>
      </c>
      <c r="G22" s="4">
        <v>230.56</v>
      </c>
      <c r="H22" s="4">
        <v>1753</v>
      </c>
      <c r="I22" s="4">
        <v>964.9</v>
      </c>
      <c r="J22" s="4">
        <v>1340.17</v>
      </c>
      <c r="K22" s="4">
        <v>1118.79</v>
      </c>
      <c r="L22" s="4">
        <v>1603</v>
      </c>
      <c r="M22" s="4">
        <v>776</v>
      </c>
      <c r="N22" s="4">
        <v>753</v>
      </c>
      <c r="O22" s="4">
        <v>775.91</v>
      </c>
      <c r="P22" s="4">
        <v>794</v>
      </c>
      <c r="Q22" s="4">
        <v>667.92</v>
      </c>
      <c r="R22" s="4">
        <f>U19</f>
        <v>896</v>
      </c>
      <c r="S22" s="4">
        <v>125.8</v>
      </c>
      <c r="T22" s="4">
        <f>U21</f>
        <v>404.96</v>
      </c>
      <c r="U22" s="4">
        <v>0</v>
      </c>
      <c r="V22" s="4">
        <v>149.02000000000001</v>
      </c>
      <c r="W22" s="4">
        <f>U24</f>
        <v>225.16200000000001</v>
      </c>
      <c r="X22" s="4">
        <v>178.99</v>
      </c>
      <c r="Y22" s="4">
        <v>76.13</v>
      </c>
      <c r="Z22" s="4">
        <f>U27</f>
        <v>56</v>
      </c>
      <c r="AA22" s="4">
        <f>U28</f>
        <v>134</v>
      </c>
      <c r="AB22" s="4">
        <v>275.91000000000003</v>
      </c>
      <c r="AC22" s="4">
        <v>264.04000000000002</v>
      </c>
      <c r="AD22" s="4">
        <v>690.6</v>
      </c>
      <c r="AE22" s="4">
        <v>776.99</v>
      </c>
      <c r="AF22" s="4">
        <v>887.15</v>
      </c>
      <c r="AG22" s="4">
        <v>1165.7670000000001</v>
      </c>
      <c r="AH22" s="4">
        <f>U35</f>
        <v>739</v>
      </c>
      <c r="AI22" s="4">
        <v>1457.88</v>
      </c>
      <c r="AJ22" s="4">
        <v>748</v>
      </c>
    </row>
    <row r="23" spans="1:36" s="4" customFormat="1" x14ac:dyDescent="0.25">
      <c r="A23"/>
      <c r="B23" s="4">
        <f>Puertos!C23</f>
        <v>250</v>
      </c>
      <c r="C23" s="4">
        <v>1427.646</v>
      </c>
      <c r="D23" s="4">
        <v>1951.944</v>
      </c>
      <c r="E23" s="4">
        <v>1923.866</v>
      </c>
      <c r="F23" s="4">
        <v>477</v>
      </c>
      <c r="G23" s="4">
        <v>261</v>
      </c>
      <c r="H23" s="4">
        <v>1822.894</v>
      </c>
      <c r="I23" s="4">
        <v>963.82</v>
      </c>
      <c r="J23" s="4">
        <v>1388.769</v>
      </c>
      <c r="K23" s="4">
        <v>1117.71</v>
      </c>
      <c r="L23" s="4">
        <v>1598</v>
      </c>
      <c r="M23" s="4">
        <v>771</v>
      </c>
      <c r="N23" s="4">
        <v>772.67</v>
      </c>
      <c r="O23" s="4">
        <v>785.09699999999998</v>
      </c>
      <c r="P23" s="4">
        <v>789</v>
      </c>
      <c r="Q23" s="4">
        <f>V18</f>
        <v>363</v>
      </c>
      <c r="R23" s="4">
        <f>V19</f>
        <v>891</v>
      </c>
      <c r="S23" s="4">
        <v>141</v>
      </c>
      <c r="T23" s="4">
        <v>305.07</v>
      </c>
      <c r="U23" s="4">
        <f>V22</f>
        <v>149.02000000000001</v>
      </c>
      <c r="V23" s="4">
        <v>0</v>
      </c>
      <c r="W23" s="4">
        <f>V24</f>
        <v>254.85</v>
      </c>
      <c r="X23" s="4">
        <f>V25</f>
        <v>68</v>
      </c>
      <c r="Y23" s="4">
        <v>86.93</v>
      </c>
      <c r="Z23" s="4">
        <v>129.05000000000001</v>
      </c>
      <c r="AA23" s="4">
        <f>V28</f>
        <v>129</v>
      </c>
      <c r="AB23" s="4">
        <f>V29</f>
        <v>247</v>
      </c>
      <c r="AC23" s="4">
        <f>V30</f>
        <v>278</v>
      </c>
      <c r="AD23" s="4">
        <f>V31</f>
        <v>771</v>
      </c>
      <c r="AE23" s="4">
        <v>778.61</v>
      </c>
      <c r="AF23" s="4">
        <v>909.82</v>
      </c>
      <c r="AG23" s="4">
        <f>V34</f>
        <v>1165.76</v>
      </c>
      <c r="AH23" s="4">
        <f>V35</f>
        <v>752.69</v>
      </c>
      <c r="AI23" s="4">
        <f>V36</f>
        <v>1424</v>
      </c>
      <c r="AJ23" s="4">
        <f>V37</f>
        <v>743</v>
      </c>
    </row>
    <row r="24" spans="1:36" s="4" customFormat="1" x14ac:dyDescent="0.25">
      <c r="A24"/>
      <c r="B24" s="4">
        <f>Puertos!C24</f>
        <v>245</v>
      </c>
      <c r="C24" s="4">
        <v>1569.97</v>
      </c>
      <c r="D24" s="4">
        <v>2138.23</v>
      </c>
      <c r="E24" s="4">
        <v>2047</v>
      </c>
      <c r="F24" s="4">
        <v>745.14</v>
      </c>
      <c r="G24" s="4">
        <v>475.7</v>
      </c>
      <c r="H24" s="4">
        <v>2011.87</v>
      </c>
      <c r="I24" s="4">
        <v>1135</v>
      </c>
      <c r="J24" s="4">
        <v>1562.63</v>
      </c>
      <c r="K24" s="4">
        <v>1291</v>
      </c>
      <c r="L24" s="4">
        <v>1803</v>
      </c>
      <c r="M24" s="4">
        <v>976</v>
      </c>
      <c r="N24" s="4">
        <v>953</v>
      </c>
      <c r="O24" s="4">
        <v>975.99</v>
      </c>
      <c r="P24" s="4">
        <v>994</v>
      </c>
      <c r="Q24" s="4">
        <v>886.07</v>
      </c>
      <c r="R24" s="4">
        <v>1060</v>
      </c>
      <c r="S24" s="4">
        <v>356.91</v>
      </c>
      <c r="T24" s="4">
        <v>117.17</v>
      </c>
      <c r="U24" s="4">
        <v>225.16200000000001</v>
      </c>
      <c r="V24" s="4">
        <v>254.85</v>
      </c>
      <c r="W24" s="4">
        <v>0</v>
      </c>
      <c r="X24" s="4">
        <v>225.16</v>
      </c>
      <c r="Y24" s="4">
        <v>292.11</v>
      </c>
      <c r="Z24" s="4">
        <v>336.93</v>
      </c>
      <c r="AA24" s="4">
        <v>348.81</v>
      </c>
      <c r="AB24" s="4">
        <v>478.94</v>
      </c>
      <c r="AC24" s="4">
        <v>489.74</v>
      </c>
      <c r="AD24" s="4">
        <v>909.83</v>
      </c>
      <c r="AE24" s="4">
        <v>1005.94</v>
      </c>
      <c r="AF24" s="4">
        <v>1110.7</v>
      </c>
      <c r="AG24" s="4">
        <v>1165.76</v>
      </c>
      <c r="AH24" s="4">
        <f>W35</f>
        <v>939</v>
      </c>
      <c r="AI24" s="4">
        <v>1710.04</v>
      </c>
      <c r="AJ24" s="4">
        <f>W37</f>
        <v>948</v>
      </c>
    </row>
    <row r="25" spans="1:36" s="4" customFormat="1" x14ac:dyDescent="0.25">
      <c r="A25"/>
      <c r="B25" s="4">
        <f>Puertos!C25</f>
        <v>218</v>
      </c>
      <c r="C25" s="4">
        <v>1446</v>
      </c>
      <c r="D25" s="4">
        <v>1903.99</v>
      </c>
      <c r="E25" s="4">
        <v>1970.84</v>
      </c>
      <c r="F25" s="4">
        <v>505</v>
      </c>
      <c r="G25" s="4">
        <v>289</v>
      </c>
      <c r="H25" s="4">
        <v>1775.99</v>
      </c>
      <c r="I25" s="4">
        <v>1010.79</v>
      </c>
      <c r="J25" s="4">
        <v>1415.76</v>
      </c>
      <c r="K25" s="4">
        <v>1165.2270000000001</v>
      </c>
      <c r="L25" s="4">
        <v>1626</v>
      </c>
      <c r="M25" s="4">
        <v>799</v>
      </c>
      <c r="N25" s="4">
        <v>819.65</v>
      </c>
      <c r="O25" s="4">
        <v>829.91</v>
      </c>
      <c r="P25" s="4">
        <v>817</v>
      </c>
      <c r="Q25" s="4">
        <v>249</v>
      </c>
      <c r="R25" s="4">
        <f>X19</f>
        <v>919</v>
      </c>
      <c r="S25" s="4">
        <v>169</v>
      </c>
      <c r="T25" s="4">
        <v>269.97000000000003</v>
      </c>
      <c r="U25" s="4">
        <v>178.99</v>
      </c>
      <c r="V25" s="4">
        <v>68</v>
      </c>
      <c r="W25" s="4">
        <v>225.16</v>
      </c>
      <c r="X25" s="4">
        <v>0</v>
      </c>
      <c r="Y25" s="4">
        <v>125</v>
      </c>
      <c r="Z25" s="4">
        <v>346.99</v>
      </c>
      <c r="AA25" s="4">
        <f>X28</f>
        <v>157</v>
      </c>
      <c r="AB25" s="4">
        <f>X29</f>
        <v>275</v>
      </c>
      <c r="AC25" s="4">
        <f>X30</f>
        <v>306</v>
      </c>
      <c r="AD25" s="4">
        <f>X31</f>
        <v>696</v>
      </c>
      <c r="AE25" s="4">
        <v>826.67</v>
      </c>
      <c r="AF25" s="4">
        <v>956.8</v>
      </c>
      <c r="AG25" s="4">
        <v>1212.99</v>
      </c>
      <c r="AH25" s="4">
        <v>788.33</v>
      </c>
      <c r="AI25" s="4">
        <f>X36</f>
        <v>1452</v>
      </c>
      <c r="AJ25" s="4">
        <f>X37</f>
        <v>771</v>
      </c>
    </row>
    <row r="26" spans="1:36" s="4" customFormat="1" x14ac:dyDescent="0.25">
      <c r="A26"/>
      <c r="B26" s="4">
        <f>Puertos!C26</f>
        <v>220</v>
      </c>
      <c r="C26" s="4">
        <v>1353.67</v>
      </c>
      <c r="D26" s="4">
        <v>1810</v>
      </c>
      <c r="E26" s="4">
        <v>1776</v>
      </c>
      <c r="F26" s="4">
        <v>212.2</v>
      </c>
      <c r="G26" s="4">
        <v>195</v>
      </c>
      <c r="H26" s="4">
        <v>1741.9</v>
      </c>
      <c r="I26" s="4">
        <v>919</v>
      </c>
      <c r="J26" s="4">
        <v>1293.73</v>
      </c>
      <c r="K26" s="4">
        <v>1072.8900000000001</v>
      </c>
      <c r="L26" s="4">
        <v>1532</v>
      </c>
      <c r="M26" s="4">
        <v>705</v>
      </c>
      <c r="N26" s="4">
        <v>682</v>
      </c>
      <c r="O26" s="4">
        <v>730</v>
      </c>
      <c r="P26" s="4">
        <v>723</v>
      </c>
      <c r="Q26" s="4">
        <v>536.98</v>
      </c>
      <c r="R26" s="4">
        <f>Y19</f>
        <v>825</v>
      </c>
      <c r="S26" s="4">
        <v>76.13</v>
      </c>
      <c r="T26" s="4">
        <v>346.99</v>
      </c>
      <c r="U26" s="4">
        <v>87</v>
      </c>
      <c r="V26" s="4">
        <v>86.93</v>
      </c>
      <c r="W26" s="4">
        <f>Y24</f>
        <v>292.11</v>
      </c>
      <c r="X26" s="4">
        <v>125</v>
      </c>
      <c r="Y26" s="4">
        <v>0</v>
      </c>
      <c r="Z26" s="4">
        <f>Y27</f>
        <v>67</v>
      </c>
      <c r="AA26" s="4">
        <v>62.63</v>
      </c>
      <c r="AB26" s="4">
        <v>180.99</v>
      </c>
      <c r="AC26" s="4">
        <v>212.2</v>
      </c>
      <c r="AD26" s="4">
        <v>601.99</v>
      </c>
      <c r="AE26" s="4">
        <v>704.64</v>
      </c>
      <c r="AF26" s="4">
        <v>840.71</v>
      </c>
      <c r="AG26" s="4">
        <v>1119.8699999999999</v>
      </c>
      <c r="AH26" s="4">
        <f>Y35</f>
        <v>668</v>
      </c>
      <c r="AI26" s="4">
        <v>1411.9870000000001</v>
      </c>
      <c r="AJ26" s="4">
        <f>Y37</f>
        <v>677</v>
      </c>
    </row>
    <row r="27" spans="1:36" s="4" customFormat="1" x14ac:dyDescent="0.25">
      <c r="A27"/>
      <c r="B27" s="4">
        <f>Puertos!C27</f>
        <v>254</v>
      </c>
      <c r="C27" s="4">
        <v>1350</v>
      </c>
      <c r="D27" s="4">
        <v>1349.89</v>
      </c>
      <c r="E27" s="4">
        <v>1827</v>
      </c>
      <c r="F27" s="4">
        <v>462</v>
      </c>
      <c r="G27" s="4">
        <v>246</v>
      </c>
      <c r="H27" s="4">
        <v>1733</v>
      </c>
      <c r="I27" s="4">
        <v>915</v>
      </c>
      <c r="J27" s="4">
        <v>1291</v>
      </c>
      <c r="K27" s="4">
        <v>1071</v>
      </c>
      <c r="L27" s="4">
        <v>1583</v>
      </c>
      <c r="M27" s="4">
        <v>756</v>
      </c>
      <c r="N27" s="4">
        <v>733</v>
      </c>
      <c r="O27" s="4">
        <v>733</v>
      </c>
      <c r="P27" s="4">
        <v>774</v>
      </c>
      <c r="Q27" s="4">
        <f>Z18</f>
        <v>588</v>
      </c>
      <c r="R27" s="4">
        <f>Z19</f>
        <v>876</v>
      </c>
      <c r="S27" s="4">
        <v>126</v>
      </c>
      <c r="T27" s="4">
        <v>384.98</v>
      </c>
      <c r="U27" s="4">
        <v>56</v>
      </c>
      <c r="V27" s="4">
        <v>129.05000000000001</v>
      </c>
      <c r="W27" s="4">
        <v>336.93</v>
      </c>
      <c r="X27" s="4">
        <v>346.99</v>
      </c>
      <c r="Y27" s="4">
        <v>67</v>
      </c>
      <c r="Z27" s="4">
        <v>0</v>
      </c>
      <c r="AA27" s="4">
        <f>Z28</f>
        <v>114</v>
      </c>
      <c r="AB27" s="4">
        <f>Z29</f>
        <v>232</v>
      </c>
      <c r="AC27" s="4">
        <f>Z30</f>
        <v>263</v>
      </c>
      <c r="AD27" s="4">
        <f>Z31</f>
        <v>653</v>
      </c>
      <c r="AE27" s="4">
        <f>Z32</f>
        <v>756</v>
      </c>
      <c r="AF27" s="4">
        <f>Z33</f>
        <v>855</v>
      </c>
      <c r="AG27" s="4">
        <f>Z34</f>
        <v>1097</v>
      </c>
      <c r="AH27" s="4">
        <f>Z35</f>
        <v>719</v>
      </c>
      <c r="AI27" s="4">
        <v>1487.58</v>
      </c>
      <c r="AJ27" s="4">
        <f>Z37</f>
        <v>728</v>
      </c>
    </row>
    <row r="28" spans="1:36" s="4" customFormat="1" x14ac:dyDescent="0.25">
      <c r="A28"/>
      <c r="B28" s="4">
        <f>Puertos!C28</f>
        <v>268</v>
      </c>
      <c r="C28" s="4">
        <v>1245</v>
      </c>
      <c r="D28" s="4">
        <f>AA5</f>
        <v>1828.8</v>
      </c>
      <c r="E28" s="4">
        <v>1722</v>
      </c>
      <c r="F28" s="4">
        <v>356.97</v>
      </c>
      <c r="G28" s="4">
        <v>133</v>
      </c>
      <c r="H28" s="4">
        <v>1706.8</v>
      </c>
      <c r="I28" s="4">
        <v>750</v>
      </c>
      <c r="J28" s="4">
        <v>1184.6600000000001</v>
      </c>
      <c r="K28" s="4">
        <v>1084.23</v>
      </c>
      <c r="L28" s="4">
        <v>1478</v>
      </c>
      <c r="M28" s="4">
        <v>651</v>
      </c>
      <c r="N28" s="4">
        <v>628</v>
      </c>
      <c r="O28" s="4">
        <v>605.79999999999995</v>
      </c>
      <c r="P28" s="4">
        <v>669</v>
      </c>
      <c r="Q28" s="4">
        <f>AA18</f>
        <v>483</v>
      </c>
      <c r="R28" s="4">
        <f>AA19</f>
        <v>771</v>
      </c>
      <c r="S28" s="4">
        <v>22</v>
      </c>
      <c r="T28" s="4">
        <v>393.08</v>
      </c>
      <c r="U28" s="4">
        <v>134</v>
      </c>
      <c r="V28" s="4">
        <v>129</v>
      </c>
      <c r="W28" s="4">
        <v>348.81</v>
      </c>
      <c r="X28" s="4">
        <v>157</v>
      </c>
      <c r="Y28" s="4">
        <v>62.63</v>
      </c>
      <c r="Z28" s="4">
        <v>114</v>
      </c>
      <c r="AA28" s="4">
        <v>0</v>
      </c>
      <c r="AB28" s="4">
        <f>AA29</f>
        <v>119</v>
      </c>
      <c r="AC28" s="4">
        <f>AA30</f>
        <v>666.85</v>
      </c>
      <c r="AD28" s="4">
        <f>AA31</f>
        <v>548</v>
      </c>
      <c r="AE28" s="4">
        <v>672.78</v>
      </c>
      <c r="AF28" s="4">
        <v>812.09500000000003</v>
      </c>
      <c r="AG28" s="4">
        <v>1332.07</v>
      </c>
      <c r="AH28" s="4">
        <f>AA35</f>
        <v>614</v>
      </c>
      <c r="AI28" s="4">
        <v>1376.89</v>
      </c>
      <c r="AJ28" s="4">
        <f>AA37</f>
        <v>623</v>
      </c>
    </row>
    <row r="29" spans="1:36" s="4" customFormat="1" x14ac:dyDescent="0.25">
      <c r="A29"/>
      <c r="B29" s="4">
        <f>Puertos!C29</f>
        <v>269</v>
      </c>
      <c r="C29" s="4">
        <v>1245.68</v>
      </c>
      <c r="D29" s="4">
        <v>1764.039</v>
      </c>
      <c r="E29" s="4">
        <v>1637</v>
      </c>
      <c r="F29" s="4">
        <v>272</v>
      </c>
      <c r="G29" s="4">
        <v>23</v>
      </c>
      <c r="H29" s="4">
        <v>1640.93</v>
      </c>
      <c r="I29" s="4">
        <v>796.97</v>
      </c>
      <c r="J29" s="4">
        <v>1193.8399999999999</v>
      </c>
      <c r="K29" s="4">
        <v>943.84</v>
      </c>
      <c r="L29" s="4">
        <v>1393</v>
      </c>
      <c r="M29" s="4">
        <v>566</v>
      </c>
      <c r="N29" s="4">
        <v>543</v>
      </c>
      <c r="O29" s="4">
        <v>607.99</v>
      </c>
      <c r="P29" s="4">
        <v>584</v>
      </c>
      <c r="Q29" s="4">
        <f>AB18</f>
        <v>398</v>
      </c>
      <c r="R29" s="4">
        <f>AB19</f>
        <v>686</v>
      </c>
      <c r="S29" s="4">
        <v>144</v>
      </c>
      <c r="T29" s="4">
        <v>521.04999999999995</v>
      </c>
      <c r="U29" s="4">
        <v>275.91000000000003</v>
      </c>
      <c r="V29" s="4">
        <v>247</v>
      </c>
      <c r="W29" s="4">
        <v>478.94</v>
      </c>
      <c r="X29" s="4">
        <v>275</v>
      </c>
      <c r="Y29" s="4">
        <v>180.99</v>
      </c>
      <c r="Z29" s="4">
        <v>232</v>
      </c>
      <c r="AA29" s="4">
        <v>119</v>
      </c>
      <c r="AB29" s="4">
        <v>0</v>
      </c>
      <c r="AC29" s="4">
        <f>AB30</f>
        <v>69</v>
      </c>
      <c r="AD29" s="4">
        <f>AB31</f>
        <v>463</v>
      </c>
      <c r="AE29" s="4">
        <v>730.56</v>
      </c>
      <c r="AF29" s="4">
        <v>739.74</v>
      </c>
      <c r="AG29" s="4">
        <v>995.14</v>
      </c>
      <c r="AH29" s="4">
        <f>AB35</f>
        <v>529</v>
      </c>
      <c r="AI29" s="4">
        <v>1305.51</v>
      </c>
      <c r="AJ29" s="4">
        <f>AB37</f>
        <v>538</v>
      </c>
    </row>
    <row r="30" spans="1:36" s="4" customFormat="1" x14ac:dyDescent="0.25">
      <c r="A30"/>
      <c r="B30" s="4">
        <f>Puertos!C30</f>
        <v>272</v>
      </c>
      <c r="C30" s="4">
        <v>1146.8599999999999</v>
      </c>
      <c r="D30" s="4">
        <v>1613.93</v>
      </c>
      <c r="E30" s="4">
        <v>1575</v>
      </c>
      <c r="F30" s="4">
        <v>210</v>
      </c>
      <c r="G30" s="4">
        <v>210</v>
      </c>
      <c r="H30" s="4">
        <v>1490.82</v>
      </c>
      <c r="I30" s="4">
        <v>722.3</v>
      </c>
      <c r="J30" s="4">
        <v>1092.8699999999999</v>
      </c>
      <c r="K30" s="4">
        <v>902.8</v>
      </c>
      <c r="L30" s="4">
        <v>1331</v>
      </c>
      <c r="M30" s="4">
        <v>504</v>
      </c>
      <c r="N30" s="4">
        <v>481</v>
      </c>
      <c r="O30" s="4">
        <v>478.94</v>
      </c>
      <c r="P30" s="4">
        <v>522</v>
      </c>
      <c r="Q30" s="4">
        <f>AC18</f>
        <v>336</v>
      </c>
      <c r="R30" s="4">
        <f>AC19</f>
        <v>624</v>
      </c>
      <c r="S30" s="4">
        <v>179</v>
      </c>
      <c r="T30" s="4">
        <v>530.77</v>
      </c>
      <c r="U30" s="4">
        <v>264.04000000000002</v>
      </c>
      <c r="V30" s="4">
        <v>278</v>
      </c>
      <c r="W30" s="4">
        <v>489.74</v>
      </c>
      <c r="X30" s="4">
        <v>306</v>
      </c>
      <c r="Y30" s="4">
        <v>212.2</v>
      </c>
      <c r="Z30" s="4">
        <v>263</v>
      </c>
      <c r="AA30" s="4">
        <v>666.85</v>
      </c>
      <c r="AB30" s="4">
        <v>69</v>
      </c>
      <c r="AC30" s="4">
        <v>0</v>
      </c>
      <c r="AD30" s="4">
        <f>AC31</f>
        <v>401</v>
      </c>
      <c r="AE30" s="4">
        <v>511.88</v>
      </c>
      <c r="AF30" s="4">
        <f>AC33</f>
        <v>666.85</v>
      </c>
      <c r="AG30" s="4">
        <v>947.62</v>
      </c>
      <c r="AH30" s="4">
        <f>AC35</f>
        <v>467</v>
      </c>
      <c r="AI30" s="4">
        <v>1156.05</v>
      </c>
      <c r="AJ30" s="4">
        <f>AC37</f>
        <v>476</v>
      </c>
    </row>
    <row r="31" spans="1:36" s="4" customFormat="1" x14ac:dyDescent="0.25">
      <c r="A31"/>
      <c r="B31" s="4">
        <f>Puertos!C31</f>
        <v>283</v>
      </c>
      <c r="C31" s="4">
        <v>1025.92</v>
      </c>
      <c r="D31" s="4">
        <v>1543.7370000000001</v>
      </c>
      <c r="E31" s="4">
        <v>1434</v>
      </c>
      <c r="F31" s="4">
        <v>248.92</v>
      </c>
      <c r="G31" s="4">
        <v>461</v>
      </c>
      <c r="H31" s="4">
        <v>1420.626</v>
      </c>
      <c r="I31" s="4">
        <v>526.99</v>
      </c>
      <c r="J31" s="4">
        <v>961.66</v>
      </c>
      <c r="K31" s="4">
        <v>682.5</v>
      </c>
      <c r="L31" s="4">
        <v>1190</v>
      </c>
      <c r="M31" s="4">
        <v>356</v>
      </c>
      <c r="N31" s="4">
        <v>201</v>
      </c>
      <c r="O31" s="4">
        <v>187.9</v>
      </c>
      <c r="P31" s="4">
        <v>182</v>
      </c>
      <c r="Q31" s="4">
        <f>AD18</f>
        <v>110</v>
      </c>
      <c r="R31" s="4">
        <f>AD19</f>
        <v>483</v>
      </c>
      <c r="S31" s="4">
        <v>569</v>
      </c>
      <c r="T31" s="4">
        <v>957.88</v>
      </c>
      <c r="U31" s="4">
        <v>690.6</v>
      </c>
      <c r="V31" s="4">
        <v>771</v>
      </c>
      <c r="W31" s="4">
        <v>909.83</v>
      </c>
      <c r="X31" s="4">
        <v>696</v>
      </c>
      <c r="Y31" s="4">
        <v>601.99</v>
      </c>
      <c r="Z31" s="4">
        <v>653</v>
      </c>
      <c r="AA31" s="4">
        <v>548</v>
      </c>
      <c r="AB31" s="4">
        <v>463</v>
      </c>
      <c r="AC31" s="4">
        <v>401</v>
      </c>
      <c r="AD31" s="4">
        <v>0</v>
      </c>
      <c r="AE31" s="4">
        <v>356.9</v>
      </c>
      <c r="AF31" s="4">
        <v>453.56</v>
      </c>
      <c r="AG31" s="4">
        <v>766.73</v>
      </c>
      <c r="AH31" s="4">
        <f>AD35</f>
        <v>254</v>
      </c>
      <c r="AI31" s="4">
        <v>1085.8499999999999</v>
      </c>
      <c r="AJ31" s="4">
        <f>AD37</f>
        <v>103</v>
      </c>
    </row>
    <row r="32" spans="1:36" s="4" customFormat="1" x14ac:dyDescent="0.25">
      <c r="A32"/>
      <c r="B32" s="4">
        <f>Puertos!C32</f>
        <v>285</v>
      </c>
      <c r="C32" s="4">
        <v>631</v>
      </c>
      <c r="D32" s="4">
        <v>1127.97</v>
      </c>
      <c r="E32" s="4">
        <v>1105</v>
      </c>
      <c r="F32" s="4">
        <f>AE7</f>
        <v>352.05</v>
      </c>
      <c r="G32" s="4">
        <v>564</v>
      </c>
      <c r="H32" s="4">
        <v>1007</v>
      </c>
      <c r="I32" s="4">
        <v>180.99</v>
      </c>
      <c r="J32" s="4">
        <f>AE11</f>
        <v>285</v>
      </c>
      <c r="K32" s="4">
        <v>361.23</v>
      </c>
      <c r="L32" s="4">
        <v>863</v>
      </c>
      <c r="M32" s="4">
        <v>352.05</v>
      </c>
      <c r="N32" s="4">
        <v>226</v>
      </c>
      <c r="O32" s="4">
        <v>255</v>
      </c>
      <c r="P32" s="4">
        <v>304</v>
      </c>
      <c r="Q32" s="4">
        <v>383.91</v>
      </c>
      <c r="R32" s="4">
        <f>AE19</f>
        <v>119</v>
      </c>
      <c r="S32" s="4">
        <v>684.66</v>
      </c>
      <c r="T32" s="4">
        <v>1049.67</v>
      </c>
      <c r="U32" s="4">
        <v>776.99</v>
      </c>
      <c r="V32" s="4">
        <v>778.61</v>
      </c>
      <c r="W32" s="4">
        <v>1005.94</v>
      </c>
      <c r="X32" s="4">
        <v>826.67</v>
      </c>
      <c r="Y32" s="4">
        <v>704.64</v>
      </c>
      <c r="Z32" s="4">
        <v>756</v>
      </c>
      <c r="AA32" s="4">
        <v>672.78</v>
      </c>
      <c r="AB32" s="4">
        <v>730.56</v>
      </c>
      <c r="AC32" s="4">
        <v>511.88</v>
      </c>
      <c r="AD32" s="4">
        <v>356.91</v>
      </c>
      <c r="AE32" s="4">
        <v>0</v>
      </c>
      <c r="AF32" s="4">
        <f>AE33</f>
        <v>120</v>
      </c>
      <c r="AG32" s="4">
        <v>388.22</v>
      </c>
      <c r="AH32" s="4">
        <f>AE35</f>
        <v>143</v>
      </c>
      <c r="AI32" s="4">
        <f>AE36</f>
        <v>688</v>
      </c>
      <c r="AJ32" s="4">
        <f>AE37</f>
        <v>409</v>
      </c>
    </row>
    <row r="33" spans="1:43" s="4" customFormat="1" x14ac:dyDescent="0.25">
      <c r="A33"/>
      <c r="B33" s="4">
        <f>Puertos!C33</f>
        <v>288</v>
      </c>
      <c r="C33" s="4">
        <v>535</v>
      </c>
      <c r="D33" s="4">
        <v>1031.99</v>
      </c>
      <c r="E33" s="4">
        <v>1009</v>
      </c>
      <c r="F33" s="4">
        <v>463.82</v>
      </c>
      <c r="G33" s="4">
        <v>663</v>
      </c>
      <c r="H33" s="4">
        <v>912</v>
      </c>
      <c r="I33" s="4">
        <v>73.97</v>
      </c>
      <c r="J33" s="4">
        <v>476</v>
      </c>
      <c r="K33" s="4">
        <v>223</v>
      </c>
      <c r="L33" s="4">
        <v>768</v>
      </c>
      <c r="M33" s="4">
        <v>121</v>
      </c>
      <c r="N33" s="4">
        <v>329</v>
      </c>
      <c r="O33" s="4">
        <v>359</v>
      </c>
      <c r="P33" s="4">
        <v>408</v>
      </c>
      <c r="Q33" s="4">
        <v>494.06</v>
      </c>
      <c r="R33" s="4">
        <f>AF19</f>
        <v>21</v>
      </c>
      <c r="S33" s="4">
        <v>815.87</v>
      </c>
      <c r="T33" s="4">
        <v>1158.75</v>
      </c>
      <c r="U33" s="4">
        <v>887.15</v>
      </c>
      <c r="V33" s="4">
        <v>909.82</v>
      </c>
      <c r="W33" s="4">
        <v>1110.7</v>
      </c>
      <c r="X33" s="4">
        <v>956.8</v>
      </c>
      <c r="Y33" s="4">
        <v>840.71</v>
      </c>
      <c r="Z33" s="4">
        <v>855</v>
      </c>
      <c r="AA33" s="4">
        <v>812.09500000000003</v>
      </c>
      <c r="AB33" s="4">
        <v>739.74</v>
      </c>
      <c r="AC33" s="4">
        <v>666.85</v>
      </c>
      <c r="AD33" s="4">
        <v>453.56</v>
      </c>
      <c r="AE33" s="4">
        <v>120</v>
      </c>
      <c r="AF33" s="4">
        <v>0</v>
      </c>
      <c r="AG33" s="4">
        <v>251.62</v>
      </c>
      <c r="AH33" s="4">
        <f>AF35</f>
        <v>247</v>
      </c>
      <c r="AI33" s="4">
        <f>AF36</f>
        <v>592</v>
      </c>
      <c r="AJ33" s="4">
        <f>AF37</f>
        <v>516</v>
      </c>
    </row>
    <row r="34" spans="1:43" s="4" customFormat="1" x14ac:dyDescent="0.25">
      <c r="A34"/>
      <c r="B34" s="4">
        <f>Puertos!C34</f>
        <v>1065</v>
      </c>
      <c r="C34" s="4">
        <v>288.01299999999998</v>
      </c>
      <c r="D34" s="4">
        <v>799</v>
      </c>
      <c r="E34" s="4">
        <v>765</v>
      </c>
      <c r="F34" s="4">
        <v>822.89</v>
      </c>
      <c r="G34" s="4">
        <v>905</v>
      </c>
      <c r="H34" s="4">
        <v>576.13</v>
      </c>
      <c r="I34" s="4">
        <v>207</v>
      </c>
      <c r="J34" s="4">
        <v>266</v>
      </c>
      <c r="K34" s="4">
        <v>45</v>
      </c>
      <c r="L34" s="4">
        <v>521</v>
      </c>
      <c r="M34" s="4">
        <v>367</v>
      </c>
      <c r="N34" s="4">
        <v>576</v>
      </c>
      <c r="O34" s="4">
        <v>592.33000000000004</v>
      </c>
      <c r="P34" s="4">
        <v>657</v>
      </c>
      <c r="Q34" s="4">
        <f>AG18</f>
        <v>706</v>
      </c>
      <c r="R34" s="4">
        <f>AG19</f>
        <v>289</v>
      </c>
      <c r="S34" s="4">
        <v>1071.81</v>
      </c>
      <c r="T34" s="4">
        <v>1365</v>
      </c>
      <c r="U34" s="4">
        <v>1165.7670000000001</v>
      </c>
      <c r="V34" s="4">
        <v>1165.76</v>
      </c>
      <c r="W34" s="4">
        <v>1317</v>
      </c>
      <c r="X34" s="4">
        <v>1212.99</v>
      </c>
      <c r="Y34" s="4">
        <v>1119.8699999999999</v>
      </c>
      <c r="Z34" s="4">
        <v>1097</v>
      </c>
      <c r="AA34" s="4">
        <v>1332.07</v>
      </c>
      <c r="AB34" s="4">
        <v>907</v>
      </c>
      <c r="AC34" s="4">
        <v>947.62</v>
      </c>
      <c r="AD34" s="4">
        <v>766.73</v>
      </c>
      <c r="AE34" s="4">
        <v>388.22</v>
      </c>
      <c r="AF34" s="4">
        <v>251.62</v>
      </c>
      <c r="AG34" s="4">
        <v>0</v>
      </c>
      <c r="AH34" s="4">
        <f>AG35</f>
        <v>489</v>
      </c>
      <c r="AI34" s="4">
        <v>286.70999999999998</v>
      </c>
      <c r="AJ34" s="4">
        <f>AG37</f>
        <v>758</v>
      </c>
    </row>
    <row r="35" spans="1:43" s="4" customFormat="1" x14ac:dyDescent="0.25">
      <c r="A35"/>
      <c r="B35" s="4">
        <f>Puertos!C35</f>
        <v>323</v>
      </c>
      <c r="C35" s="4">
        <v>758</v>
      </c>
      <c r="D35" s="4">
        <v>1252.97</v>
      </c>
      <c r="E35" s="4">
        <v>1232</v>
      </c>
      <c r="F35" s="4">
        <v>315</v>
      </c>
      <c r="G35" s="4">
        <v>527</v>
      </c>
      <c r="H35" s="4">
        <v>1134</v>
      </c>
      <c r="I35" s="4">
        <v>307</v>
      </c>
      <c r="J35" s="4">
        <v>699</v>
      </c>
      <c r="K35" s="4">
        <v>463</v>
      </c>
      <c r="L35" s="4">
        <v>990</v>
      </c>
      <c r="M35" s="4">
        <v>141</v>
      </c>
      <c r="N35" s="4">
        <v>88</v>
      </c>
      <c r="O35" s="4">
        <v>117</v>
      </c>
      <c r="P35" s="4">
        <v>165</v>
      </c>
      <c r="Q35" s="4">
        <v>274</v>
      </c>
      <c r="R35" s="4">
        <f>AH19</f>
        <v>246</v>
      </c>
      <c r="S35" s="4">
        <v>635</v>
      </c>
      <c r="T35" s="4">
        <v>987</v>
      </c>
      <c r="U35" s="4">
        <v>739</v>
      </c>
      <c r="V35" s="4">
        <v>752.69</v>
      </c>
      <c r="W35" s="4">
        <v>939</v>
      </c>
      <c r="X35" s="4">
        <v>788.33</v>
      </c>
      <c r="Y35" s="4">
        <v>668</v>
      </c>
      <c r="Z35" s="4">
        <v>719</v>
      </c>
      <c r="AA35" s="4">
        <v>614</v>
      </c>
      <c r="AB35" s="4">
        <v>529</v>
      </c>
      <c r="AC35" s="4">
        <v>467</v>
      </c>
      <c r="AD35" s="4">
        <v>254</v>
      </c>
      <c r="AE35" s="4">
        <v>143</v>
      </c>
      <c r="AF35" s="4">
        <v>247</v>
      </c>
      <c r="AG35" s="4">
        <v>489</v>
      </c>
      <c r="AH35" s="4">
        <v>0</v>
      </c>
      <c r="AI35" s="4">
        <f>AH36</f>
        <v>815</v>
      </c>
      <c r="AJ35" s="4">
        <f>AH37</f>
        <v>303</v>
      </c>
    </row>
    <row r="36" spans="1:43" s="4" customFormat="1" x14ac:dyDescent="0.25">
      <c r="A36"/>
      <c r="B36" s="4">
        <f>Puertos!C36</f>
        <v>462</v>
      </c>
      <c r="C36" s="4">
        <v>67</v>
      </c>
      <c r="D36" s="4">
        <v>460</v>
      </c>
      <c r="E36" s="4">
        <v>430</v>
      </c>
      <c r="F36" s="4">
        <v>1028.07</v>
      </c>
      <c r="G36" s="4">
        <v>1217</v>
      </c>
      <c r="H36" s="4">
        <v>333</v>
      </c>
      <c r="I36" s="4">
        <v>449.78</v>
      </c>
      <c r="J36" s="4">
        <v>143</v>
      </c>
      <c r="K36" s="4">
        <v>329.91</v>
      </c>
      <c r="L36" s="4">
        <v>189</v>
      </c>
      <c r="M36" s="4">
        <v>689</v>
      </c>
      <c r="N36" s="4">
        <v>897</v>
      </c>
      <c r="O36" s="4">
        <v>927</v>
      </c>
      <c r="P36" s="4">
        <v>975</v>
      </c>
      <c r="Q36" s="4">
        <v>965.98</v>
      </c>
      <c r="R36" s="4">
        <f>AI19</f>
        <v>601</v>
      </c>
      <c r="S36" s="4">
        <v>1393.09</v>
      </c>
      <c r="T36" s="4">
        <v>1754.86</v>
      </c>
      <c r="U36" s="4">
        <v>1457.88</v>
      </c>
      <c r="V36" s="4">
        <v>1424</v>
      </c>
      <c r="W36" s="4">
        <v>1710.04</v>
      </c>
      <c r="X36" s="4">
        <v>1452</v>
      </c>
      <c r="Y36" s="4">
        <v>1411.9870000000001</v>
      </c>
      <c r="Z36" s="4">
        <f>AI27</f>
        <v>1487.58</v>
      </c>
      <c r="AA36" s="4">
        <v>1376.89</v>
      </c>
      <c r="AB36" s="4">
        <v>1305.51</v>
      </c>
      <c r="AC36" s="4">
        <v>1156.05</v>
      </c>
      <c r="AD36" s="4">
        <v>1085.8499999999999</v>
      </c>
      <c r="AE36" s="4">
        <v>688</v>
      </c>
      <c r="AF36" s="4">
        <v>592</v>
      </c>
      <c r="AG36" s="4">
        <v>286.70999999999998</v>
      </c>
      <c r="AH36" s="4">
        <v>815</v>
      </c>
      <c r="AI36" s="4">
        <v>0</v>
      </c>
      <c r="AJ36" s="4">
        <f>AI37</f>
        <v>1070</v>
      </c>
    </row>
    <row r="37" spans="1:43" s="4" customFormat="1" x14ac:dyDescent="0.25">
      <c r="A37"/>
      <c r="B37" s="4">
        <f>Puertos!C37</f>
        <v>359</v>
      </c>
      <c r="C37" s="4">
        <v>1011</v>
      </c>
      <c r="D37" s="4">
        <v>1521.99</v>
      </c>
      <c r="E37" s="4">
        <v>1488</v>
      </c>
      <c r="F37" s="4">
        <v>324</v>
      </c>
      <c r="G37" s="4">
        <v>536</v>
      </c>
      <c r="H37" s="4">
        <v>1394</v>
      </c>
      <c r="I37" s="4">
        <v>561.54999999999995</v>
      </c>
      <c r="J37" s="4">
        <v>652</v>
      </c>
      <c r="K37" s="4">
        <v>765.11</v>
      </c>
      <c r="L37" s="4">
        <v>1244</v>
      </c>
      <c r="M37" s="4">
        <v>408</v>
      </c>
      <c r="N37" s="4">
        <v>235</v>
      </c>
      <c r="O37" s="4">
        <v>235</v>
      </c>
      <c r="P37" s="4">
        <v>212</v>
      </c>
      <c r="Q37" s="4">
        <f>AJ18</f>
        <v>185</v>
      </c>
      <c r="R37" s="4">
        <f>AJ19</f>
        <v>537</v>
      </c>
      <c r="S37" s="4">
        <v>644</v>
      </c>
      <c r="T37" s="4">
        <v>996</v>
      </c>
      <c r="U37" s="4">
        <v>748</v>
      </c>
      <c r="V37" s="4">
        <v>743</v>
      </c>
      <c r="W37" s="4">
        <v>948</v>
      </c>
      <c r="X37" s="4">
        <v>771</v>
      </c>
      <c r="Y37" s="4">
        <v>677</v>
      </c>
      <c r="Z37" s="4">
        <v>728</v>
      </c>
      <c r="AA37" s="4">
        <v>623</v>
      </c>
      <c r="AB37" s="4">
        <v>538</v>
      </c>
      <c r="AC37" s="4">
        <v>476</v>
      </c>
      <c r="AD37" s="4">
        <v>103</v>
      </c>
      <c r="AE37" s="4">
        <v>409</v>
      </c>
      <c r="AF37" s="4">
        <v>516</v>
      </c>
      <c r="AG37" s="4">
        <v>758</v>
      </c>
      <c r="AH37" s="4">
        <v>303</v>
      </c>
      <c r="AI37" s="4">
        <v>1070</v>
      </c>
      <c r="AJ37" s="4">
        <v>0</v>
      </c>
    </row>
    <row r="38" spans="1:43" s="4" customFormat="1" x14ac:dyDescent="0.25"/>
    <row r="44" spans="1:43" x14ac:dyDescent="0.25">
      <c r="AQ4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1BB1-2E67-4744-A921-B6FAC1F4B939}">
  <dimension ref="A1:AQ44"/>
  <sheetViews>
    <sheetView workbookViewId="0">
      <selection activeCell="C33" sqref="C33"/>
    </sheetView>
  </sheetViews>
  <sheetFormatPr baseColWidth="10" defaultRowHeight="15" x14ac:dyDescent="0.25"/>
  <cols>
    <col min="3" max="3" width="15.5703125" bestFit="1" customWidth="1"/>
    <col min="4" max="4" width="13" bestFit="1" customWidth="1"/>
    <col min="5" max="5" width="13" customWidth="1"/>
    <col min="6" max="8" width="13" bestFit="1" customWidth="1"/>
    <col min="9" max="9" width="12" style="4" bestFit="1" customWidth="1"/>
    <col min="10" max="12" width="13" style="4" bestFit="1" customWidth="1"/>
    <col min="13" max="13" width="12" style="4" bestFit="1" customWidth="1"/>
    <col min="14" max="17" width="13" style="4" bestFit="1" customWidth="1"/>
    <col min="18" max="18" width="12" bestFit="1" customWidth="1"/>
    <col min="19" max="28" width="13" style="4" bestFit="1" customWidth="1"/>
    <col min="29" max="34" width="12" style="4" bestFit="1" customWidth="1"/>
    <col min="35" max="35" width="13" bestFit="1" customWidth="1"/>
    <col min="36" max="36" width="12" bestFit="1" customWidth="1"/>
  </cols>
  <sheetData>
    <row r="1" spans="1:36" x14ac:dyDescent="0.25">
      <c r="B1" t="s">
        <v>1</v>
      </c>
    </row>
    <row r="3" spans="1:36" x14ac:dyDescent="0.25">
      <c r="B3" s="4"/>
      <c r="C3">
        <f>$B4</f>
        <v>61</v>
      </c>
      <c r="D3">
        <f>$B5</f>
        <v>1063</v>
      </c>
      <c r="E3">
        <f>$B6</f>
        <v>63</v>
      </c>
      <c r="F3">
        <f>$B7</f>
        <v>275</v>
      </c>
      <c r="G3">
        <f>$B8</f>
        <v>271</v>
      </c>
      <c r="H3">
        <f>$B9</f>
        <v>1064</v>
      </c>
      <c r="I3" s="4">
        <f>$B10</f>
        <v>111</v>
      </c>
      <c r="J3" s="4">
        <f>$B11</f>
        <v>297</v>
      </c>
      <c r="K3" s="4">
        <f>$B12</f>
        <v>294</v>
      </c>
      <c r="L3" s="4">
        <f>$B13</f>
        <v>118</v>
      </c>
      <c r="M3" s="4">
        <f>$B14</f>
        <v>175</v>
      </c>
      <c r="N3" s="4">
        <f>$B15</f>
        <v>326</v>
      </c>
      <c r="O3" s="4">
        <f>$B16</f>
        <v>163</v>
      </c>
      <c r="P3" s="4">
        <f>$B17</f>
        <v>172</v>
      </c>
      <c r="Q3" s="4">
        <f>$B18</f>
        <v>282</v>
      </c>
      <c r="R3">
        <f>$B19</f>
        <v>287</v>
      </c>
      <c r="S3" s="4">
        <f>$B20</f>
        <v>235</v>
      </c>
      <c r="T3" s="4">
        <f>$B21</f>
        <v>1069</v>
      </c>
      <c r="U3" s="4">
        <f>$B22</f>
        <v>253</v>
      </c>
      <c r="V3" s="4">
        <f>$B23</f>
        <v>250</v>
      </c>
      <c r="W3" s="4">
        <f>$B24</f>
        <v>245</v>
      </c>
      <c r="X3" s="4">
        <f>$B25</f>
        <v>218</v>
      </c>
      <c r="Y3" s="4">
        <f>$B26</f>
        <v>220</v>
      </c>
      <c r="Z3" s="4">
        <f>$B27</f>
        <v>254</v>
      </c>
      <c r="AA3" s="4">
        <f>$B28</f>
        <v>268</v>
      </c>
      <c r="AB3" s="4">
        <f>$B29</f>
        <v>269</v>
      </c>
      <c r="AC3" s="4">
        <f>$B30</f>
        <v>272</v>
      </c>
      <c r="AD3" s="4">
        <f>$B31</f>
        <v>283</v>
      </c>
      <c r="AE3" s="4">
        <f>$B32</f>
        <v>285</v>
      </c>
      <c r="AF3" s="4">
        <f>$B33</f>
        <v>288</v>
      </c>
      <c r="AG3" s="4">
        <f>$B34</f>
        <v>1065</v>
      </c>
      <c r="AH3" s="4">
        <f>$B35</f>
        <v>323</v>
      </c>
      <c r="AI3">
        <f>$B36</f>
        <v>462</v>
      </c>
      <c r="AJ3">
        <f>$B37</f>
        <v>359</v>
      </c>
    </row>
    <row r="4" spans="1:36" x14ac:dyDescent="0.25">
      <c r="B4" s="4">
        <f>Puertos!C4</f>
        <v>61</v>
      </c>
      <c r="C4" s="7">
        <f>((('Distancias OD'!C4/Variables!$C$4)*Variables!$C$6*Variables!$C$5)/POWER(10,6))*Variables!$C$7</f>
        <v>0</v>
      </c>
      <c r="D4" s="7">
        <f>((('Distancias OD'!D4/Variables!$C$4)*Variables!$C$6*Variables!$C$5)/POWER(10,6))*Variables!$C$7</f>
        <v>38840.042592000005</v>
      </c>
      <c r="E4" s="7">
        <f>((('Distancias OD'!E4/Variables!$C$4)*Variables!$C$6*Variables!$C$5)/POWER(10,6))*Variables!$C$7</f>
        <v>36293.032106639999</v>
      </c>
      <c r="F4" s="7">
        <f>((('Distancias OD'!F4/Variables!$C$4)*Variables!$C$6*Variables!$C$5)/POWER(10,6))*Variables!$C$7</f>
        <v>74450.386257695995</v>
      </c>
      <c r="G4" s="7">
        <f>((('Distancias OD'!G4/Variables!$C$4)*Variables!$C$6*Variables!$C$5)/POWER(10,6))*Variables!$C$7</f>
        <v>86493.787156800012</v>
      </c>
      <c r="H4" s="7">
        <f>((('Distancias OD'!H4/Variables!$C$4)*Variables!$C$6*Variables!$C$5)/POWER(10,6))*Variables!$C$7</f>
        <v>29203.977409703999</v>
      </c>
      <c r="I4" s="7">
        <f>((('Distancias OD'!I4/Variables!$C$4)*Variables!$C$6*Variables!$C$5)/POWER(10,6))*Variables!$C$7</f>
        <v>23915.756226024001</v>
      </c>
      <c r="J4" s="7">
        <f>((('Distancias OD'!J4/Variables!$C$4)*Variables!$C$6*Variables!$C$5)/POWER(10,6))*Variables!$C$7</f>
        <v>5601.9292200000009</v>
      </c>
      <c r="K4" s="7">
        <f>((('Distancias OD'!K4/Variables!$C$4)*Variables!$C$6*Variables!$C$5)/POWER(10,6))*Variables!$C$7</f>
        <v>22982.848279919999</v>
      </c>
      <c r="L4" s="7">
        <f>((('Distancias OD'!L4/Variables!$C$4)*Variables!$C$6*Variables!$C$5)/POWER(10,6))*Variables!$C$7</f>
        <v>18074.811359304003</v>
      </c>
      <c r="M4" s="7">
        <f>((('Distancias OD'!M4/Variables!$C$4)*Variables!$C$6*Variables!$C$5)/POWER(10,6))*Variables!$C$7</f>
        <v>46309.281552000008</v>
      </c>
      <c r="N4" s="7">
        <f>((('Distancias OD'!N4/Variables!$C$4)*Variables!$C$6*Variables!$C$5)/POWER(10,6))*Variables!$C$7</f>
        <v>62368.145316000002</v>
      </c>
      <c r="O4" s="7">
        <f>((('Distancias OD'!O4/Variables!$C$4)*Variables!$C$6*Variables!$C$5)/POWER(10,6))*Variables!$C$7</f>
        <v>64608.917004000003</v>
      </c>
      <c r="P4" s="7">
        <f>((('Distancias OD'!P4/Variables!$C$4)*Variables!$C$6*Variables!$C$5)/POWER(10,6))*Variables!$C$7</f>
        <v>68642.306042400014</v>
      </c>
      <c r="Q4" s="7">
        <f>((('Distancias OD'!Q4/Variables!$C$4)*Variables!$C$6*Variables!$C$5)/POWER(10,6))*Variables!$C$7</f>
        <v>78564.1443073056</v>
      </c>
      <c r="R4" s="7">
        <f>((('Distancias OD'!R4/Variables!$C$4)*Variables!$C$6*Variables!$C$5)/POWER(10,6))*Variables!$C$7</f>
        <v>40109.066291304007</v>
      </c>
      <c r="S4" s="7">
        <f>((('Distancias OD'!S4/Variables!$C$4)*Variables!$C$6*Variables!$C$5)/POWER(10,6))*Variables!$C$7</f>
        <v>99616.49308562401</v>
      </c>
      <c r="T4" s="7">
        <f>((('Distancias OD'!T4/Variables!$C$4)*Variables!$C$6*Variables!$C$5)/POWER(10,6))*Variables!$C$7</f>
        <v>124943.93547508802</v>
      </c>
      <c r="U4" s="7">
        <f>((('Distancias OD'!U4/Variables!$C$4)*Variables!$C$6*Variables!$C$5)/POWER(10,6))*Variables!$C$7</f>
        <v>104617.89549324001</v>
      </c>
      <c r="V4" s="7">
        <f>((('Distancias OD'!V4/Variables!$C$4)*Variables!$C$6*Variables!$C$5)/POWER(10,6))*Variables!$C$7</f>
        <v>106634.29124288162</v>
      </c>
      <c r="W4" s="7">
        <f>((('Distancias OD'!W4/Variables!$C$4)*Variables!$C$6*Variables!$C$5)/POWER(10,6))*Variables!$C$7</f>
        <v>117264.81090031199</v>
      </c>
      <c r="X4" s="7">
        <f>((('Distancias OD'!X4/Variables!$C$4)*Variables!$C$6*Variables!$C$5)/POWER(10,6))*Variables!$C$7</f>
        <v>108005.19536160001</v>
      </c>
      <c r="Y4" s="7">
        <f>((('Distancias OD'!Y4/Variables!$C$4)*Variables!$C$6*Variables!$C$5)/POWER(10,6))*Variables!$C$7</f>
        <v>101108.84702983202</v>
      </c>
      <c r="Z4" s="7">
        <f>((('Distancias OD'!Z4/Variables!$C$4)*Variables!$C$6*Variables!$C$5)/POWER(10,6))*Variables!$C$7</f>
        <v>100834.72596</v>
      </c>
      <c r="AA4" s="7">
        <f>((('Distancias OD'!AA4/Variables!$C$4)*Variables!$C$6*Variables!$C$5)/POWER(10,6))*Variables!$C$7</f>
        <v>92992.025052000012</v>
      </c>
      <c r="AB4" s="7">
        <f>((('Distancias OD'!AB4/Variables!$C$4)*Variables!$C$6*Variables!$C$5)/POWER(10,6))*Variables!$C$7</f>
        <v>93042.815876927998</v>
      </c>
      <c r="AC4" s="7">
        <f>((('Distancias OD'!AC4/Variables!$C$4)*Variables!$C$6*Variables!$C$5)/POWER(10,6))*Variables!$C$7</f>
        <v>85661.713936656</v>
      </c>
      <c r="AD4" s="7">
        <f>((('Distancias OD'!AD4/Variables!$C$4)*Variables!$C$6*Variables!$C$5)/POWER(10,6))*Variables!$C$7</f>
        <v>76628.416338431998</v>
      </c>
      <c r="AE4" s="7">
        <f>((('Distancias OD'!AE4/Variables!$C$4)*Variables!$C$6*Variables!$C$5)/POWER(10,6))*Variables!$C$7</f>
        <v>47130.897837600001</v>
      </c>
      <c r="AF4" s="7">
        <f>((('Distancias OD'!AF4/Variables!$C$4)*Variables!$C$6*Variables!$C$5)/POWER(10,6))*Variables!$C$7</f>
        <v>39960.428436000002</v>
      </c>
      <c r="AG4" s="7">
        <f>((('Distancias OD'!AG4/Variables!$C$4)*Variables!$C$6*Variables!$C$5)/POWER(10,6))*Variables!$C$7</f>
        <v>21512.3792058648</v>
      </c>
      <c r="AH4" s="7">
        <f>((('Distancias OD'!AH4/Variables!$C$4)*Variables!$C$6*Variables!$C$5)/POWER(10,6))*Variables!$C$7</f>
        <v>56616.831316800002</v>
      </c>
      <c r="AI4" s="7">
        <f>((('Distancias OD'!AI4/Variables!$C$4)*Variables!$C$6*Variables!$C$5)/POWER(10,6))*Variables!$C$7</f>
        <v>5004.3901032000003</v>
      </c>
      <c r="AJ4" s="7">
        <f>((('Distancias OD'!AJ4/Variables!$C$4)*Variables!$C$6*Variables!$C$5)/POWER(10,6))*Variables!$C$7</f>
        <v>75514.005885600011</v>
      </c>
    </row>
    <row r="5" spans="1:36" x14ac:dyDescent="0.25">
      <c r="A5" t="s">
        <v>2</v>
      </c>
      <c r="B5" s="4">
        <f>Puertos!C5</f>
        <v>1063</v>
      </c>
      <c r="C5" s="7">
        <f>((('Distancias OD'!C5/Variables!$C$4)*Variables!$C$6*Variables!$C$5)/POWER(10,6))*Variables!$C$7</f>
        <v>38840.042592000005</v>
      </c>
      <c r="D5" s="7">
        <f>((('Distancias OD'!D5/Variables!$C$4)*Variables!$C$6*Variables!$C$5)/POWER(10,6))*Variables!$C$7</f>
        <v>0</v>
      </c>
      <c r="E5" s="7">
        <f>((('Distancias OD'!E5/Variables!$C$4)*Variables!$C$6*Variables!$C$5)/POWER(10,6))*Variables!$C$7</f>
        <v>3585.2347008000006</v>
      </c>
      <c r="F5" s="7">
        <f>((('Distancias OD'!F5/Variables!$C$4)*Variables!$C$6*Variables!$C$5)/POWER(10,6))*Variables!$C$7</f>
        <v>113127.59944036801</v>
      </c>
      <c r="G5" s="7">
        <f>((('Distancias OD'!G5/Variables!$C$4)*Variables!$C$6*Variables!$C$5)/POWER(10,6))*Variables!$C$7</f>
        <v>124661.59824240002</v>
      </c>
      <c r="H5" s="7">
        <f>((('Distancias OD'!H5/Variables!$C$4)*Variables!$C$6*Variables!$C$5)/POWER(10,6))*Variables!$C$7</f>
        <v>12100.1671152</v>
      </c>
      <c r="I5" s="7">
        <f>((('Distancias OD'!I5/Variables!$C$4)*Variables!$C$6*Variables!$C$5)/POWER(10,6))*Variables!$C$7</f>
        <v>72226.793819304003</v>
      </c>
      <c r="J5" s="7">
        <f>((('Distancias OD'!J5/Variables!$C$4)*Variables!$C$6*Variables!$C$5)/POWER(10,6))*Variables!$C$7</f>
        <v>43769.740305600004</v>
      </c>
      <c r="K5" s="7">
        <f>((('Distancias OD'!K5/Variables!$C$4)*Variables!$C$6*Variables!$C$5)/POWER(10,6))*Variables!$C$7</f>
        <v>60799.605134400008</v>
      </c>
      <c r="L5" s="7">
        <f>((('Distancias OD'!L5/Variables!$C$4)*Variables!$C$6*Variables!$C$5)/POWER(10,6))*Variables!$C$7</f>
        <v>20764.484308800002</v>
      </c>
      <c r="M5" s="7">
        <f>((('Distancias OD'!M5/Variables!$C$4)*Variables!$C$6*Variables!$C$5)/POWER(10,6))*Variables!$C$7</f>
        <v>84476.345713703995</v>
      </c>
      <c r="N5" s="7">
        <f>((('Distancias OD'!N5/Variables!$C$4)*Variables!$C$6*Variables!$C$5)/POWER(10,6))*Variables!$C$7</f>
        <v>100311.8792328</v>
      </c>
      <c r="O5" s="7">
        <f>((('Distancias OD'!O5/Variables!$C$4)*Variables!$C$6*Variables!$C$5)/POWER(10,6))*Variables!$C$7</f>
        <v>102926.1128688</v>
      </c>
      <c r="P5" s="7">
        <f>((('Distancias OD'!P5/Variables!$C$4)*Variables!$C$6*Variables!$C$5)/POWER(10,6))*Variables!$C$7</f>
        <v>106212.57801119999</v>
      </c>
      <c r="Q5" s="7">
        <f>((('Distancias OD'!Q5/Variables!$C$4)*Variables!$C$6*Variables!$C$5)/POWER(10,6))*Variables!$C$7</f>
        <v>109797.812712</v>
      </c>
      <c r="R5" s="7">
        <f>((('Distancias OD'!R5/Variables!$C$4)*Variables!$C$6*Variables!$C$5)/POWER(10,6))*Variables!$C$7</f>
        <v>78277.624300800002</v>
      </c>
      <c r="S5" s="7">
        <f>((('Distancias OD'!S5/Variables!$C$4)*Variables!$C$6*Variables!$C$5)/POWER(10,6))*Variables!$C$7</f>
        <v>132728.3763192</v>
      </c>
      <c r="T5" s="7">
        <f>((('Distancias OD'!T5/Variables!$C$4)*Variables!$C$6*Variables!$C$5)/POWER(10,6))*Variables!$C$7</f>
        <v>163137.51543510001</v>
      </c>
      <c r="U5" s="7">
        <f>((('Distancias OD'!U5/Variables!$C$4)*Variables!$C$6*Variables!$C$5)/POWER(10,6))*Variables!$C$7</f>
        <v>142810.35506740797</v>
      </c>
      <c r="V5" s="7">
        <f>((('Distancias OD'!V5/Variables!$C$4)*Variables!$C$6*Variables!$C$5)/POWER(10,6))*Variables!$C$7</f>
        <v>145795.36172538242</v>
      </c>
      <c r="W5" s="7">
        <f>((('Distancias OD'!W5/Variables!$C$4)*Variables!$C$6*Variables!$C$5)/POWER(10,6))*Variables!$C$7</f>
        <v>159709.50821440798</v>
      </c>
      <c r="X5" s="7">
        <f>((('Distancias OD'!X5/Variables!$C$4)*Variables!$C$6*Variables!$C$5)/POWER(10,6))*Variables!$C$7</f>
        <v>142213.56287450402</v>
      </c>
      <c r="Y5" s="7">
        <f>((('Distancias OD'!Y5/Variables!$C$4)*Variables!$C$6*Variables!$C$5)/POWER(10,6))*Variables!$C$7</f>
        <v>135193.22517600001</v>
      </c>
      <c r="Z5" s="7">
        <f>((('Distancias OD'!Z5/Variables!$C$4)*Variables!$C$6*Variables!$C$5)/POWER(10,6))*Variables!$C$7</f>
        <v>100826.50979714401</v>
      </c>
      <c r="AA5" s="7">
        <f>((('Distancias OD'!AA5/Variables!$C$4)*Variables!$C$6*Variables!$C$5)/POWER(10,6))*Variables!$C$7</f>
        <v>136597.44210048</v>
      </c>
      <c r="AB5" s="7">
        <f>((('Distancias OD'!AB5/Variables!$C$4)*Variables!$C$6*Variables!$C$5)/POWER(10,6))*Variables!$C$7</f>
        <v>131760.28825759442</v>
      </c>
      <c r="AC5" s="7">
        <f>((('Distancias OD'!AC5/Variables!$C$4)*Variables!$C$6*Variables!$C$5)/POWER(10,6))*Variables!$C$7</f>
        <v>120548.28834712801</v>
      </c>
      <c r="AD5" s="7">
        <f>((('Distancias OD'!AD5/Variables!$C$4)*Variables!$C$6*Variables!$C$5)/POWER(10,6))*Variables!$C$7</f>
        <v>115305.4054439352</v>
      </c>
      <c r="AE5" s="7">
        <f>((('Distancias OD'!AE5/Variables!$C$4)*Variables!$C$6*Variables!$C$5)/POWER(10,6))*Variables!$C$7</f>
        <v>84250.774697112021</v>
      </c>
      <c r="AF5" s="7">
        <f>((('Distancias OD'!AF5/Variables!$C$4)*Variables!$C$6*Variables!$C$5)/POWER(10,6))*Variables!$C$7</f>
        <v>77081.799143304015</v>
      </c>
      <c r="AG5" s="7">
        <f>((('Distancias OD'!AG5/Variables!$C$4)*Variables!$C$6*Variables!$C$5)/POWER(10,6))*Variables!$C$7</f>
        <v>59679.219290400011</v>
      </c>
      <c r="AH5" s="7">
        <f>((('Distancias OD'!AH5/Variables!$C$4)*Variables!$C$6*Variables!$C$5)/POWER(10,6))*Variables!$C$7</f>
        <v>93587.323397112021</v>
      </c>
      <c r="AI5" s="7">
        <f>((('Distancias OD'!AI5/Variables!$C$4)*Variables!$C$6*Variables!$C$5)/POWER(10,6))*Variables!$C$7</f>
        <v>34358.499216000004</v>
      </c>
      <c r="AJ5" s="7">
        <f>((('Distancias OD'!AJ5/Variables!$C$4)*Variables!$C$6*Variables!$C$5)/POWER(10,6))*Variables!$C$7</f>
        <v>113681.07004730401</v>
      </c>
    </row>
    <row r="6" spans="1:36" x14ac:dyDescent="0.25">
      <c r="B6" s="4">
        <f>Puertos!C6</f>
        <v>63</v>
      </c>
      <c r="C6" s="7">
        <f>((('Distancias OD'!C6/Variables!$C$4)*Variables!$C$6*Variables!$C$5)/POWER(10,6))*Variables!$C$7</f>
        <v>36293.032106639999</v>
      </c>
      <c r="D6" s="7">
        <f>((('Distancias OD'!D6/Variables!$C$4)*Variables!$C$6*Variables!$C$5)/POWER(10,6))*Variables!$C$7</f>
        <v>3585.2347008000006</v>
      </c>
      <c r="E6" s="7">
        <f>((('Distancias OD'!E6/Variables!$C$4)*Variables!$C$6*Variables!$C$5)/POWER(10,6))*Variables!$C$7</f>
        <v>0</v>
      </c>
      <c r="F6" s="7">
        <f>((('Distancias OD'!F6/Variables!$C$4)*Variables!$C$6*Variables!$C$5)/POWER(10,6))*Variables!$C$7</f>
        <v>106287.27040080001</v>
      </c>
      <c r="G6" s="7">
        <f>((('Distancias OD'!G6/Variables!$C$4)*Variables!$C$6*Variables!$C$5)/POWER(10,6))*Variables!$C$7</f>
        <v>122122.05699600001</v>
      </c>
      <c r="H6" s="7">
        <f>((('Distancias OD'!H6/Variables!$C$4)*Variables!$C$6*Variables!$C$5)/POWER(10,6))*Variables!$C$7</f>
        <v>9187.1639208000015</v>
      </c>
      <c r="I6" s="7">
        <f>((('Distancias OD'!I6/Variables!$C$4)*Variables!$C$6*Variables!$C$5)/POWER(10,6))*Variables!$C$7</f>
        <v>69837.384275999997</v>
      </c>
      <c r="J6" s="7">
        <f>((('Distancias OD'!J6/Variables!$C$4)*Variables!$C$6*Variables!$C$5)/POWER(10,6))*Variables!$C$7</f>
        <v>41902.430565600007</v>
      </c>
      <c r="K6" s="7">
        <f>((('Distancias OD'!K6/Variables!$C$4)*Variables!$C$6*Variables!$C$5)/POWER(10,6))*Variables!$C$7</f>
        <v>58260.063887999997</v>
      </c>
      <c r="L6" s="7">
        <f>((('Distancias OD'!L6/Variables!$C$4)*Variables!$C$6*Variables!$C$5)/POWER(10,6))*Variables!$C$7</f>
        <v>18523.712620800001</v>
      </c>
      <c r="M6" s="7">
        <f>((('Distancias OD'!M6/Variables!$C$4)*Variables!$C$6*Variables!$C$5)/POWER(10,6))*Variables!$C$7</f>
        <v>82609.782897600002</v>
      </c>
      <c r="N6" s="7">
        <f>((('Distancias OD'!N6/Variables!$C$4)*Variables!$C$6*Variables!$C$5)/POWER(10,6))*Variables!$C$7</f>
        <v>98145.799934400013</v>
      </c>
      <c r="O6" s="7">
        <f>((('Distancias OD'!O6/Variables!$C$4)*Variables!$C$6*Variables!$C$5)/POWER(10,6))*Variables!$C$7</f>
        <v>100386.57162240001</v>
      </c>
      <c r="P6" s="7">
        <f>((('Distancias OD'!P6/Variables!$C$4)*Variables!$C$6*Variables!$C$5)/POWER(10,6))*Variables!$C$7</f>
        <v>103971.8063232</v>
      </c>
      <c r="Q6" s="7">
        <f>((('Distancias OD'!Q6/Variables!$C$4)*Variables!$C$6*Variables!$C$5)/POWER(10,6))*Variables!$C$7</f>
        <v>107258.27146560002</v>
      </c>
      <c r="R6" s="7">
        <f>((('Distancias OD'!R6/Variables!$C$4)*Variables!$C$6*Variables!$C$5)/POWER(10,6))*Variables!$C$7</f>
        <v>76111.545002400017</v>
      </c>
      <c r="S6" s="7">
        <f>((('Distancias OD'!S6/Variables!$C$4)*Variables!$C$6*Variables!$C$5)/POWER(10,6))*Variables!$C$7</f>
        <v>130188.83507280001</v>
      </c>
      <c r="T6" s="7">
        <f>((('Distancias OD'!T6/Variables!$C$4)*Variables!$C$6*Variables!$C$5)/POWER(10,6))*Variables!$C$7</f>
        <v>156480.556212</v>
      </c>
      <c r="U6" s="7">
        <f>((('Distancias OD'!U6/Variables!$C$4)*Variables!$C$6*Variables!$C$5)/POWER(10,6))*Variables!$C$7</f>
        <v>137956.84359120001</v>
      </c>
      <c r="V6" s="7">
        <f>((('Distancias OD'!V6/Variables!$C$4)*Variables!$C$6*Variables!$C$5)/POWER(10,6))*Variables!$C$7</f>
        <v>143698.14881019361</v>
      </c>
      <c r="W6" s="7">
        <f>((('Distancias OD'!W6/Variables!$C$4)*Variables!$C$6*Variables!$C$5)/POWER(10,6))*Variables!$C$7</f>
        <v>152895.32151119999</v>
      </c>
      <c r="X6" s="7">
        <f>((('Distancias OD'!X6/Variables!$C$4)*Variables!$C$6*Variables!$C$5)/POWER(10,6))*Variables!$C$7</f>
        <v>147206.74911926399</v>
      </c>
      <c r="Y6" s="7">
        <f>((('Distancias OD'!Y6/Variables!$C$4)*Variables!$C$6*Variables!$C$5)/POWER(10,6))*Variables!$C$7</f>
        <v>132653.6839296</v>
      </c>
      <c r="Z6" s="7">
        <f>((('Distancias OD'!Z6/Variables!$C$4)*Variables!$C$6*Variables!$C$5)/POWER(10,6))*Variables!$C$7</f>
        <v>136462.9957992</v>
      </c>
      <c r="AA6" s="7">
        <f>((('Distancias OD'!AA6/Variables!$C$4)*Variables!$C$6*Variables!$C$5)/POWER(10,6))*Variables!$C$7</f>
        <v>128620.2948912</v>
      </c>
      <c r="AB6" s="7">
        <f>((('Distancias OD'!AB6/Variables!$C$4)*Variables!$C$6*Variables!$C$5)/POWER(10,6))*Variables!$C$7</f>
        <v>122271.4417752</v>
      </c>
      <c r="AC6" s="7">
        <f>((('Distancias OD'!AC6/Variables!$C$4)*Variables!$C$6*Variables!$C$5)/POWER(10,6))*Variables!$C$7</f>
        <v>117640.51362000001</v>
      </c>
      <c r="AD6" s="7">
        <f>((('Distancias OD'!AD6/Variables!$C$4)*Variables!$C$6*Variables!$C$5)/POWER(10,6))*Variables!$C$7</f>
        <v>107108.88668640002</v>
      </c>
      <c r="AE6" s="7">
        <f>((('Distancias OD'!AE6/Variables!$C$4)*Variables!$C$6*Variables!$C$5)/POWER(10,6))*Variables!$C$7</f>
        <v>82535.090508000008</v>
      </c>
      <c r="AF6" s="7">
        <f>((('Distancias OD'!AF6/Variables!$C$4)*Variables!$C$6*Variables!$C$5)/POWER(10,6))*Variables!$C$7</f>
        <v>75364.621106400009</v>
      </c>
      <c r="AG6" s="7">
        <f>((('Distancias OD'!AG6/Variables!$C$4)*Variables!$C$6*Variables!$C$5)/POWER(10,6))*Variables!$C$7</f>
        <v>57139.678044</v>
      </c>
      <c r="AH6" s="7">
        <f>((('Distancias OD'!AH6/Variables!$C$4)*Variables!$C$6*Variables!$C$5)/POWER(10,6))*Variables!$C$7</f>
        <v>92021.023987200009</v>
      </c>
      <c r="AI6" s="7">
        <f>((('Distancias OD'!AI6/Variables!$C$4)*Variables!$C$6*Variables!$C$5)/POWER(10,6))*Variables!$C$7</f>
        <v>32117.727527999999</v>
      </c>
      <c r="AJ6" s="7">
        <f>((('Distancias OD'!AJ6/Variables!$C$4)*Variables!$C$6*Variables!$C$5)/POWER(10,6))*Variables!$C$7</f>
        <v>111142.27572480001</v>
      </c>
    </row>
    <row r="7" spans="1:36" s="4" customFormat="1" x14ac:dyDescent="0.25">
      <c r="B7" s="4">
        <f>Puertos!C7</f>
        <v>275</v>
      </c>
      <c r="C7" s="7">
        <f>((('Distancias OD'!C7/Variables!$C$4)*Variables!$C$6*Variables!$C$5)/POWER(10,6))*Variables!$C$7</f>
        <v>74450.386257695995</v>
      </c>
      <c r="D7" s="7">
        <f>((('Distancias OD'!D7/Variables!$C$4)*Variables!$C$6*Variables!$C$5)/POWER(10,6))*Variables!$C$7</f>
        <v>113127.59944036801</v>
      </c>
      <c r="E7" s="7">
        <f>((('Distancias OD'!E7/Variables!$C$4)*Variables!$C$6*Variables!$C$5)/POWER(10,6))*Variables!$C$7</f>
        <v>106287.27040080001</v>
      </c>
      <c r="F7" s="7">
        <f>((('Distancias OD'!F7/Variables!$C$4)*Variables!$C$6*Variables!$C$5)/POWER(10,6))*Variables!$C$7</f>
        <v>0</v>
      </c>
      <c r="G7" s="7">
        <f>((('Distancias OD'!G7/Variables!$C$4)*Variables!$C$6*Variables!$C$5)/POWER(10,6))*Variables!$C$7</f>
        <v>20166.945191999999</v>
      </c>
      <c r="H7" s="7">
        <f>((('Distancias OD'!H7/Variables!$C$4)*Variables!$C$6*Variables!$C$5)/POWER(10,6))*Variables!$C$7</f>
        <v>101633.18760482401</v>
      </c>
      <c r="I7" s="7">
        <f>((('Distancias OD'!I7/Variables!$C$4)*Variables!$C$6*Variables!$C$5)/POWER(10,6))*Variables!$C$7</f>
        <v>39725.147408760007</v>
      </c>
      <c r="J7" s="7">
        <f>((('Distancias OD'!J7/Variables!$C$4)*Variables!$C$6*Variables!$C$5)/POWER(10,6))*Variables!$C$7</f>
        <v>66746.613194352001</v>
      </c>
      <c r="K7" s="7">
        <f>((('Distancias OD'!K7/Variables!$C$4)*Variables!$C$6*Variables!$C$5)/POWER(10,6))*Variables!$C$7</f>
        <v>54002.597680800005</v>
      </c>
      <c r="L7" s="7">
        <f>((('Distancias OD'!L7/Variables!$C$4)*Variables!$C$6*Variables!$C$5)/POWER(10,6))*Variables!$C$7</f>
        <v>88062.327338400006</v>
      </c>
      <c r="M7" s="7">
        <f>((('Distancias OD'!M7/Variables!$C$4)*Variables!$C$6*Variables!$C$5)/POWER(10,6))*Variables!$C$7</f>
        <v>26290.974215304002</v>
      </c>
      <c r="N7" s="7">
        <f>((('Distancias OD'!N7/Variables!$C$4)*Variables!$C$6*Variables!$C$5)/POWER(10,6))*Variables!$C$7</f>
        <v>24566.326939440005</v>
      </c>
      <c r="O7" s="7">
        <f>((('Distancias OD'!O7/Variables!$C$4)*Variables!$C$6*Variables!$C$5)/POWER(10,6))*Variables!$C$7</f>
        <v>26290.974215304002</v>
      </c>
      <c r="P7" s="7">
        <f>((('Distancias OD'!P7/Variables!$C$4)*Variables!$C$6*Variables!$C$5)/POWER(10,6))*Variables!$C$7</f>
        <v>0</v>
      </c>
      <c r="Q7" s="7">
        <f>((('Distancias OD'!Q7/Variables!$C$4)*Variables!$C$6*Variables!$C$5)/POWER(10,6))*Variables!$C$7</f>
        <v>13752.362773151999</v>
      </c>
      <c r="R7" s="7">
        <f>((('Distancias OD'!R7/Variables!$C$4)*Variables!$C$6*Variables!$C$5)/POWER(10,6))*Variables!$C$7</f>
        <v>35254.807891200006</v>
      </c>
      <c r="S7" s="7">
        <f>((('Distancias OD'!S7/Variables!$C$4)*Variables!$C$6*Variables!$C$5)/POWER(10,6))*Variables!$C$7</f>
        <v>28230.735573216003</v>
      </c>
      <c r="T7" s="7">
        <f>((('Distancias OD'!T7/Variables!$C$4)*Variables!$C$6*Variables!$C$5)/POWER(10,6))*Variables!$C$7</f>
        <v>58398.244808760006</v>
      </c>
      <c r="U7" s="7">
        <f>((('Distancias OD'!U7/Variables!$C$4)*Variables!$C$6*Variables!$C$5)/POWER(10,6))*Variables!$C$7</f>
        <v>38475.394345972796</v>
      </c>
      <c r="V7" s="7">
        <f>((('Distancias OD'!V7/Variables!$C$4)*Variables!$C$6*Variables!$C$5)/POWER(10,6))*Variables!$C$7</f>
        <v>35628.269839200009</v>
      </c>
      <c r="W7" s="7">
        <f>((('Distancias OD'!W7/Variables!$C$4)*Variables!$C$6*Variables!$C$5)/POWER(10,6))*Variables!$C$7</f>
        <v>55656.287186544003</v>
      </c>
      <c r="X7" s="7">
        <f>((('Distancias OD'!X7/Variables!$C$4)*Variables!$C$6*Variables!$C$5)/POWER(10,6))*Variables!$C$7</f>
        <v>37719.656748000001</v>
      </c>
      <c r="Y7" s="7">
        <f>((('Distancias OD'!Y7/Variables!$C$4)*Variables!$C$6*Variables!$C$5)/POWER(10,6))*Variables!$C$7</f>
        <v>15849.725073120002</v>
      </c>
      <c r="Z7" s="7">
        <f>((('Distancias OD'!Z7/Variables!$C$4)*Variables!$C$6*Variables!$C$5)/POWER(10,6))*Variables!$C$7</f>
        <v>34507.883995200005</v>
      </c>
      <c r="AA7" s="7">
        <f>((('Distancias OD'!AA7/Variables!$C$4)*Variables!$C$6*Variables!$C$5)/POWER(10,6))*Variables!$C$7</f>
        <v>26662.942315512006</v>
      </c>
      <c r="AB7" s="7">
        <f>((('Distancias OD'!AB7/Variables!$C$4)*Variables!$C$6*Variables!$C$5)/POWER(10,6))*Variables!$C$7</f>
        <v>20316.329971200001</v>
      </c>
      <c r="AC7" s="7">
        <f>((('Distancias OD'!AC7/Variables!$C$4)*Variables!$C$6*Variables!$C$5)/POWER(10,6))*Variables!$C$7</f>
        <v>0</v>
      </c>
      <c r="AD7" s="7">
        <f>((('Distancias OD'!AD7/Variables!$C$4)*Variables!$C$6*Variables!$C$5)/POWER(10,6))*Variables!$C$7</f>
        <v>18592.429619232</v>
      </c>
      <c r="AE7" s="7">
        <f>((('Distancias OD'!AE7/Variables!$C$4)*Variables!$C$6*Variables!$C$5)/POWER(10,6))*Variables!$C$7</f>
        <v>26295.455758680007</v>
      </c>
      <c r="AF7" s="7">
        <f>((('Distancias OD'!AF7/Variables!$C$4)*Variables!$C$6*Variables!$C$5)/POWER(10,6))*Variables!$C$7</f>
        <v>34643.824144272003</v>
      </c>
      <c r="AG7" s="7">
        <f>((('Distancias OD'!AG7/Variables!$C$4)*Variables!$C$6*Variables!$C$5)/POWER(10,6))*Variables!$C$7</f>
        <v>61463.620477944001</v>
      </c>
      <c r="AH7" s="7">
        <f>((('Distancias OD'!AH7/Variables!$C$4)*Variables!$C$6*Variables!$C$5)/POWER(10,6))*Variables!$C$7</f>
        <v>23528.102724</v>
      </c>
      <c r="AI7" s="7">
        <f>((('Distancias OD'!AI7/Variables!$C$4)*Variables!$C$6*Variables!$C$5)/POWER(10,6))*Variables!$C$7</f>
        <v>76789.004976072014</v>
      </c>
      <c r="AJ7" s="7">
        <f>((('Distancias OD'!AJ7/Variables!$C$4)*Variables!$C$6*Variables!$C$5)/POWER(10,6))*Variables!$C$7</f>
        <v>24200.3342304</v>
      </c>
    </row>
    <row r="8" spans="1:36" s="4" customFormat="1" x14ac:dyDescent="0.25">
      <c r="B8" s="4">
        <f>Puertos!C8</f>
        <v>271</v>
      </c>
      <c r="C8" s="7">
        <f>((('Distancias OD'!C8/Variables!$C$4)*Variables!$C$6*Variables!$C$5)/POWER(10,6))*Variables!$C$7</f>
        <v>86493.787156800012</v>
      </c>
      <c r="D8" s="7">
        <f>((('Distancias OD'!D8/Variables!$C$4)*Variables!$C$6*Variables!$C$5)/POWER(10,6))*Variables!$C$7</f>
        <v>124661.59824240002</v>
      </c>
      <c r="E8" s="7">
        <f>((('Distancias OD'!E8/Variables!$C$4)*Variables!$C$6*Variables!$C$5)/POWER(10,6))*Variables!$C$7</f>
        <v>122122.05699600001</v>
      </c>
      <c r="F8" s="7">
        <f>((('Distancias OD'!F8/Variables!$C$4)*Variables!$C$6*Variables!$C$5)/POWER(10,6))*Variables!$C$7</f>
        <v>20166.945191999999</v>
      </c>
      <c r="G8" s="7">
        <f>((('Distancias OD'!G8/Variables!$C$4)*Variables!$C$6*Variables!$C$5)/POWER(10,6))*Variables!$C$7</f>
        <v>0</v>
      </c>
      <c r="H8" s="7">
        <f>((('Distancias OD'!H8/Variables!$C$4)*Variables!$C$6*Variables!$C$5)/POWER(10,6))*Variables!$C$7</f>
        <v>115100.97237360002</v>
      </c>
      <c r="I8" s="7">
        <f>((('Distancias OD'!I8/Variables!$C$4)*Variables!$C$6*Variables!$C$5)/POWER(10,6))*Variables!$C$7</f>
        <v>54002.597680800005</v>
      </c>
      <c r="J8" s="7">
        <f>((('Distancias OD'!J8/Variables!$C$4)*Variables!$C$6*Variables!$C$5)/POWER(10,6))*Variables!$C$7</f>
        <v>82086.936170400004</v>
      </c>
      <c r="K8" s="7">
        <f>((('Distancias OD'!K8/Variables!$C$4)*Variables!$C$6*Variables!$C$5)/POWER(10,6))*Variables!$C$7</f>
        <v>65654.610458399999</v>
      </c>
      <c r="L8" s="7">
        <f>((('Distancias OD'!L8/Variables!$C$4)*Variables!$C$6*Variables!$C$5)/POWER(10,6))*Variables!$C$7</f>
        <v>103897.11393360001</v>
      </c>
      <c r="M8" s="7">
        <f>((('Distancias OD'!M8/Variables!$C$4)*Variables!$C$6*Variables!$C$5)/POWER(10,6))*Variables!$C$7</f>
        <v>42126.507734400002</v>
      </c>
      <c r="N8" s="7">
        <f>((('Distancias OD'!N8/Variables!$C$4)*Variables!$C$6*Variables!$C$5)/POWER(10,6))*Variables!$C$7</f>
        <v>40408.582773599999</v>
      </c>
      <c r="O8" s="7">
        <f>((('Distancias OD'!O8/Variables!$C$4)*Variables!$C$6*Variables!$C$5)/POWER(10,6))*Variables!$C$7</f>
        <v>42126.507734400002</v>
      </c>
      <c r="P8" s="7">
        <f>((('Distancias OD'!P8/Variables!$C$4)*Variables!$C$6*Variables!$C$5)/POWER(10,6))*Variables!$C$7</f>
        <v>41977.122955200008</v>
      </c>
      <c r="Q8" s="7">
        <f>((('Distancias OD'!Q8/Variables!$C$4)*Variables!$C$6*Variables!$C$5)/POWER(10,6))*Variables!$C$7</f>
        <v>29578.186281599999</v>
      </c>
      <c r="R8" s="7">
        <f>((('Distancias OD'!R8/Variables!$C$4)*Variables!$C$6*Variables!$C$5)/POWER(10,6))*Variables!$C$7</f>
        <v>51089.594486400005</v>
      </c>
      <c r="S8" s="7">
        <f>((('Distancias OD'!S8/Variables!$C$4)*Variables!$C$6*Variables!$C$5)/POWER(10,6))*Variables!$C$7</f>
        <v>11652.012777600001</v>
      </c>
      <c r="T8" s="7">
        <f>((('Distancias OD'!T8/Variables!$C$4)*Variables!$C$6*Variables!$C$5)/POWER(10,6))*Variables!$C$7</f>
        <v>38474.796806856008</v>
      </c>
      <c r="U8" s="7">
        <f>((('Distancias OD'!U8/Variables!$C$4)*Variables!$C$6*Variables!$C$5)/POWER(10,6))*Variables!$C$7</f>
        <v>17221.077346176</v>
      </c>
      <c r="V8" s="7">
        <f>((('Distancias OD'!V8/Variables!$C$4)*Variables!$C$6*Variables!$C$5)/POWER(10,6))*Variables!$C$7</f>
        <v>19494.713685600003</v>
      </c>
      <c r="W8" s="7">
        <f>((('Distancias OD'!W8/Variables!$C$4)*Variables!$C$6*Variables!$C$5)/POWER(10,6))*Variables!$C$7</f>
        <v>35531.169732720002</v>
      </c>
      <c r="X8" s="7">
        <f>((('Distancias OD'!X8/Variables!$C$4)*Variables!$C$6*Variables!$C$5)/POWER(10,6))*Variables!$C$7</f>
        <v>21586.100594399999</v>
      </c>
      <c r="Y8" s="7">
        <f>((('Distancias OD'!Y8/Variables!$C$4)*Variables!$C$6*Variables!$C$5)/POWER(10,6))*Variables!$C$7</f>
        <v>14565.015971999999</v>
      </c>
      <c r="Z8" s="7">
        <f>((('Distancias OD'!Z8/Variables!$C$4)*Variables!$C$6*Variables!$C$5)/POWER(10,6))*Variables!$C$7</f>
        <v>18374.327841600003</v>
      </c>
      <c r="AA8" s="7">
        <f>((('Distancias OD'!AA8/Variables!$C$4)*Variables!$C$6*Variables!$C$5)/POWER(10,6))*Variables!$C$7</f>
        <v>9934.0878168000017</v>
      </c>
      <c r="AB8" s="7">
        <f>((('Distancias OD'!AB8/Variables!$C$4)*Variables!$C$6*Variables!$C$5)/POWER(10,6))*Variables!$C$7</f>
        <v>1717.9249608</v>
      </c>
      <c r="AC8" s="7">
        <f>((('Distancias OD'!AC8/Variables!$C$4)*Variables!$C$6*Variables!$C$5)/POWER(10,6))*Variables!$C$7</f>
        <v>15685.401816</v>
      </c>
      <c r="AD8" s="7">
        <f>((('Distancias OD'!AD8/Variables!$C$4)*Variables!$C$6*Variables!$C$5)/POWER(10,6))*Variables!$C$7</f>
        <v>34433.191605599997</v>
      </c>
      <c r="AE8" s="7">
        <f>((('Distancias OD'!AE8/Variables!$C$4)*Variables!$C$6*Variables!$C$5)/POWER(10,6))*Variables!$C$7</f>
        <v>42126.507734400002</v>
      </c>
      <c r="AF8" s="7">
        <f>((('Distancias OD'!AF8/Variables!$C$4)*Variables!$C$6*Variables!$C$5)/POWER(10,6))*Variables!$C$7</f>
        <v>49521.054304800004</v>
      </c>
      <c r="AG8" s="7">
        <f>((('Distancias OD'!AG8/Variables!$C$4)*Variables!$C$6*Variables!$C$5)/POWER(10,6))*Variables!$C$7</f>
        <v>67596.612588000004</v>
      </c>
      <c r="AH8" s="7">
        <f>((('Distancias OD'!AH8/Variables!$C$4)*Variables!$C$6*Variables!$C$5)/POWER(10,6))*Variables!$C$7</f>
        <v>39362.889319200003</v>
      </c>
      <c r="AI8" s="7">
        <f>((('Distancias OD'!AI8/Variables!$C$4)*Variables!$C$6*Variables!$C$5)/POWER(10,6))*Variables!$C$7</f>
        <v>90900.638143200005</v>
      </c>
      <c r="AJ8" s="7">
        <f>((('Distancias OD'!AJ8/Variables!$C$4)*Variables!$C$6*Variables!$C$5)/POWER(10,6))*Variables!$C$7</f>
        <v>40035.120825600003</v>
      </c>
    </row>
    <row r="9" spans="1:36" s="4" customFormat="1" ht="15.75" customHeight="1" x14ac:dyDescent="0.25">
      <c r="B9" s="4">
        <f>Puertos!C9</f>
        <v>1064</v>
      </c>
      <c r="C9" s="7">
        <f>((('Distancias OD'!C9/Variables!$C$4)*Variables!$C$6*Variables!$C$5)/POWER(10,6))*Variables!$C$7</f>
        <v>29203.977409703999</v>
      </c>
      <c r="D9" s="7">
        <f>((('Distancias OD'!D9/Variables!$C$4)*Variables!$C$6*Variables!$C$5)/POWER(10,6))*Variables!$C$7</f>
        <v>12100.1671152</v>
      </c>
      <c r="E9" s="7">
        <f>((('Distancias OD'!E9/Variables!$C$4)*Variables!$C$6*Variables!$C$5)/POWER(10,6))*Variables!$C$7</f>
        <v>9187.1639208000015</v>
      </c>
      <c r="F9" s="7">
        <f>((('Distancias OD'!F9/Variables!$C$4)*Variables!$C$6*Variables!$C$5)/POWER(10,6))*Variables!$C$7</f>
        <v>101633.18760482401</v>
      </c>
      <c r="G9" s="7">
        <f>((('Distancias OD'!G9/Variables!$C$4)*Variables!$C$6*Variables!$C$5)/POWER(10,6))*Variables!$C$7</f>
        <v>115100.97237360002</v>
      </c>
      <c r="H9" s="7">
        <f>((('Distancias OD'!H9/Variables!$C$4)*Variables!$C$6*Variables!$C$5)/POWER(10,6))*Variables!$C$7</f>
        <v>0</v>
      </c>
      <c r="I9" s="7">
        <f>((('Distancias OD'!I9/Variables!$C$4)*Variables!$C$6*Variables!$C$5)/POWER(10,6))*Variables!$C$7</f>
        <v>55132.021303941605</v>
      </c>
      <c r="J9" s="7">
        <f>((('Distancias OD'!J9/Variables!$C$4)*Variables!$C$6*Variables!$C$5)/POWER(10,6))*Variables!$C$7</f>
        <v>34582.576384799999</v>
      </c>
      <c r="K9" s="7">
        <f>((('Distancias OD'!K9/Variables!$C$4)*Variables!$C$6*Variables!$C$5)/POWER(10,6))*Variables!$C$7</f>
        <v>46259.237650968011</v>
      </c>
      <c r="L9" s="7">
        <f>((('Distancias OD'!L9/Variables!$C$4)*Variables!$C$6*Variables!$C$5)/POWER(10,6))*Variables!$C$7</f>
        <v>11278.550829600001</v>
      </c>
      <c r="M9" s="7">
        <f>((('Distancias OD'!M9/Variables!$C$4)*Variables!$C$6*Variables!$C$5)/POWER(10,6))*Variables!$C$7</f>
        <v>75289.928716800001</v>
      </c>
      <c r="N9" s="7">
        <f>((('Distancias OD'!N9/Variables!$C$4)*Variables!$C$6*Variables!$C$5)/POWER(10,6))*Variables!$C$7</f>
        <v>90825.945753599997</v>
      </c>
      <c r="O9" s="7">
        <f>((('Distancias OD'!O9/Variables!$C$4)*Variables!$C$6*Variables!$C$5)/POWER(10,6))*Variables!$C$7</f>
        <v>93066.717441600005</v>
      </c>
      <c r="P9" s="7">
        <f>((('Distancias OD'!P9/Variables!$C$4)*Variables!$C$6*Variables!$C$5)/POWER(10,6))*Variables!$C$7</f>
        <v>96726.64453200002</v>
      </c>
      <c r="Q9" s="7">
        <f>((('Distancias OD'!Q9/Variables!$C$4)*Variables!$C$6*Variables!$C$5)/POWER(10,6))*Variables!$C$7</f>
        <v>93889.752882602392</v>
      </c>
      <c r="R9" s="7">
        <f>((('Distancias OD'!R9/Variables!$C$4)*Variables!$C$6*Variables!$C$5)/POWER(10,6))*Variables!$C$7</f>
        <v>68791.690821600001</v>
      </c>
      <c r="S9" s="7">
        <f>((('Distancias OD'!S9/Variables!$C$4)*Variables!$C$6*Variables!$C$5)/POWER(10,6))*Variables!$C$7</f>
        <v>129138.66007502402</v>
      </c>
      <c r="T9" s="7">
        <f>((('Distancias OD'!T9/Variables!$C$4)*Variables!$C$6*Variables!$C$5)/POWER(10,6))*Variables!$C$7</f>
        <v>149457.230817912</v>
      </c>
      <c r="U9" s="7">
        <f>((('Distancias OD'!U9/Variables!$C$4)*Variables!$C$6*Variables!$C$5)/POWER(10,6))*Variables!$C$7</f>
        <v>130935.75896880002</v>
      </c>
      <c r="V9" s="7">
        <f>((('Distancias OD'!V9/Variables!$C$4)*Variables!$C$6*Variables!$C$5)/POWER(10,6))*Variables!$C$7</f>
        <v>136156.3088475024</v>
      </c>
      <c r="W9" s="7">
        <f>((('Distancias OD'!W9/Variables!$C$4)*Variables!$C$6*Variables!$C$5)/POWER(10,6))*Variables!$C$7</f>
        <v>150271.37786455199</v>
      </c>
      <c r="X9" s="7">
        <f>((('Distancias OD'!X9/Variables!$C$4)*Variables!$C$6*Variables!$C$5)/POWER(10,6))*Variables!$C$7</f>
        <v>132646.21469064004</v>
      </c>
      <c r="Y9" s="7">
        <f>((('Distancias OD'!Y9/Variables!$C$4)*Variables!$C$6*Variables!$C$5)/POWER(10,6))*Variables!$C$7</f>
        <v>130106.67344424002</v>
      </c>
      <c r="Z9" s="7">
        <f>((('Distancias OD'!Z9/Variables!$C$4)*Variables!$C$6*Variables!$C$5)/POWER(10,6))*Variables!$C$7</f>
        <v>129441.91117680001</v>
      </c>
      <c r="AA9" s="7">
        <f>((('Distancias OD'!AA9/Variables!$C$4)*Variables!$C$6*Variables!$C$5)/POWER(10,6))*Variables!$C$7</f>
        <v>127484.97056927999</v>
      </c>
      <c r="AB9" s="7">
        <f>((('Distancias OD'!AB9/Variables!$C$4)*Variables!$C$6*Variables!$C$5)/POWER(10,6))*Variables!$C$7</f>
        <v>122564.98286632802</v>
      </c>
      <c r="AC9" s="7">
        <f>((('Distancias OD'!AC9/Variables!$C$4)*Variables!$C$6*Variables!$C$5)/POWER(10,6))*Variables!$C$7</f>
        <v>111352.908263472</v>
      </c>
      <c r="AD9" s="7">
        <f>((('Distancias OD'!AD9/Variables!$C$4)*Variables!$C$6*Variables!$C$5)/POWER(10,6))*Variables!$C$7</f>
        <v>106109.95066788963</v>
      </c>
      <c r="AE9" s="7">
        <f>((('Distancias OD'!AE9/Variables!$C$4)*Variables!$C$6*Variables!$C$5)/POWER(10,6))*Variables!$C$7</f>
        <v>75215.236327200008</v>
      </c>
      <c r="AF9" s="7">
        <f>((('Distancias OD'!AF9/Variables!$C$4)*Variables!$C$6*Variables!$C$5)/POWER(10,6))*Variables!$C$7</f>
        <v>68119.459315200002</v>
      </c>
      <c r="AG9" s="7">
        <f>((('Distancias OD'!AG9/Variables!$C$4)*Variables!$C$6*Variables!$C$5)/POWER(10,6))*Variables!$C$7</f>
        <v>43032.526420248003</v>
      </c>
      <c r="AH9" s="7">
        <f>((('Distancias OD'!AH9/Variables!$C$4)*Variables!$C$6*Variables!$C$5)/POWER(10,6))*Variables!$C$7</f>
        <v>84701.169806400008</v>
      </c>
      <c r="AI9" s="7">
        <f>((('Distancias OD'!AI9/Variables!$C$4)*Variables!$C$6*Variables!$C$5)/POWER(10,6))*Variables!$C$7</f>
        <v>24872.565736799999</v>
      </c>
      <c r="AJ9" s="7">
        <f>((('Distancias OD'!AJ9/Variables!$C$4)*Variables!$C$6*Variables!$C$5)/POWER(10,6))*Variables!$C$7</f>
        <v>104121.1911024</v>
      </c>
    </row>
    <row r="10" spans="1:36" s="4" customFormat="1" x14ac:dyDescent="0.25">
      <c r="B10" s="4">
        <f>Puertos!C10</f>
        <v>111</v>
      </c>
      <c r="C10" s="7">
        <f>((('Distancias OD'!C10/Variables!$C$4)*Variables!$C$6*Variables!$C$5)/POWER(10,6))*Variables!$C$7</f>
        <v>23915.756226024001</v>
      </c>
      <c r="D10" s="7">
        <f>((('Distancias OD'!D10/Variables!$C$4)*Variables!$C$6*Variables!$C$5)/POWER(10,6))*Variables!$C$7</f>
        <v>23915.756226024001</v>
      </c>
      <c r="E10" s="7">
        <f>((('Distancias OD'!E10/Variables!$C$4)*Variables!$C$6*Variables!$C$5)/POWER(10,6))*Variables!$C$7</f>
        <v>69837.384275999997</v>
      </c>
      <c r="F10" s="7">
        <f>((('Distancias OD'!F10/Variables!$C$4)*Variables!$C$6*Variables!$C$5)/POWER(10,6))*Variables!$C$7</f>
        <v>39725.147408760007</v>
      </c>
      <c r="G10" s="7">
        <f>((('Distancias OD'!G10/Variables!$C$4)*Variables!$C$6*Variables!$C$5)/POWER(10,6))*Variables!$C$7</f>
        <v>54002.597680800005</v>
      </c>
      <c r="H10" s="7">
        <f>((('Distancias OD'!H10/Variables!$C$4)*Variables!$C$6*Variables!$C$5)/POWER(10,6))*Variables!$C$7</f>
        <v>55132.021303941605</v>
      </c>
      <c r="I10" s="7">
        <f>((('Distancias OD'!I10/Variables!$C$4)*Variables!$C$6*Variables!$C$5)/POWER(10,6))*Variables!$C$7</f>
        <v>0</v>
      </c>
      <c r="J10" s="7">
        <f>((('Distancias OD'!J10/Variables!$C$4)*Variables!$C$6*Variables!$C$5)/POWER(10,6))*Variables!$C$7</f>
        <v>26456.791320215994</v>
      </c>
      <c r="K10" s="7">
        <f>((('Distancias OD'!K10/Variables!$C$4)*Variables!$C$6*Variables!$C$5)/POWER(10,6))*Variables!$C$7</f>
        <v>13147.354417392</v>
      </c>
      <c r="L10" s="7">
        <f>((('Distancias OD'!L10/Variables!$C$4)*Variables!$C$6*Variables!$C$5)/POWER(10,6))*Variables!$C$7</f>
        <v>51612.441213600003</v>
      </c>
      <c r="M10" s="7">
        <f>((('Distancias OD'!M10/Variables!$C$4)*Variables!$C$6*Variables!$C$5)/POWER(10,6))*Variables!$C$7</f>
        <v>13913.698334688001</v>
      </c>
      <c r="N10" s="7">
        <f>((('Distancias OD'!N10/Variables!$C$4)*Variables!$C$6*Variables!$C$5)/POWER(10,6))*Variables!$C$7</f>
        <v>29428.801502400001</v>
      </c>
      <c r="O10" s="7">
        <f>((('Distancias OD'!O10/Variables!$C$4)*Variables!$C$6*Variables!$C$5)/POWER(10,6))*Variables!$C$7</f>
        <v>30610.435105872002</v>
      </c>
      <c r="P10" s="7">
        <f>((('Distancias OD'!P10/Variables!$C$4)*Variables!$C$6*Variables!$C$5)/POWER(10,6))*Variables!$C$7</f>
        <v>35478.885060000001</v>
      </c>
      <c r="Q10" s="7">
        <f>((('Distancias OD'!Q10/Variables!$C$4)*Variables!$C$6*Variables!$C$5)/POWER(10,6))*Variables!$C$7</f>
        <v>42871.190858712005</v>
      </c>
      <c r="R10" s="7">
        <f>((('Distancias OD'!R10/Variables!$C$4)*Variables!$C$6*Variables!$C$5)/POWER(10,6))*Variables!$C$7</f>
        <v>6654.3449894639998</v>
      </c>
      <c r="S10" s="7">
        <f>((('Distancias OD'!S10/Variables!$C$4)*Variables!$C$6*Variables!$C$5)/POWER(10,6))*Variables!$C$7</f>
        <v>64972.668941352014</v>
      </c>
      <c r="T10" s="7">
        <f>((('Distancias OD'!T10/Variables!$C$4)*Variables!$C$6*Variables!$C$5)/POWER(10,6))*Variables!$C$7</f>
        <v>88361.096896800009</v>
      </c>
      <c r="U10" s="7">
        <f>((('Distancias OD'!U10/Variables!$C$4)*Variables!$C$6*Variables!$C$5)/POWER(10,6))*Variables!$C$7</f>
        <v>72070.686725039996</v>
      </c>
      <c r="V10" s="7">
        <f>((('Distancias OD'!V10/Variables!$C$4)*Variables!$C$6*Variables!$C$5)/POWER(10,6))*Variables!$C$7</f>
        <v>71990.018944272</v>
      </c>
      <c r="W10" s="7">
        <f>((('Distancias OD'!W10/Variables!$C$4)*Variables!$C$6*Variables!$C$5)/POWER(10,6))*Variables!$C$7</f>
        <v>84775.862196000016</v>
      </c>
      <c r="X10" s="7">
        <f>((('Distancias OD'!X10/Variables!$C$4)*Variables!$C$6*Variables!$C$5)/POWER(10,6))*Variables!$C$7</f>
        <v>75498.320483784002</v>
      </c>
      <c r="Y10" s="7">
        <f>((('Distancias OD'!Y10/Variables!$C$4)*Variables!$C$6*Variables!$C$5)/POWER(10,6))*Variables!$C$7</f>
        <v>68642.306042400014</v>
      </c>
      <c r="Z10" s="7">
        <f>((('Distancias OD'!Z10/Variables!$C$4)*Variables!$C$6*Variables!$C$5)/POWER(10,6))*Variables!$C$7</f>
        <v>68343.536483999997</v>
      </c>
      <c r="AA10" s="7">
        <f>((('Distancias OD'!AA10/Variables!$C$4)*Variables!$C$6*Variables!$C$5)/POWER(10,6))*Variables!$C$7</f>
        <v>56019.292199999996</v>
      </c>
      <c r="AB10" s="7">
        <f>((('Distancias OD'!AB10/Variables!$C$4)*Variables!$C$6*Variables!$C$5)/POWER(10,6))*Variables!$C$7</f>
        <v>59527.593739512005</v>
      </c>
      <c r="AC10" s="7">
        <f>((('Distancias OD'!AC10/Variables!$C$4)*Variables!$C$6*Variables!$C$5)/POWER(10,6))*Variables!$C$7</f>
        <v>53950.313008079997</v>
      </c>
      <c r="AD10" s="7">
        <f>((('Distancias OD'!AD10/Variables!$C$4)*Variables!$C$6*Variables!$C$5)/POWER(10,6))*Variables!$C$7</f>
        <v>39362.142395303999</v>
      </c>
      <c r="AE10" s="7">
        <f>((('Distancias OD'!AE10/Variables!$C$4)*Variables!$C$6*Variables!$C$5)/POWER(10,6))*Variables!$C$7</f>
        <v>13518.575593704001</v>
      </c>
      <c r="AF10" s="7">
        <f>((('Distancias OD'!AF10/Variables!$C$4)*Variables!$C$6*Variables!$C$5)/POWER(10,6))*Variables!$C$7</f>
        <v>5524.9960587120004</v>
      </c>
      <c r="AG10" s="7">
        <f>((('Distancias OD'!AG10/Variables!$C$4)*Variables!$C$6*Variables!$C$5)/POWER(10,6))*Variables!$C$7</f>
        <v>15461.324647200003</v>
      </c>
      <c r="AH10" s="7">
        <f>((('Distancias OD'!AH10/Variables!$C$4)*Variables!$C$6*Variables!$C$5)/POWER(10,6))*Variables!$C$7</f>
        <v>22930.563607200002</v>
      </c>
      <c r="AI10" s="7">
        <f>((('Distancias OD'!AI10/Variables!$C$4)*Variables!$C$6*Variables!$C$5)/POWER(10,6))*Variables!$C$7</f>
        <v>33595.142994287999</v>
      </c>
      <c r="AJ10" s="7">
        <f>((('Distancias OD'!AJ10/Variables!$C$4)*Variables!$C$6*Variables!$C$5)/POWER(10,6))*Variables!$C$7</f>
        <v>41943.511379879994</v>
      </c>
    </row>
    <row r="11" spans="1:36" s="4" customFormat="1" x14ac:dyDescent="0.25">
      <c r="B11" s="4">
        <f>Puertos!C11</f>
        <v>297</v>
      </c>
      <c r="C11" s="7">
        <f>((('Distancias OD'!C11/Variables!$C$4)*Variables!$C$6*Variables!$C$5)/POWER(10,6))*Variables!$C$7</f>
        <v>5601.9292200000009</v>
      </c>
      <c r="D11" s="7">
        <f>((('Distancias OD'!D11/Variables!$C$4)*Variables!$C$6*Variables!$C$5)/POWER(10,6))*Variables!$C$7</f>
        <v>43769.740305600004</v>
      </c>
      <c r="E11" s="7">
        <f>((('Distancias OD'!E11/Variables!$C$4)*Variables!$C$6*Variables!$C$5)/POWER(10,6))*Variables!$C$7</f>
        <v>41902.430565600007</v>
      </c>
      <c r="F11" s="7">
        <f>((('Distancias OD'!F11/Variables!$C$4)*Variables!$C$6*Variables!$C$5)/POWER(10,6))*Variables!$C$7</f>
        <v>66746.613194352001</v>
      </c>
      <c r="G11" s="7">
        <f>((('Distancias OD'!G11/Variables!$C$4)*Variables!$C$6*Variables!$C$5)/POWER(10,6))*Variables!$C$7</f>
        <v>82086.936170400004</v>
      </c>
      <c r="H11" s="7">
        <f>((('Distancias OD'!H11/Variables!$C$4)*Variables!$C$6*Variables!$C$5)/POWER(10,6))*Variables!$C$7</f>
        <v>34582.576384799999</v>
      </c>
      <c r="I11" s="7">
        <f>((('Distancias OD'!I11/Variables!$C$4)*Variables!$C$6*Variables!$C$5)/POWER(10,6))*Variables!$C$7</f>
        <v>26456.791320215994</v>
      </c>
      <c r="J11" s="7">
        <f>((('Distancias OD'!J11/Variables!$C$4)*Variables!$C$6*Variables!$C$5)/POWER(10,6))*Variables!$C$7</f>
        <v>0</v>
      </c>
      <c r="K11" s="7">
        <f>((('Distancias OD'!K11/Variables!$C$4)*Variables!$C$6*Variables!$C$5)/POWER(10,6))*Variables!$C$7</f>
        <v>18027.755153856</v>
      </c>
      <c r="L11" s="7">
        <f>((('Distancias OD'!L11/Variables!$C$4)*Variables!$C$6*Variables!$C$5)/POWER(10,6))*Variables!$C$7</f>
        <v>23826.8722824</v>
      </c>
      <c r="M11" s="7">
        <f>((('Distancias OD'!M11/Variables!$C$4)*Variables!$C$6*Variables!$C$5)/POWER(10,6))*Variables!$C$7</f>
        <v>42798.739240800001</v>
      </c>
      <c r="N11" s="7">
        <f>((('Distancias OD'!N11/Variables!$C$4)*Variables!$C$6*Variables!$C$5)/POWER(10,6))*Variables!$C$7</f>
        <v>58334.756277600005</v>
      </c>
      <c r="O11" s="7">
        <f>((('Distancias OD'!O11/Variables!$C$4)*Variables!$C$6*Variables!$C$5)/POWER(10,6))*Variables!$C$7</f>
        <v>60351.450796800011</v>
      </c>
      <c r="P11" s="7">
        <f>((('Distancias OD'!P11/Variables!$C$4)*Variables!$C$6*Variables!$C$5)/POWER(10,6))*Variables!$C$7</f>
        <v>64160.762666400013</v>
      </c>
      <c r="Q11" s="7">
        <f>((('Distancias OD'!Q11/Variables!$C$4)*Variables!$C$6*Variables!$C$5)/POWER(10,6))*Variables!$C$7</f>
        <v>74974.726832688</v>
      </c>
      <c r="R11" s="7">
        <f>((('Distancias OD'!R11/Variables!$C$4)*Variables!$C$6*Variables!$C$5)/POWER(10,6))*Variables!$C$7</f>
        <v>36225.808956000001</v>
      </c>
      <c r="S11" s="7">
        <f>((('Distancias OD'!S11/Variables!$C$4)*Variables!$C$6*Variables!$C$5)/POWER(10,6))*Variables!$C$7</f>
        <v>95140.028792116835</v>
      </c>
      <c r="T11" s="7">
        <f>((('Distancias OD'!T11/Variables!$C$4)*Variables!$C$6*Variables!$C$5)/POWER(10,6))*Variables!$C$7</f>
        <v>120386.95278559202</v>
      </c>
      <c r="U11" s="7">
        <f>((('Distancias OD'!U11/Variables!$C$4)*Variables!$C$6*Variables!$C$5)/POWER(10,6))*Variables!$C$7</f>
        <v>100100.49977023201</v>
      </c>
      <c r="V11" s="7">
        <f>((('Distancias OD'!V11/Variables!$C$4)*Variables!$C$6*Variables!$C$5)/POWER(10,6))*Variables!$C$7</f>
        <v>103730.47521240239</v>
      </c>
      <c r="W11" s="7">
        <f>((('Distancias OD'!W11/Variables!$C$4)*Variables!$C$6*Variables!$C$5)/POWER(10,6))*Variables!$C$7</f>
        <v>116716.56876064801</v>
      </c>
      <c r="X11" s="7">
        <f>((('Distancias OD'!X11/Variables!$C$4)*Variables!$C$6*Variables!$C$5)/POWER(10,6))*Variables!$C$7</f>
        <v>105746.49750009603</v>
      </c>
      <c r="Y11" s="7">
        <f>((('Distancias OD'!Y11/Variables!$C$4)*Variables!$C$6*Variables!$C$5)/POWER(10,6))*Variables!$C$7</f>
        <v>96631.78519720801</v>
      </c>
      <c r="Z11" s="7">
        <f>((('Distancias OD'!Z11/Variables!$C$4)*Variables!$C$6*Variables!$C$5)/POWER(10,6))*Variables!$C$7</f>
        <v>96427.874973600003</v>
      </c>
      <c r="AA11" s="7">
        <f>((('Distancias OD'!AA11/Variables!$C$4)*Variables!$C$6*Variables!$C$5)/POWER(10,6))*Variables!$C$7</f>
        <v>88485.08626353601</v>
      </c>
      <c r="AB11" s="7">
        <f>((('Distancias OD'!AB11/Variables!$C$4)*Variables!$C$6*Variables!$C$5)/POWER(10,6))*Variables!$C$7</f>
        <v>89170.762400064006</v>
      </c>
      <c r="AC11" s="7">
        <f>((('Distancias OD'!AC11/Variables!$C$4)*Variables!$C$6*Variables!$C$5)/POWER(10,6))*Variables!$C$7</f>
        <v>81629.071822151993</v>
      </c>
      <c r="AD11" s="7">
        <f>((('Distancias OD'!AD11/Variables!$C$4)*Variables!$C$6*Variables!$C$5)/POWER(10,6))*Variables!$C$7</f>
        <v>71828.683382735981</v>
      </c>
      <c r="AE11" s="7">
        <f>((('Distancias OD'!AE11/Variables!$C$4)*Variables!$C$6*Variables!$C$5)/POWER(10,6))*Variables!$C$7</f>
        <v>21287.331036000003</v>
      </c>
      <c r="AF11" s="7">
        <f>((('Distancias OD'!AF11/Variables!$C$4)*Variables!$C$6*Variables!$C$5)/POWER(10,6))*Variables!$C$7</f>
        <v>35553.577449600001</v>
      </c>
      <c r="AG11" s="7">
        <f>((('Distancias OD'!AG11/Variables!$C$4)*Variables!$C$6*Variables!$C$5)/POWER(10,6))*Variables!$C$7</f>
        <v>19868.175633600003</v>
      </c>
      <c r="AH11" s="7">
        <f>((('Distancias OD'!AH11/Variables!$C$4)*Variables!$C$6*Variables!$C$5)/POWER(10,6))*Variables!$C$7</f>
        <v>52209.980330400009</v>
      </c>
      <c r="AI11" s="7">
        <f>((('Distancias OD'!AI11/Variables!$C$4)*Variables!$C$6*Variables!$C$5)/POWER(10,6))*Variables!$C$7</f>
        <v>10681.011712800002</v>
      </c>
      <c r="AJ11" s="7">
        <f>((('Distancias OD'!AJ11/Variables!$C$4)*Variables!$C$6*Variables!$C$5)/POWER(10,6))*Variables!$C$7</f>
        <v>71107.154899200003</v>
      </c>
    </row>
    <row r="12" spans="1:36" s="4" customFormat="1" x14ac:dyDescent="0.25">
      <c r="B12" s="4">
        <f>Puertos!C12</f>
        <v>294</v>
      </c>
      <c r="C12" s="7">
        <f>((('Distancias OD'!C12/Variables!$C$4)*Variables!$C$6*Variables!$C$5)/POWER(10,6))*Variables!$C$7</f>
        <v>22982.848279919999</v>
      </c>
      <c r="D12" s="7">
        <f>((('Distancias OD'!D12/Variables!$C$4)*Variables!$C$6*Variables!$C$5)/POWER(10,6))*Variables!$C$7</f>
        <v>60799.605134400008</v>
      </c>
      <c r="E12" s="7">
        <f>((('Distancias OD'!E12/Variables!$C$4)*Variables!$C$6*Variables!$C$5)/POWER(10,6))*Variables!$C$7</f>
        <v>58260.063887999997</v>
      </c>
      <c r="F12" s="7">
        <f>((('Distancias OD'!F12/Variables!$C$4)*Variables!$C$6*Variables!$C$5)/POWER(10,6))*Variables!$C$7</f>
        <v>54002.597680800005</v>
      </c>
      <c r="G12" s="7">
        <f>((('Distancias OD'!G12/Variables!$C$4)*Variables!$C$6*Variables!$C$5)/POWER(10,6))*Variables!$C$7</f>
        <v>65654.610458399999</v>
      </c>
      <c r="H12" s="7">
        <f>((('Distancias OD'!H12/Variables!$C$4)*Variables!$C$6*Variables!$C$5)/POWER(10,6))*Variables!$C$7</f>
        <v>46259.237650968011</v>
      </c>
      <c r="I12" s="7">
        <f>((('Distancias OD'!I12/Variables!$C$4)*Variables!$C$6*Variables!$C$5)/POWER(10,6))*Variables!$C$7</f>
        <v>13147.354417392</v>
      </c>
      <c r="J12" s="7">
        <f>((('Distancias OD'!J12/Variables!$C$4)*Variables!$C$6*Variables!$C$5)/POWER(10,6))*Variables!$C$7</f>
        <v>18027.755153856</v>
      </c>
      <c r="K12" s="7">
        <f>((('Distancias OD'!K12/Variables!$C$4)*Variables!$C$6*Variables!$C$5)/POWER(10,6))*Variables!$C$7</f>
        <v>0</v>
      </c>
      <c r="L12" s="7">
        <f>((('Distancias OD'!L12/Variables!$C$4)*Variables!$C$6*Variables!$C$5)/POWER(10,6))*Variables!$C$7</f>
        <v>40035.120825600003</v>
      </c>
      <c r="M12" s="7">
        <f>((('Distancias OD'!M12/Variables!$C$4)*Variables!$C$6*Variables!$C$5)/POWER(10,6))*Variables!$C$7</f>
        <v>25470.104853600002</v>
      </c>
      <c r="N12" s="7">
        <f>((('Distancias OD'!N12/Variables!$C$4)*Variables!$C$6*Variables!$C$5)/POWER(10,6))*Variables!$C$7</f>
        <v>41080.814279999999</v>
      </c>
      <c r="O12" s="7">
        <f>((('Distancias OD'!O12/Variables!$C$4)*Variables!$C$6*Variables!$C$5)/POWER(10,6))*Variables!$C$7</f>
        <v>40733.494668360006</v>
      </c>
      <c r="P12" s="7">
        <f>((('Distancias OD'!P12/Variables!$C$4)*Variables!$C$6*Variables!$C$5)/POWER(10,6))*Variables!$C$7</f>
        <v>47130.897837600001</v>
      </c>
      <c r="Q12" s="7">
        <f>((('Distancias OD'!Q12/Variables!$C$4)*Variables!$C$6*Variables!$C$5)/POWER(10,6))*Variables!$C$7</f>
        <v>55575.619405776</v>
      </c>
      <c r="R12" s="7">
        <f>((('Distancias OD'!R12/Variables!$C$4)*Variables!$C$6*Variables!$C$5)/POWER(10,6))*Variables!$C$7</f>
        <v>19195.9441272</v>
      </c>
      <c r="S12" s="7">
        <f>((('Distancias OD'!S12/Variables!$C$4)*Variables!$C$6*Variables!$C$5)/POWER(10,6))*Variables!$C$7</f>
        <v>76466.931392116807</v>
      </c>
      <c r="T12" s="7">
        <f>((('Distancias OD'!T12/Variables!$C$4)*Variables!$C$6*Variables!$C$5)/POWER(10,6))*Variables!$C$7</f>
        <v>100013.1096744</v>
      </c>
      <c r="U12" s="7">
        <f>((('Distancias OD'!U12/Variables!$C$4)*Variables!$C$6*Variables!$C$5)/POWER(10,6))*Variables!$C$7</f>
        <v>83565.098560584011</v>
      </c>
      <c r="V12" s="7">
        <f>((('Distancias OD'!V12/Variables!$C$4)*Variables!$C$6*Variables!$C$5)/POWER(10,6))*Variables!$C$7</f>
        <v>83484.430779816001</v>
      </c>
      <c r="W12" s="7">
        <f>((('Distancias OD'!W12/Variables!$C$4)*Variables!$C$6*Variables!$C$5)/POWER(10,6))*Variables!$C$7</f>
        <v>96427.874973600003</v>
      </c>
      <c r="X12" s="7">
        <f>((('Distancias OD'!X12/Variables!$C$4)*Variables!$C$6*Variables!$C$5)/POWER(10,6))*Variables!$C$7</f>
        <v>87033.589056439218</v>
      </c>
      <c r="Y12" s="7">
        <f>((('Distancias OD'!Y12/Variables!$C$4)*Variables!$C$6*Variables!$C$5)/POWER(10,6))*Variables!$C$7</f>
        <v>80137.016647502402</v>
      </c>
      <c r="Z12" s="7">
        <f>((('Distancias OD'!Z12/Variables!$C$4)*Variables!$C$6*Variables!$C$5)/POWER(10,6))*Variables!$C$7</f>
        <v>79995.549261600012</v>
      </c>
      <c r="AA12" s="7">
        <f>((('Distancias OD'!AA12/Variables!$C$4)*Variables!$C$6*Variables!$C$5)/POWER(10,6))*Variables!$C$7</f>
        <v>88485.08626353601</v>
      </c>
      <c r="AB12" s="7">
        <f>((('Distancias OD'!AB12/Variables!$C$4)*Variables!$C$6*Variables!$C$5)/POWER(10,6))*Variables!$C$7</f>
        <v>70497.665000064007</v>
      </c>
      <c r="AC12" s="7">
        <f>((('Distancias OD'!AC12/Variables!$C$4)*Variables!$C$6*Variables!$C$5)/POWER(10,6))*Variables!$C$7</f>
        <v>67432.289330879983</v>
      </c>
      <c r="AD12" s="7">
        <f>((('Distancias OD'!AD12/Variables!$C$4)*Variables!$C$6*Variables!$C$5)/POWER(10,6))*Variables!$C$7</f>
        <v>50977.555901999993</v>
      </c>
      <c r="AE12" s="7">
        <f>((('Distancias OD'!AE12/Variables!$C$4)*Variables!$C$6*Variables!$C$5)/POWER(10,6))*Variables!$C$7</f>
        <v>26981.131895208007</v>
      </c>
      <c r="AF12" s="7">
        <f>((('Distancias OD'!AF12/Variables!$C$4)*Variables!$C$6*Variables!$C$5)/POWER(10,6))*Variables!$C$7</f>
        <v>16656.4028808</v>
      </c>
      <c r="AG12" s="7">
        <f>((('Distancias OD'!AG12/Variables!$C$4)*Variables!$C$6*Variables!$C$5)/POWER(10,6))*Variables!$C$7</f>
        <v>3361.1575320000002</v>
      </c>
      <c r="AH12" s="7">
        <f>((('Distancias OD'!AH12/Variables!$C$4)*Variables!$C$6*Variables!$C$5)/POWER(10,6))*Variables!$C$7</f>
        <v>34582.576384799999</v>
      </c>
      <c r="AI12" s="7">
        <f>((('Distancias OD'!AI12/Variables!$C$4)*Variables!$C$6*Variables!$C$5)/POWER(10,6))*Variables!$C$7</f>
        <v>24641.766252936006</v>
      </c>
      <c r="AJ12" s="7">
        <f>((('Distancias OD'!AJ12/Variables!$C$4)*Variables!$C$6*Variables!$C$5)/POWER(10,6))*Variables!$C$7</f>
        <v>57147.894206855999</v>
      </c>
    </row>
    <row r="13" spans="1:36" s="4" customFormat="1" x14ac:dyDescent="0.25">
      <c r="B13" s="4">
        <f>Puertos!C13</f>
        <v>118</v>
      </c>
      <c r="C13" s="7">
        <f>((('Distancias OD'!C13/Variables!$C$4)*Variables!$C$6*Variables!$C$5)/POWER(10,6))*Variables!$C$7</f>
        <v>18074.811359304003</v>
      </c>
      <c r="D13" s="7">
        <f>((('Distancias OD'!D13/Variables!$C$4)*Variables!$C$6*Variables!$C$5)/POWER(10,6))*Variables!$C$7</f>
        <v>20764.484308800002</v>
      </c>
      <c r="E13" s="7">
        <f>((('Distancias OD'!E13/Variables!$C$4)*Variables!$C$6*Variables!$C$5)/POWER(10,6))*Variables!$C$7</f>
        <v>18523.712620800001</v>
      </c>
      <c r="F13" s="7">
        <f>((('Distancias OD'!F13/Variables!$C$4)*Variables!$C$6*Variables!$C$5)/POWER(10,6))*Variables!$C$7</f>
        <v>88062.327338400006</v>
      </c>
      <c r="G13" s="7">
        <f>((('Distancias OD'!G13/Variables!$C$4)*Variables!$C$6*Variables!$C$5)/POWER(10,6))*Variables!$C$7</f>
        <v>103897.11393360001</v>
      </c>
      <c r="H13" s="7">
        <f>((('Distancias OD'!H13/Variables!$C$4)*Variables!$C$6*Variables!$C$5)/POWER(10,6))*Variables!$C$7</f>
        <v>11278.550829600001</v>
      </c>
      <c r="I13" s="7">
        <f>((('Distancias OD'!I13/Variables!$C$4)*Variables!$C$6*Variables!$C$5)/POWER(10,6))*Variables!$C$7</f>
        <v>51612.441213600003</v>
      </c>
      <c r="J13" s="7">
        <f>((('Distancias OD'!J13/Variables!$C$4)*Variables!$C$6*Variables!$C$5)/POWER(10,6))*Variables!$C$7</f>
        <v>23826.8722824</v>
      </c>
      <c r="K13" s="7">
        <f>((('Distancias OD'!K13/Variables!$C$4)*Variables!$C$6*Variables!$C$5)/POWER(10,6))*Variables!$C$7</f>
        <v>40035.120825600003</v>
      </c>
      <c r="L13" s="7">
        <f>((('Distancias OD'!L13/Variables!$C$4)*Variables!$C$6*Variables!$C$5)/POWER(10,6))*Variables!$C$7</f>
        <v>0</v>
      </c>
      <c r="M13" s="7">
        <f>((('Distancias OD'!M13/Variables!$C$4)*Variables!$C$6*Variables!$C$5)/POWER(10,6))*Variables!$C$7</f>
        <v>64534.224614400009</v>
      </c>
      <c r="N13" s="7">
        <f>((('Distancias OD'!N13/Variables!$C$4)*Variables!$C$6*Variables!$C$5)/POWER(10,6))*Variables!$C$7</f>
        <v>80144.934040799999</v>
      </c>
      <c r="O13" s="7">
        <f>((('Distancias OD'!O13/Variables!$C$4)*Variables!$C$6*Variables!$C$5)/POWER(10,6))*Variables!$C$7</f>
        <v>82311.013339199999</v>
      </c>
      <c r="P13" s="7">
        <f>((('Distancias OD'!P13/Variables!$C$4)*Variables!$C$6*Variables!$C$5)/POWER(10,6))*Variables!$C$7</f>
        <v>85970.940429599999</v>
      </c>
      <c r="Q13" s="7">
        <f>((('Distancias OD'!Q13/Variables!$C$4)*Variables!$C$6*Variables!$C$5)/POWER(10,6))*Variables!$C$7</f>
        <v>89033.328403200008</v>
      </c>
      <c r="R13" s="7">
        <f>((('Distancias OD'!R13/Variables!$C$4)*Variables!$C$6*Variables!$C$5)/POWER(10,6))*Variables!$C$7</f>
        <v>58035.986719200009</v>
      </c>
      <c r="S13" s="7">
        <f>((('Distancias OD'!S13/Variables!$C$4)*Variables!$C$6*Variables!$C$5)/POWER(10,6))*Variables!$C$7</f>
        <v>111963.89201040001</v>
      </c>
      <c r="T13" s="7">
        <f>((('Distancias OD'!T13/Variables!$C$4)*Variables!$C$6*Variables!$C$5)/POWER(10,6))*Variables!$C$7</f>
        <v>138255.61314960002</v>
      </c>
      <c r="U13" s="7">
        <f>((('Distancias OD'!U13/Variables!$C$4)*Variables!$C$6*Variables!$C$5)/POWER(10,6))*Variables!$C$7</f>
        <v>119731.90052880002</v>
      </c>
      <c r="V13" s="7">
        <f>((('Distancias OD'!V13/Variables!$C$4)*Variables!$C$6*Variables!$C$5)/POWER(10,6))*Variables!$C$7</f>
        <v>119358.43858080002</v>
      </c>
      <c r="W13" s="7">
        <f>((('Distancias OD'!W13/Variables!$C$4)*Variables!$C$6*Variables!$C$5)/POWER(10,6))*Variables!$C$7</f>
        <v>134670.37844880001</v>
      </c>
      <c r="X13" s="7">
        <f>((('Distancias OD'!X13/Variables!$C$4)*Variables!$C$6*Variables!$C$5)/POWER(10,6))*Variables!$C$7</f>
        <v>121449.82548960001</v>
      </c>
      <c r="Y13" s="7">
        <f>((('Distancias OD'!Y13/Variables!$C$4)*Variables!$C$6*Variables!$C$5)/POWER(10,6))*Variables!$C$7</f>
        <v>114428.7408672</v>
      </c>
      <c r="Z13" s="7">
        <f>((('Distancias OD'!Z13/Variables!$C$4)*Variables!$C$6*Variables!$C$5)/POWER(10,6))*Variables!$C$7</f>
        <v>118238.05273680002</v>
      </c>
      <c r="AA13" s="7">
        <f>((('Distancias OD'!AA13/Variables!$C$4)*Variables!$C$6*Variables!$C$5)/POWER(10,6))*Variables!$C$7</f>
        <v>110395.35182880002</v>
      </c>
      <c r="AB13" s="7">
        <f>((('Distancias OD'!AB13/Variables!$C$4)*Variables!$C$6*Variables!$C$5)/POWER(10,6))*Variables!$C$7</f>
        <v>104046.49871280002</v>
      </c>
      <c r="AC13" s="7">
        <f>((('Distancias OD'!AC13/Variables!$C$4)*Variables!$C$6*Variables!$C$5)/POWER(10,6))*Variables!$C$7</f>
        <v>99415.570557600004</v>
      </c>
      <c r="AD13" s="7">
        <f>((('Distancias OD'!AD13/Variables!$C$4)*Variables!$C$6*Variables!$C$5)/POWER(10,6))*Variables!$C$7</f>
        <v>88883.943624000007</v>
      </c>
      <c r="AE13" s="7">
        <f>((('Distancias OD'!AE13/Variables!$C$4)*Variables!$C$6*Variables!$C$5)/POWER(10,6))*Variables!$C$7</f>
        <v>64459.532224800008</v>
      </c>
      <c r="AF13" s="7">
        <f>((('Distancias OD'!AF13/Variables!$C$4)*Variables!$C$6*Variables!$C$5)/POWER(10,6))*Variables!$C$7</f>
        <v>57363.75521280001</v>
      </c>
      <c r="AG13" s="7">
        <f>((('Distancias OD'!AG13/Variables!$C$4)*Variables!$C$6*Variables!$C$5)/POWER(10,6))*Variables!$C$7</f>
        <v>38914.734981599999</v>
      </c>
      <c r="AH13" s="7">
        <f>((('Distancias OD'!AH13/Variables!$C$4)*Variables!$C$6*Variables!$C$5)/POWER(10,6))*Variables!$C$7</f>
        <v>73945.465704000002</v>
      </c>
      <c r="AI13" s="7">
        <f>((('Distancias OD'!AI13/Variables!$C$4)*Variables!$C$6*Variables!$C$5)/POWER(10,6))*Variables!$C$7</f>
        <v>14116.8616344</v>
      </c>
      <c r="AJ13" s="7">
        <f>((('Distancias OD'!AJ13/Variables!$C$4)*Variables!$C$6*Variables!$C$5)/POWER(10,6))*Variables!$C$7</f>
        <v>92917.332662400004</v>
      </c>
    </row>
    <row r="14" spans="1:36" s="4" customFormat="1" x14ac:dyDescent="0.25">
      <c r="B14" s="4">
        <f>Puertos!C14</f>
        <v>175</v>
      </c>
      <c r="C14" s="7">
        <f>((('Distancias OD'!C14/Variables!$C$4)*Variables!$C$6*Variables!$C$5)/POWER(10,6))*Variables!$C$7</f>
        <v>46309.281552000008</v>
      </c>
      <c r="D14" s="7">
        <f>((('Distancias OD'!D14/Variables!$C$4)*Variables!$C$6*Variables!$C$5)/POWER(10,6))*Variables!$C$7</f>
        <v>84476.345713703995</v>
      </c>
      <c r="E14" s="7">
        <f>((('Distancias OD'!E14/Variables!$C$4)*Variables!$C$6*Variables!$C$5)/POWER(10,6))*Variables!$C$7</f>
        <v>82609.782897600002</v>
      </c>
      <c r="F14" s="7">
        <f>((('Distancias OD'!F14/Variables!$C$4)*Variables!$C$6*Variables!$C$5)/POWER(10,6))*Variables!$C$7</f>
        <v>26290.974215304002</v>
      </c>
      <c r="G14" s="7">
        <f>((('Distancias OD'!G14/Variables!$C$4)*Variables!$C$6*Variables!$C$5)/POWER(10,6))*Variables!$C$7</f>
        <v>42126.507734400002</v>
      </c>
      <c r="H14" s="7">
        <f>((('Distancias OD'!H14/Variables!$C$4)*Variables!$C$6*Variables!$C$5)/POWER(10,6))*Variables!$C$7</f>
        <v>75289.928716800001</v>
      </c>
      <c r="I14" s="7">
        <f>((('Distancias OD'!I14/Variables!$C$4)*Variables!$C$6*Variables!$C$5)/POWER(10,6))*Variables!$C$7</f>
        <v>13913.698334688001</v>
      </c>
      <c r="J14" s="7">
        <f>((('Distancias OD'!J14/Variables!$C$4)*Variables!$C$6*Variables!$C$5)/POWER(10,6))*Variables!$C$7</f>
        <v>42798.739240800001</v>
      </c>
      <c r="K14" s="7">
        <f>((('Distancias OD'!K14/Variables!$C$4)*Variables!$C$6*Variables!$C$5)/POWER(10,6))*Variables!$C$7</f>
        <v>25470.104853600002</v>
      </c>
      <c r="L14" s="7">
        <f>((('Distancias OD'!L14/Variables!$C$4)*Variables!$C$6*Variables!$C$5)/POWER(10,6))*Variables!$C$7</f>
        <v>64534.224614400009</v>
      </c>
      <c r="M14" s="7">
        <f>((('Distancias OD'!M14/Variables!$C$4)*Variables!$C$6*Variables!$C$5)/POWER(10,6))*Variables!$C$7</f>
        <v>0</v>
      </c>
      <c r="N14" s="7">
        <f>((('Distancias OD'!N14/Variables!$C$4)*Variables!$C$6*Variables!$C$5)/POWER(10,6))*Variables!$C$7</f>
        <v>16656.4028808</v>
      </c>
      <c r="O14" s="7">
        <f>((('Distancias OD'!O14/Variables!$C$4)*Variables!$C$6*Variables!$C$5)/POWER(10,6))*Variables!$C$7</f>
        <v>18897.174568800001</v>
      </c>
      <c r="P14" s="7">
        <f>((('Distancias OD'!P14/Variables!$C$4)*Variables!$C$6*Variables!$C$5)/POWER(10,6))*Variables!$C$7</f>
        <v>22557.101659200001</v>
      </c>
      <c r="Q14" s="7">
        <f>((('Distancias OD'!Q14/Variables!$C$4)*Variables!$C$6*Variables!$C$5)/POWER(10,6))*Variables!$C$7</f>
        <v>26665.183087200003</v>
      </c>
      <c r="R14" s="7">
        <f>((('Distancias OD'!R14/Variables!$C$4)*Variables!$C$6*Variables!$C$5)/POWER(10,6))*Variables!$C$7</f>
        <v>8963.0867519999993</v>
      </c>
      <c r="S14" s="7">
        <f>((('Distancias OD'!S14/Variables!$C$4)*Variables!$C$6*Variables!$C$5)/POWER(10,6))*Variables!$C$7</f>
        <v>50193.285811200003</v>
      </c>
      <c r="T14" s="7">
        <f>((('Distancias OD'!T14/Variables!$C$4)*Variables!$C$6*Variables!$C$5)/POWER(10,6))*Variables!$C$7</f>
        <v>76485.006950400013</v>
      </c>
      <c r="U14" s="7">
        <f>((('Distancias OD'!U14/Variables!$C$4)*Variables!$C$6*Variables!$C$5)/POWER(10,6))*Variables!$C$7</f>
        <v>57961.294329600008</v>
      </c>
      <c r="V14" s="7">
        <f>((('Distancias OD'!V14/Variables!$C$4)*Variables!$C$6*Variables!$C$5)/POWER(10,6))*Variables!$C$7</f>
        <v>57587.832381599997</v>
      </c>
      <c r="W14" s="7">
        <f>((('Distancias OD'!W14/Variables!$C$4)*Variables!$C$6*Variables!$C$5)/POWER(10,6))*Variables!$C$7</f>
        <v>72899.772249600006</v>
      </c>
      <c r="X14" s="7">
        <f>((('Distancias OD'!X14/Variables!$C$4)*Variables!$C$6*Variables!$C$5)/POWER(10,6))*Variables!$C$7</f>
        <v>59679.219290400011</v>
      </c>
      <c r="Y14" s="7">
        <f>((('Distancias OD'!Y14/Variables!$C$4)*Variables!$C$6*Variables!$C$5)/POWER(10,6))*Variables!$C$7</f>
        <v>52658.134667999999</v>
      </c>
      <c r="Z14" s="7">
        <f>((('Distancias OD'!Z14/Variables!$C$4)*Variables!$C$6*Variables!$C$5)/POWER(10,6))*Variables!$C$7</f>
        <v>56467.446537600001</v>
      </c>
      <c r="AA14" s="7">
        <f>((('Distancias OD'!AA14/Variables!$C$4)*Variables!$C$6*Variables!$C$5)/POWER(10,6))*Variables!$C$7</f>
        <v>48624.745629600009</v>
      </c>
      <c r="AB14" s="7">
        <f>((('Distancias OD'!AB14/Variables!$C$4)*Variables!$C$6*Variables!$C$5)/POWER(10,6))*Variables!$C$7</f>
        <v>42275.892513600003</v>
      </c>
      <c r="AC14" s="7">
        <f>((('Distancias OD'!AC14/Variables!$C$4)*Variables!$C$6*Variables!$C$5)/POWER(10,6))*Variables!$C$7</f>
        <v>37644.9643584</v>
      </c>
      <c r="AD14" s="7">
        <f>((('Distancias OD'!AD14/Variables!$C$4)*Variables!$C$6*Variables!$C$5)/POWER(10,6))*Variables!$C$7</f>
        <v>26590.490697600002</v>
      </c>
      <c r="AE14" s="7">
        <f>((('Distancias OD'!AE14/Variables!$C$4)*Variables!$C$6*Variables!$C$5)/POWER(10,6))*Variables!$C$7</f>
        <v>26295.455758680007</v>
      </c>
      <c r="AF14" s="7">
        <f>((('Distancias OD'!AF14/Variables!$C$4)*Variables!$C$6*Variables!$C$5)/POWER(10,6))*Variables!$C$7</f>
        <v>9037.7791416</v>
      </c>
      <c r="AG14" s="7">
        <f>((('Distancias OD'!AG14/Variables!$C$4)*Variables!$C$6*Variables!$C$5)/POWER(10,6))*Variables!$C$7</f>
        <v>27412.106983200007</v>
      </c>
      <c r="AH14" s="7">
        <f>((('Distancias OD'!AH14/Variables!$C$4)*Variables!$C$6*Variables!$C$5)/POWER(10,6))*Variables!$C$7</f>
        <v>10531.6269336</v>
      </c>
      <c r="AI14" s="7">
        <f>((('Distancias OD'!AI14/Variables!$C$4)*Variables!$C$6*Variables!$C$5)/POWER(10,6))*Variables!$C$7</f>
        <v>51463.056434400001</v>
      </c>
      <c r="AJ14" s="7">
        <f>((('Distancias OD'!AJ14/Variables!$C$4)*Variables!$C$6*Variables!$C$5)/POWER(10,6))*Variables!$C$7</f>
        <v>30474.494956800001</v>
      </c>
    </row>
    <row r="15" spans="1:36" s="4" customFormat="1" x14ac:dyDescent="0.25">
      <c r="B15" s="4">
        <f>Puertos!C15</f>
        <v>326</v>
      </c>
      <c r="C15" s="7">
        <f>((('Distancias OD'!C15/Variables!$C$4)*Variables!$C$6*Variables!$C$5)/POWER(10,6))*Variables!$C$7</f>
        <v>62368.145316000002</v>
      </c>
      <c r="D15" s="7">
        <f>((('Distancias OD'!D15/Variables!$C$4)*Variables!$C$6*Variables!$C$5)/POWER(10,6))*Variables!$C$7</f>
        <v>100311.8792328</v>
      </c>
      <c r="E15" s="7">
        <f>((('Distancias OD'!E15/Variables!$C$4)*Variables!$C$6*Variables!$C$5)/POWER(10,6))*Variables!$C$7</f>
        <v>98145.799934400013</v>
      </c>
      <c r="F15" s="7">
        <f>((('Distancias OD'!F15/Variables!$C$4)*Variables!$C$6*Variables!$C$5)/POWER(10,6))*Variables!$C$7</f>
        <v>24566.326939440005</v>
      </c>
      <c r="G15" s="7">
        <f>((('Distancias OD'!G15/Variables!$C$4)*Variables!$C$6*Variables!$C$5)/POWER(10,6))*Variables!$C$7</f>
        <v>40408.582773599999</v>
      </c>
      <c r="H15" s="7">
        <f>((('Distancias OD'!H15/Variables!$C$4)*Variables!$C$6*Variables!$C$5)/POWER(10,6))*Variables!$C$7</f>
        <v>90825.945753599997</v>
      </c>
      <c r="I15" s="7">
        <f>((('Distancias OD'!I15/Variables!$C$4)*Variables!$C$6*Variables!$C$5)/POWER(10,6))*Variables!$C$7</f>
        <v>29428.801502400001</v>
      </c>
      <c r="J15" s="7">
        <f>((('Distancias OD'!J15/Variables!$C$4)*Variables!$C$6*Variables!$C$5)/POWER(10,6))*Variables!$C$7</f>
        <v>58334.756277600005</v>
      </c>
      <c r="K15" s="7">
        <f>((('Distancias OD'!K15/Variables!$C$4)*Variables!$C$6*Variables!$C$5)/POWER(10,6))*Variables!$C$7</f>
        <v>41080.814279999999</v>
      </c>
      <c r="L15" s="7">
        <f>((('Distancias OD'!L15/Variables!$C$4)*Variables!$C$6*Variables!$C$5)/POWER(10,6))*Variables!$C$7</f>
        <v>80144.934040799999</v>
      </c>
      <c r="M15" s="7">
        <f>((('Distancias OD'!M15/Variables!$C$4)*Variables!$C$6*Variables!$C$5)/POWER(10,6))*Variables!$C$7</f>
        <v>16656.4028808</v>
      </c>
      <c r="N15" s="7">
        <f>((('Distancias OD'!N15/Variables!$C$4)*Variables!$C$6*Variables!$C$5)/POWER(10,6))*Variables!$C$7</f>
        <v>0</v>
      </c>
      <c r="O15" s="7">
        <f>((('Distancias OD'!O15/Variables!$C$4)*Variables!$C$6*Variables!$C$5)/POWER(10,6))*Variables!$C$7</f>
        <v>2539.5412464000001</v>
      </c>
      <c r="P15" s="7">
        <f>((('Distancias OD'!P15/Variables!$C$4)*Variables!$C$6*Variables!$C$5)/POWER(10,6))*Variables!$C$7</f>
        <v>6199.4683368000005</v>
      </c>
      <c r="Q15" s="7">
        <f>((('Distancias OD'!Q15/Variables!$C$4)*Variables!$C$6*Variables!$C$5)/POWER(10,6))*Variables!$C$7</f>
        <v>18224.943062400002</v>
      </c>
      <c r="R15" s="7">
        <f>((('Distancias OD'!R15/Variables!$C$4)*Variables!$C$6*Variables!$C$5)/POWER(10,6))*Variables!$C$7</f>
        <v>24499.103788800003</v>
      </c>
      <c r="S15" s="7">
        <f>((('Distancias OD'!S15/Variables!$C$4)*Variables!$C$6*Variables!$C$5)/POWER(10,6))*Variables!$C$7</f>
        <v>48475.360850400008</v>
      </c>
      <c r="T15" s="7">
        <f>((('Distancias OD'!T15/Variables!$C$4)*Variables!$C$6*Variables!$C$5)/POWER(10,6))*Variables!$C$7</f>
        <v>74767.081989600003</v>
      </c>
      <c r="U15" s="7">
        <f>((('Distancias OD'!U15/Variables!$C$4)*Variables!$C$6*Variables!$C$5)/POWER(10,6))*Variables!$C$7</f>
        <v>56243.369368800006</v>
      </c>
      <c r="V15" s="7">
        <f>((('Distancias OD'!V15/Variables!$C$4)*Variables!$C$6*Variables!$C$5)/POWER(10,6))*Variables!$C$7</f>
        <v>57712.568672232002</v>
      </c>
      <c r="W15" s="7">
        <f>((('Distancias OD'!W15/Variables!$C$4)*Variables!$C$6*Variables!$C$5)/POWER(10,6))*Variables!$C$7</f>
        <v>71181.847288799996</v>
      </c>
      <c r="X15" s="7">
        <f>((('Distancias OD'!X15/Variables!$C$4)*Variables!$C$6*Variables!$C$5)/POWER(10,6))*Variables!$C$7</f>
        <v>61221.617135640008</v>
      </c>
      <c r="Y15" s="7">
        <f>((('Distancias OD'!Y15/Variables!$C$4)*Variables!$C$6*Variables!$C$5)/POWER(10,6))*Variables!$C$7</f>
        <v>50940.209707200003</v>
      </c>
      <c r="Z15" s="7">
        <f>((('Distancias OD'!Z15/Variables!$C$4)*Variables!$C$6*Variables!$C$5)/POWER(10,6))*Variables!$C$7</f>
        <v>54749.521576800013</v>
      </c>
      <c r="AA15" s="7">
        <f>((('Distancias OD'!AA15/Variables!$C$4)*Variables!$C$6*Variables!$C$5)/POWER(10,6))*Variables!$C$7</f>
        <v>46906.820668800006</v>
      </c>
      <c r="AB15" s="7">
        <f>((('Distancias OD'!AB15/Variables!$C$4)*Variables!$C$6*Variables!$C$5)/POWER(10,6))*Variables!$C$7</f>
        <v>40557.967552800001</v>
      </c>
      <c r="AC15" s="7">
        <f>((('Distancias OD'!AC15/Variables!$C$4)*Variables!$C$6*Variables!$C$5)/POWER(10,6))*Variables!$C$7</f>
        <v>35927.039397600005</v>
      </c>
      <c r="AD15" s="7">
        <f>((('Distancias OD'!AD15/Variables!$C$4)*Variables!$C$6*Variables!$C$5)/POWER(10,6))*Variables!$C$7</f>
        <v>15013.170309600002</v>
      </c>
      <c r="AE15" s="7">
        <f>((('Distancias OD'!AE15/Variables!$C$4)*Variables!$C$6*Variables!$C$5)/POWER(10,6))*Variables!$C$7</f>
        <v>16880.480049600003</v>
      </c>
      <c r="AF15" s="7">
        <f>((('Distancias OD'!AF15/Variables!$C$4)*Variables!$C$6*Variables!$C$5)/POWER(10,6))*Variables!$C$7</f>
        <v>24573.796178400004</v>
      </c>
      <c r="AG15" s="7">
        <f>((('Distancias OD'!AG15/Variables!$C$4)*Variables!$C$6*Variables!$C$5)/POWER(10,6))*Variables!$C$7</f>
        <v>43022.816409599996</v>
      </c>
      <c r="AH15" s="7">
        <f>((('Distancias OD'!AH15/Variables!$C$4)*Variables!$C$6*Variables!$C$5)/POWER(10,6))*Variables!$C$7</f>
        <v>6572.9302848000016</v>
      </c>
      <c r="AI15" s="7">
        <f>((('Distancias OD'!AI15/Variables!$C$4)*Variables!$C$6*Variables!$C$5)/POWER(10,6))*Variables!$C$7</f>
        <v>66999.073471200012</v>
      </c>
      <c r="AJ15" s="7">
        <f>((('Distancias OD'!AJ15/Variables!$C$4)*Variables!$C$6*Variables!$C$5)/POWER(10,6))*Variables!$C$7</f>
        <v>17552.711555999998</v>
      </c>
    </row>
    <row r="16" spans="1:36" s="4" customFormat="1" x14ac:dyDescent="0.25">
      <c r="B16" s="4">
        <f>Puertos!C16</f>
        <v>163</v>
      </c>
      <c r="C16" s="7">
        <f>((('Distancias OD'!C16/Variables!$C$4)*Variables!$C$6*Variables!$C$5)/POWER(10,6))*Variables!$C$7</f>
        <v>64608.917004000003</v>
      </c>
      <c r="D16" s="7">
        <f>((('Distancias OD'!D16/Variables!$C$4)*Variables!$C$6*Variables!$C$5)/POWER(10,6))*Variables!$C$7</f>
        <v>102926.1128688</v>
      </c>
      <c r="E16" s="7">
        <f>((('Distancias OD'!E16/Variables!$C$4)*Variables!$C$6*Variables!$C$5)/POWER(10,6))*Variables!$C$7</f>
        <v>100386.57162240001</v>
      </c>
      <c r="F16" s="7">
        <f>((('Distancias OD'!F16/Variables!$C$4)*Variables!$C$6*Variables!$C$5)/POWER(10,6))*Variables!$C$7</f>
        <v>26290.974215304002</v>
      </c>
      <c r="G16" s="7">
        <f>((('Distancias OD'!G16/Variables!$C$4)*Variables!$C$6*Variables!$C$5)/POWER(10,6))*Variables!$C$7</f>
        <v>42126.507734400002</v>
      </c>
      <c r="H16" s="7">
        <f>((('Distancias OD'!H16/Variables!$C$4)*Variables!$C$6*Variables!$C$5)/POWER(10,6))*Variables!$C$7</f>
        <v>93066.717441600005</v>
      </c>
      <c r="I16" s="7">
        <f>((('Distancias OD'!I16/Variables!$C$4)*Variables!$C$6*Variables!$C$5)/POWER(10,6))*Variables!$C$7</f>
        <v>30610.435105872002</v>
      </c>
      <c r="J16" s="7">
        <f>((('Distancias OD'!J16/Variables!$C$4)*Variables!$C$6*Variables!$C$5)/POWER(10,6))*Variables!$C$7</f>
        <v>60575.527965600006</v>
      </c>
      <c r="K16" s="7">
        <f>((('Distancias OD'!K16/Variables!$C$4)*Variables!$C$6*Variables!$C$5)/POWER(10,6))*Variables!$C$7</f>
        <v>40733.494668360006</v>
      </c>
      <c r="L16" s="7">
        <f>((('Distancias OD'!L16/Variables!$C$4)*Variables!$C$6*Variables!$C$5)/POWER(10,6))*Variables!$C$7</f>
        <v>82311.013339199999</v>
      </c>
      <c r="M16" s="7">
        <f>((('Distancias OD'!M16/Variables!$C$4)*Variables!$C$6*Variables!$C$5)/POWER(10,6))*Variables!$C$7</f>
        <v>18897.174568800001</v>
      </c>
      <c r="N16" s="7">
        <f>((('Distancias OD'!N16/Variables!$C$4)*Variables!$C$6*Variables!$C$5)/POWER(10,6))*Variables!$C$7</f>
        <v>2539.5412464000001</v>
      </c>
      <c r="O16" s="7">
        <f>((('Distancias OD'!O16/Variables!$C$4)*Variables!$C$6*Variables!$C$5)/POWER(10,6))*Variables!$C$7</f>
        <v>0</v>
      </c>
      <c r="P16" s="7">
        <f>((('Distancias OD'!P16/Variables!$C$4)*Variables!$C$6*Variables!$C$5)/POWER(10,6))*Variables!$C$7</f>
        <v>4033.3890384000006</v>
      </c>
      <c r="Q16" s="7">
        <f>((('Distancias OD'!Q16/Variables!$C$4)*Variables!$C$6*Variables!$C$5)/POWER(10,6))*Variables!$C$7</f>
        <v>19922.701078008005</v>
      </c>
      <c r="R16" s="7">
        <f>((('Distancias OD'!R16/Variables!$C$4)*Variables!$C$6*Variables!$C$5)/POWER(10,6))*Variables!$C$7</f>
        <v>26739.875476800004</v>
      </c>
      <c r="S16" s="7">
        <f>((('Distancias OD'!S16/Variables!$C$4)*Variables!$C$6*Variables!$C$5)/POWER(10,6))*Variables!$C$7</f>
        <v>51582.564257760001</v>
      </c>
      <c r="T16" s="7">
        <f>((('Distancias OD'!T16/Variables!$C$4)*Variables!$C$6*Variables!$C$5)/POWER(10,6))*Variables!$C$7</f>
        <v>78281.358920279992</v>
      </c>
      <c r="U16" s="7">
        <f>((('Distancias OD'!U16/Variables!$C$4)*Variables!$C$6*Variables!$C$5)/POWER(10,6))*Variables!$C$7</f>
        <v>57954.57201453601</v>
      </c>
      <c r="V16" s="7">
        <f>((('Distancias OD'!V16/Variables!$C$4)*Variables!$C$6*Variables!$C$5)/POWER(10,6))*Variables!$C$7</f>
        <v>58640.770997791202</v>
      </c>
      <c r="W16" s="7">
        <f>((('Distancias OD'!W16/Variables!$C$4)*Variables!$C$6*Variables!$C$5)/POWER(10,6))*Variables!$C$7</f>
        <v>72899.025325704017</v>
      </c>
      <c r="X16" s="7">
        <f>((('Distancias OD'!X16/Variables!$C$4)*Variables!$C$6*Variables!$C$5)/POWER(10,6))*Variables!$C$7</f>
        <v>61987.961052935992</v>
      </c>
      <c r="Y16" s="7">
        <f>((('Distancias OD'!Y16/Variables!$C$4)*Variables!$C$6*Variables!$C$5)/POWER(10,6))*Variables!$C$7</f>
        <v>54525.444408000003</v>
      </c>
      <c r="Z16" s="7">
        <f>((('Distancias OD'!Z16/Variables!$C$4)*Variables!$C$6*Variables!$C$5)/POWER(10,6))*Variables!$C$7</f>
        <v>54749.521576800013</v>
      </c>
      <c r="AA16" s="7">
        <f>((('Distancias OD'!AA16/Variables!$C$4)*Variables!$C$6*Variables!$C$5)/POWER(10,6))*Variables!$C$7</f>
        <v>45248.64961968</v>
      </c>
      <c r="AB16" s="7">
        <f>((('Distancias OD'!AB16/Variables!$C$4)*Variables!$C$6*Variables!$C$5)/POWER(10,6))*Variables!$C$7</f>
        <v>45412.225952903995</v>
      </c>
      <c r="AC16" s="7">
        <f>((('Distancias OD'!AC16/Variables!$C$4)*Variables!$C$6*Variables!$C$5)/POWER(10,6))*Variables!$C$7</f>
        <v>35773.173075024002</v>
      </c>
      <c r="AD16" s="7">
        <f>((('Distancias OD'!AD16/Variables!$C$4)*Variables!$C$6*Variables!$C$5)/POWER(10,6))*Variables!$C$7</f>
        <v>14034.700005840003</v>
      </c>
      <c r="AE16" s="7">
        <f>((('Distancias OD'!AE16/Variables!$C$4)*Variables!$C$6*Variables!$C$5)/POWER(10,6))*Variables!$C$7</f>
        <v>19121.251737600003</v>
      </c>
      <c r="AF16" s="7">
        <f>((('Distancias OD'!AF16/Variables!$C$4)*Variables!$C$6*Variables!$C$5)/POWER(10,6))*Variables!$C$7</f>
        <v>26814.567866400004</v>
      </c>
      <c r="AG16" s="7">
        <f>((('Distancias OD'!AG16/Variables!$C$4)*Variables!$C$6*Variables!$C$5)/POWER(10,6))*Variables!$C$7</f>
        <v>44242.543131768005</v>
      </c>
      <c r="AH16" s="7">
        <f>((('Distancias OD'!AH16/Variables!$C$4)*Variables!$C$6*Variables!$C$5)/POWER(10,6))*Variables!$C$7</f>
        <v>8739.0095832000006</v>
      </c>
      <c r="AI16" s="7">
        <f>((('Distancias OD'!AI16/Variables!$C$4)*Variables!$C$6*Variables!$C$5)/POWER(10,6))*Variables!$C$7</f>
        <v>69239.845159200006</v>
      </c>
      <c r="AJ16" s="7">
        <f>((('Distancias OD'!AJ16/Variables!$C$4)*Variables!$C$6*Variables!$C$5)/POWER(10,6))*Variables!$C$7</f>
        <v>17552.711555999998</v>
      </c>
    </row>
    <row r="17" spans="2:36" s="5" customFormat="1" x14ac:dyDescent="0.25">
      <c r="B17" s="4">
        <f>Puertos!C17</f>
        <v>172</v>
      </c>
      <c r="C17" s="7">
        <f>((('Distancias OD'!C17/Variables!$C$4)*Variables!$C$6*Variables!$C$5)/POWER(10,6))*Variables!$C$7</f>
        <v>68642.306042400014</v>
      </c>
      <c r="D17" s="7">
        <f>((('Distancias OD'!D17/Variables!$C$4)*Variables!$C$6*Variables!$C$5)/POWER(10,6))*Variables!$C$7</f>
        <v>106212.57801119999</v>
      </c>
      <c r="E17" s="7">
        <f>((('Distancias OD'!E17/Variables!$C$4)*Variables!$C$6*Variables!$C$5)/POWER(10,6))*Variables!$C$7</f>
        <v>103971.8063232</v>
      </c>
      <c r="F17" s="7">
        <f>((('Distancias OD'!F17/Variables!$C$4)*Variables!$C$6*Variables!$C$5)/POWER(10,6))*Variables!$C$7</f>
        <v>27636.184151999998</v>
      </c>
      <c r="G17" s="7">
        <f>((('Distancias OD'!G17/Variables!$C$4)*Variables!$C$6*Variables!$C$5)/POWER(10,6))*Variables!$C$7</f>
        <v>41977.122955200008</v>
      </c>
      <c r="H17" s="7">
        <f>((('Distancias OD'!H17/Variables!$C$4)*Variables!$C$6*Variables!$C$5)/POWER(10,6))*Variables!$C$7</f>
        <v>96726.64453200002</v>
      </c>
      <c r="I17" s="7">
        <f>((('Distancias OD'!I17/Variables!$C$4)*Variables!$C$6*Variables!$C$5)/POWER(10,6))*Variables!$C$7</f>
        <v>35478.885060000001</v>
      </c>
      <c r="J17" s="7">
        <f>((('Distancias OD'!J17/Variables!$C$4)*Variables!$C$6*Variables!$C$5)/POWER(10,6))*Variables!$C$7</f>
        <v>64160.762666400013</v>
      </c>
      <c r="K17" s="7">
        <f>((('Distancias OD'!K17/Variables!$C$4)*Variables!$C$6*Variables!$C$5)/POWER(10,6))*Variables!$C$7</f>
        <v>47130.897837600001</v>
      </c>
      <c r="L17" s="7">
        <f>((('Distancias OD'!L17/Variables!$C$4)*Variables!$C$6*Variables!$C$5)/POWER(10,6))*Variables!$C$7</f>
        <v>85970.940429599999</v>
      </c>
      <c r="M17" s="7">
        <f>((('Distancias OD'!M17/Variables!$C$4)*Variables!$C$6*Variables!$C$5)/POWER(10,6))*Variables!$C$7</f>
        <v>22557.101659200001</v>
      </c>
      <c r="N17" s="7">
        <f>((('Distancias OD'!N17/Variables!$C$4)*Variables!$C$6*Variables!$C$5)/POWER(10,6))*Variables!$C$7</f>
        <v>6199.4683368000005</v>
      </c>
      <c r="O17" s="7">
        <f>((('Distancias OD'!O17/Variables!$C$4)*Variables!$C$6*Variables!$C$5)/POWER(10,6))*Variables!$C$7</f>
        <v>4033.3890384000006</v>
      </c>
      <c r="P17" s="7">
        <f>((('Distancias OD'!P17/Variables!$C$4)*Variables!$C$6*Variables!$C$5)/POWER(10,6))*Variables!$C$7</f>
        <v>0</v>
      </c>
      <c r="Q17" s="7">
        <f>((('Distancias OD'!Q17/Variables!$C$4)*Variables!$C$6*Variables!$C$5)/POWER(10,6))*Variables!$C$7</f>
        <v>18598.405010399998</v>
      </c>
      <c r="R17" s="7">
        <f>((('Distancias OD'!R17/Variables!$C$4)*Variables!$C$6*Variables!$C$5)/POWER(10,6))*Variables!$C$7</f>
        <v>30399.802567200004</v>
      </c>
      <c r="S17" s="7">
        <f>((('Distancias OD'!S17/Variables!$C$4)*Variables!$C$6*Variables!$C$5)/POWER(10,6))*Variables!$C$7</f>
        <v>51537.748824000002</v>
      </c>
      <c r="T17" s="7">
        <f>((('Distancias OD'!T17/Variables!$C$4)*Variables!$C$6*Variables!$C$5)/POWER(10,6))*Variables!$C$7</f>
        <v>77829.469963199997</v>
      </c>
      <c r="U17" s="7">
        <f>((('Distancias OD'!U17/Variables!$C$4)*Variables!$C$6*Variables!$C$5)/POWER(10,6))*Variables!$C$7</f>
        <v>59305.757342400015</v>
      </c>
      <c r="V17" s="7">
        <f>((('Distancias OD'!V17/Variables!$C$4)*Variables!$C$6*Variables!$C$5)/POWER(10,6))*Variables!$C$7</f>
        <v>58932.295394400011</v>
      </c>
      <c r="W17" s="7">
        <f>((('Distancias OD'!W17/Variables!$C$4)*Variables!$C$6*Variables!$C$5)/POWER(10,6))*Variables!$C$7</f>
        <v>74244.235262400005</v>
      </c>
      <c r="X17" s="7">
        <f>((('Distancias OD'!X17/Variables!$C$4)*Variables!$C$6*Variables!$C$5)/POWER(10,6))*Variables!$C$7</f>
        <v>61023.682303200003</v>
      </c>
      <c r="Y17" s="7">
        <f>((('Distancias OD'!Y17/Variables!$C$4)*Variables!$C$6*Variables!$C$5)/POWER(10,6))*Variables!$C$7</f>
        <v>54002.597680800005</v>
      </c>
      <c r="Z17" s="7">
        <f>((('Distancias OD'!Z17/Variables!$C$4)*Variables!$C$6*Variables!$C$5)/POWER(10,6))*Variables!$C$7</f>
        <v>57811.909550400007</v>
      </c>
      <c r="AA17" s="7">
        <f>((('Distancias OD'!AA17/Variables!$C$4)*Variables!$C$6*Variables!$C$5)/POWER(10,6))*Variables!$C$7</f>
        <v>49969.208642400001</v>
      </c>
      <c r="AB17" s="7">
        <f>((('Distancias OD'!AB17/Variables!$C$4)*Variables!$C$6*Variables!$C$5)/POWER(10,6))*Variables!$C$7</f>
        <v>43620.355526400002</v>
      </c>
      <c r="AC17" s="7">
        <f>((('Distancias OD'!AC17/Variables!$C$4)*Variables!$C$6*Variables!$C$5)/POWER(10,6))*Variables!$C$7</f>
        <v>38989.427371200007</v>
      </c>
      <c r="AD17" s="7">
        <f>((('Distancias OD'!AD17/Variables!$C$4)*Variables!$C$6*Variables!$C$5)/POWER(10,6))*Variables!$C$7</f>
        <v>13594.0149072</v>
      </c>
      <c r="AE17" s="7">
        <f>((('Distancias OD'!AE17/Variables!$C$4)*Variables!$C$6*Variables!$C$5)/POWER(10,6))*Variables!$C$7</f>
        <v>22706.486438399999</v>
      </c>
      <c r="AF17" s="7">
        <f>((('Distancias OD'!AF17/Variables!$C$4)*Variables!$C$6*Variables!$C$5)/POWER(10,6))*Variables!$C$7</f>
        <v>30474.494956800001</v>
      </c>
      <c r="AG17" s="7">
        <f>((('Distancias OD'!AG17/Variables!$C$4)*Variables!$C$6*Variables!$C$5)/POWER(10,6))*Variables!$C$7</f>
        <v>49072.899967200006</v>
      </c>
      <c r="AH17" s="7">
        <f>((('Distancias OD'!AH17/Variables!$C$4)*Variables!$C$6*Variables!$C$5)/POWER(10,6))*Variables!$C$7</f>
        <v>12324.244284</v>
      </c>
      <c r="AI17" s="7">
        <f>((('Distancias OD'!AI17/Variables!$C$4)*Variables!$C$6*Variables!$C$5)/POWER(10,6))*Variables!$C$7</f>
        <v>72825.079859999998</v>
      </c>
      <c r="AJ17" s="7">
        <f>((('Distancias OD'!AJ17/Variables!$C$4)*Variables!$C$6*Variables!$C$5)/POWER(10,6))*Variables!$C$7</f>
        <v>15834.786595200001</v>
      </c>
    </row>
    <row r="18" spans="2:36" s="4" customFormat="1" x14ac:dyDescent="0.25">
      <c r="B18" s="4">
        <f>Puertos!C18</f>
        <v>282</v>
      </c>
      <c r="C18" s="7">
        <f>((('Distancias OD'!C18/Variables!$C$4)*Variables!$C$6*Variables!$C$5)/POWER(10,6))*Variables!$C$7</f>
        <v>78564.1443073056</v>
      </c>
      <c r="D18" s="7">
        <f>((('Distancias OD'!D18/Variables!$C$4)*Variables!$C$6*Variables!$C$5)/POWER(10,6))*Variables!$C$7</f>
        <v>109797.812712</v>
      </c>
      <c r="E18" s="7">
        <f>((('Distancias OD'!E18/Variables!$C$4)*Variables!$C$6*Variables!$C$5)/POWER(10,6))*Variables!$C$7</f>
        <v>107258.27146560002</v>
      </c>
      <c r="F18" s="7">
        <f>((('Distancias OD'!F18/Variables!$C$4)*Variables!$C$6*Variables!$C$5)/POWER(10,6))*Variables!$C$7</f>
        <v>13752.362773151999</v>
      </c>
      <c r="G18" s="7">
        <f>((('Distancias OD'!G18/Variables!$C$4)*Variables!$C$6*Variables!$C$5)/POWER(10,6))*Variables!$C$7</f>
        <v>29578.186281599999</v>
      </c>
      <c r="H18" s="7">
        <f>((('Distancias OD'!H18/Variables!$C$4)*Variables!$C$6*Variables!$C$5)/POWER(10,6))*Variables!$C$7</f>
        <v>93889.752882602392</v>
      </c>
      <c r="I18" s="7">
        <f>((('Distancias OD'!I18/Variables!$C$4)*Variables!$C$6*Variables!$C$5)/POWER(10,6))*Variables!$C$7</f>
        <v>42871.190858712005</v>
      </c>
      <c r="J18" s="7">
        <f>((('Distancias OD'!J18/Variables!$C$4)*Variables!$C$6*Variables!$C$5)/POWER(10,6))*Variables!$C$7</f>
        <v>74974.726832688</v>
      </c>
      <c r="K18" s="7">
        <f>((('Distancias OD'!K18/Variables!$C$4)*Variables!$C$6*Variables!$C$5)/POWER(10,6))*Variables!$C$7</f>
        <v>55575.619405776</v>
      </c>
      <c r="L18" s="7">
        <f>((('Distancias OD'!L18/Variables!$C$4)*Variables!$C$6*Variables!$C$5)/POWER(10,6))*Variables!$C$7</f>
        <v>89033.328403200008</v>
      </c>
      <c r="M18" s="7">
        <f>((('Distancias OD'!M18/Variables!$C$4)*Variables!$C$6*Variables!$C$5)/POWER(10,6))*Variables!$C$7</f>
        <v>26665.183087200003</v>
      </c>
      <c r="N18" s="7">
        <f>((('Distancias OD'!N18/Variables!$C$4)*Variables!$C$6*Variables!$C$5)/POWER(10,6))*Variables!$C$7</f>
        <v>18224.943062400002</v>
      </c>
      <c r="O18" s="7">
        <f>((('Distancias OD'!O18/Variables!$C$4)*Variables!$C$6*Variables!$C$5)/POWER(10,6))*Variables!$C$7</f>
        <v>19922.701078008005</v>
      </c>
      <c r="P18" s="7">
        <f>((('Distancias OD'!P18/Variables!$C$4)*Variables!$C$6*Variables!$C$5)/POWER(10,6))*Variables!$C$7</f>
        <v>18598.405010399998</v>
      </c>
      <c r="Q18" s="7">
        <f>((('Distancias OD'!Q18/Variables!$C$4)*Variables!$C$6*Variables!$C$5)/POWER(10,6))*Variables!$C$7</f>
        <v>0</v>
      </c>
      <c r="R18" s="7">
        <f>((('Distancias OD'!R18/Variables!$C$4)*Variables!$C$6*Variables!$C$5)/POWER(10,6))*Variables!$C$7</f>
        <v>36225.808956000001</v>
      </c>
      <c r="S18" s="7">
        <f>((('Distancias OD'!S18/Variables!$C$4)*Variables!$C$6*Variables!$C$5)/POWER(10,6))*Variables!$C$7</f>
        <v>37644.9643584</v>
      </c>
      <c r="T18" s="7">
        <f>((('Distancias OD'!T18/Variables!$C$4)*Variables!$C$6*Variables!$C$5)/POWER(10,6))*Variables!$C$7</f>
        <v>69771.654973151992</v>
      </c>
      <c r="U18" s="7">
        <f>((('Distancias OD'!U18/Variables!$C$4)*Variables!$C$6*Variables!$C$5)/POWER(10,6))*Variables!$C$7</f>
        <v>49888.540861631998</v>
      </c>
      <c r="V18" s="7">
        <f>((('Distancias OD'!V18/Variables!$C$4)*Variables!$C$6*Variables!$C$5)/POWER(10,6))*Variables!$C$7</f>
        <v>27113.3374248</v>
      </c>
      <c r="W18" s="7">
        <f>((('Distancias OD'!W18/Variables!$C$4)*Variables!$C$6*Variables!$C$5)/POWER(10,6))*Variables!$C$7</f>
        <v>66182.685652872009</v>
      </c>
      <c r="X18" s="7">
        <f>((('Distancias OD'!X18/Variables!$C$4)*Variables!$C$6*Variables!$C$5)/POWER(10,6))*Variables!$C$7</f>
        <v>18598.405010399998</v>
      </c>
      <c r="Y18" s="7">
        <f>((('Distancias OD'!Y18/Variables!$C$4)*Variables!$C$6*Variables!$C$5)/POWER(10,6))*Variables!$C$7</f>
        <v>40108.31936740801</v>
      </c>
      <c r="Z18" s="7">
        <f>((('Distancias OD'!Z18/Variables!$C$4)*Variables!$C$6*Variables!$C$5)/POWER(10,6))*Variables!$C$7</f>
        <v>43919.125084799998</v>
      </c>
      <c r="AA18" s="7">
        <f>((('Distancias OD'!AA18/Variables!$C$4)*Variables!$C$6*Variables!$C$5)/POWER(10,6))*Variables!$C$7</f>
        <v>36076.424176799999</v>
      </c>
      <c r="AB18" s="7">
        <f>((('Distancias OD'!AB18/Variables!$C$4)*Variables!$C$6*Variables!$C$5)/POWER(10,6))*Variables!$C$7</f>
        <v>29727.571060800001</v>
      </c>
      <c r="AC18" s="7">
        <f>((('Distancias OD'!AC18/Variables!$C$4)*Variables!$C$6*Variables!$C$5)/POWER(10,6))*Variables!$C$7</f>
        <v>25096.642905600002</v>
      </c>
      <c r="AD18" s="7">
        <f>((('Distancias OD'!AD18/Variables!$C$4)*Variables!$C$6*Variables!$C$5)/POWER(10,6))*Variables!$C$7</f>
        <v>8216.1628560000008</v>
      </c>
      <c r="AE18" s="7">
        <f>((('Distancias OD'!AE18/Variables!$C$4)*Variables!$C$6*Variables!$C$5)/POWER(10,6))*Variables!$C$7</f>
        <v>28675.155291336003</v>
      </c>
      <c r="AF18" s="7">
        <f>((('Distancias OD'!AF18/Variables!$C$4)*Variables!$C$6*Variables!$C$5)/POWER(10,6))*Variables!$C$7</f>
        <v>36902.522005776002</v>
      </c>
      <c r="AG18" s="7">
        <f>((('Distancias OD'!AG18/Variables!$C$4)*Variables!$C$6*Variables!$C$5)/POWER(10,6))*Variables!$C$7</f>
        <v>52732.8270576</v>
      </c>
      <c r="AH18" s="7">
        <f>((('Distancias OD'!AH18/Variables!$C$4)*Variables!$C$6*Variables!$C$5)/POWER(10,6))*Variables!$C$7</f>
        <v>20465.714750400002</v>
      </c>
      <c r="AI18" s="7">
        <f>((('Distancias OD'!AI18/Variables!$C$4)*Variables!$C$6*Variables!$C$5)/POWER(10,6))*Variables!$C$7</f>
        <v>72151.35450580802</v>
      </c>
      <c r="AJ18" s="7">
        <f>((('Distancias OD'!AJ18/Variables!$C$4)*Variables!$C$6*Variables!$C$5)/POWER(10,6))*Variables!$C$7</f>
        <v>13818.092075999999</v>
      </c>
    </row>
    <row r="19" spans="2:36" s="6" customFormat="1" x14ac:dyDescent="0.25">
      <c r="B19" s="4">
        <f>Puertos!C19</f>
        <v>287</v>
      </c>
      <c r="C19" s="8">
        <f>((('Distancias OD'!C19/Variables!$C$4)*Variables!$C$6*Variables!$C$5)/POWER(10,6))*Variables!$C$7</f>
        <v>40109.066291304007</v>
      </c>
      <c r="D19" s="8">
        <f>((('Distancias OD'!D19/Variables!$C$4)*Variables!$C$6*Variables!$C$5)/POWER(10,6))*Variables!$C$7</f>
        <v>78277.624300800002</v>
      </c>
      <c r="E19" s="8">
        <f>((('Distancias OD'!E19/Variables!$C$4)*Variables!$C$6*Variables!$C$5)/POWER(10,6))*Variables!$C$7</f>
        <v>76111.545002400017</v>
      </c>
      <c r="F19" s="8">
        <f>((('Distancias OD'!F19/Variables!$C$4)*Variables!$C$6*Variables!$C$5)/POWER(10,6))*Variables!$C$7</f>
        <v>35254.807891200006</v>
      </c>
      <c r="G19" s="8">
        <f>((('Distancias OD'!G19/Variables!$C$4)*Variables!$C$6*Variables!$C$5)/POWER(10,6))*Variables!$C$7</f>
        <v>51089.594486400005</v>
      </c>
      <c r="H19" s="8">
        <f>((('Distancias OD'!H19/Variables!$C$4)*Variables!$C$6*Variables!$C$5)/POWER(10,6))*Variables!$C$7</f>
        <v>68791.690821600001</v>
      </c>
      <c r="I19" s="8">
        <f>((('Distancias OD'!I19/Variables!$C$4)*Variables!$C$6*Variables!$C$5)/POWER(10,6))*Variables!$C$7</f>
        <v>6654.3449894639998</v>
      </c>
      <c r="J19" s="8">
        <f>((('Distancias OD'!J19/Variables!$C$4)*Variables!$C$6*Variables!$C$5)/POWER(10,6))*Variables!$C$7</f>
        <v>36225.808956000001</v>
      </c>
      <c r="K19" s="8">
        <f>((('Distancias OD'!K19/Variables!$C$4)*Variables!$C$6*Variables!$C$5)/POWER(10,6))*Variables!$C$7</f>
        <v>19195.9441272</v>
      </c>
      <c r="L19" s="8">
        <f>((('Distancias OD'!L19/Variables!$C$4)*Variables!$C$6*Variables!$C$5)/POWER(10,6))*Variables!$C$7</f>
        <v>58035.986719200009</v>
      </c>
      <c r="M19" s="8">
        <f>((('Distancias OD'!M19/Variables!$C$4)*Variables!$C$6*Variables!$C$5)/POWER(10,6))*Variables!$C$7</f>
        <v>8963.0867519999993</v>
      </c>
      <c r="N19" s="8">
        <f>((('Distancias OD'!N19/Variables!$C$4)*Variables!$C$6*Variables!$C$5)/POWER(10,6))*Variables!$C$7</f>
        <v>24499.103788800003</v>
      </c>
      <c r="O19" s="8">
        <f>((('Distancias OD'!O19/Variables!$C$4)*Variables!$C$6*Variables!$C$5)/POWER(10,6))*Variables!$C$7</f>
        <v>26739.875476800004</v>
      </c>
      <c r="P19" s="8">
        <f>((('Distancias OD'!P19/Variables!$C$4)*Variables!$C$6*Variables!$C$5)/POWER(10,6))*Variables!$C$7</f>
        <v>30399.802567200004</v>
      </c>
      <c r="Q19" s="8">
        <f>((('Distancias OD'!Q19/Variables!$C$4)*Variables!$C$6*Variables!$C$5)/POWER(10,6))*Variables!$C$7</f>
        <v>36225.808956000001</v>
      </c>
      <c r="R19" s="8">
        <f>((('Distancias OD'!R19/Variables!$C$4)*Variables!$C$6*Variables!$C$5)/POWER(10,6))*Variables!$C$7</f>
        <v>0</v>
      </c>
      <c r="S19" s="8">
        <f>((('Distancias OD'!S19/Variables!$C$4)*Variables!$C$6*Variables!$C$5)/POWER(10,6))*Variables!$C$7</f>
        <v>59156.372563199999</v>
      </c>
      <c r="T19" s="8">
        <f>((('Distancias OD'!T19/Variables!$C$4)*Variables!$C$6*Variables!$C$5)/POWER(10,6))*Variables!$C$7</f>
        <v>85448.093702400016</v>
      </c>
      <c r="U19" s="8">
        <f>((('Distancias OD'!U19/Variables!$C$4)*Variables!$C$6*Variables!$C$5)/POWER(10,6))*Variables!$C$7</f>
        <v>66924.381081600004</v>
      </c>
      <c r="V19" s="8">
        <f>((('Distancias OD'!V19/Variables!$C$4)*Variables!$C$6*Variables!$C$5)/POWER(10,6))*Variables!$C$7</f>
        <v>66550.919133600008</v>
      </c>
      <c r="W19" s="8">
        <f>((('Distancias OD'!W19/Variables!$C$4)*Variables!$C$6*Variables!$C$5)/POWER(10,6))*Variables!$C$7</f>
        <v>81862.859001600009</v>
      </c>
      <c r="X19" s="8">
        <f>((('Distancias OD'!X19/Variables!$C$4)*Variables!$C$6*Variables!$C$5)/POWER(10,6))*Variables!$C$7</f>
        <v>68642.306042400014</v>
      </c>
      <c r="Y19" s="8">
        <f>((('Distancias OD'!Y19/Variables!$C$4)*Variables!$C$6*Variables!$C$5)/POWER(10,6))*Variables!$C$7</f>
        <v>61621.221420000002</v>
      </c>
      <c r="Z19" s="8">
        <f>((('Distancias OD'!Z19/Variables!$C$4)*Variables!$C$6*Variables!$C$5)/POWER(10,6))*Variables!$C$7</f>
        <v>65430.533289600004</v>
      </c>
      <c r="AA19" s="8">
        <f>((('Distancias OD'!AA19/Variables!$C$4)*Variables!$C$6*Variables!$C$5)/POWER(10,6))*Variables!$C$7</f>
        <v>57587.832381599997</v>
      </c>
      <c r="AB19" s="8">
        <f>((('Distancias OD'!AB19/Variables!$C$4)*Variables!$C$6*Variables!$C$5)/POWER(10,6))*Variables!$C$7</f>
        <v>51238.979265600006</v>
      </c>
      <c r="AC19" s="8">
        <f>((('Distancias OD'!AC19/Variables!$C$4)*Variables!$C$6*Variables!$C$5)/POWER(10,6))*Variables!$C$7</f>
        <v>46608.051110400003</v>
      </c>
      <c r="AD19" s="8">
        <f>((('Distancias OD'!AD19/Variables!$C$4)*Variables!$C$6*Variables!$C$5)/POWER(10,6))*Variables!$C$7</f>
        <v>36076.424176799999</v>
      </c>
      <c r="AE19" s="8">
        <f>((('Distancias OD'!AE19/Variables!$C$4)*Variables!$C$6*Variables!$C$5)/POWER(10,6))*Variables!$C$7</f>
        <v>8888.3943624000003</v>
      </c>
      <c r="AF19" s="8">
        <f>((('Distancias OD'!AF19/Variables!$C$4)*Variables!$C$6*Variables!$C$5)/POWER(10,6))*Variables!$C$7</f>
        <v>1568.5401816000001</v>
      </c>
      <c r="AG19" s="8">
        <f>((('Distancias OD'!AG19/Variables!$C$4)*Variables!$C$6*Variables!$C$5)/POWER(10,6))*Variables!$C$7</f>
        <v>21586.100594399999</v>
      </c>
      <c r="AH19" s="8">
        <f>((('Distancias OD'!AH19/Variables!$C$4)*Variables!$C$6*Variables!$C$5)/POWER(10,6))*Variables!$C$7</f>
        <v>18374.327841600003</v>
      </c>
      <c r="AI19" s="8">
        <f>((('Distancias OD'!AI19/Variables!$C$4)*Variables!$C$6*Variables!$C$5)/POWER(10,6))*Variables!$C$7</f>
        <v>44890.126149600001</v>
      </c>
      <c r="AJ19" s="8">
        <f>((('Distancias OD'!AJ19/Variables!$C$4)*Variables!$C$6*Variables!$C$5)/POWER(10,6))*Variables!$C$7</f>
        <v>40109.813215200003</v>
      </c>
    </row>
    <row r="20" spans="2:36" s="4" customFormat="1" x14ac:dyDescent="0.25">
      <c r="B20" s="4">
        <f>Puertos!C20</f>
        <v>235</v>
      </c>
      <c r="C20" s="7">
        <f>((('Distancias OD'!C20/Variables!$C$4)*Variables!$C$6*Variables!$C$5)/POWER(10,6))*Variables!$C$7</f>
        <v>99616.49308562401</v>
      </c>
      <c r="D20" s="7">
        <f>((('Distancias OD'!D20/Variables!$C$4)*Variables!$C$6*Variables!$C$5)/POWER(10,6))*Variables!$C$7</f>
        <v>138777.71295290402</v>
      </c>
      <c r="E20" s="7">
        <f>((('Distancias OD'!E20/Variables!$C$4)*Variables!$C$6*Variables!$C$5)/POWER(10,6))*Variables!$C$7</f>
        <v>130188.83507280001</v>
      </c>
      <c r="F20" s="7">
        <f>((('Distancias OD'!F20/Variables!$C$4)*Variables!$C$6*Variables!$C$5)/POWER(10,6))*Variables!$C$7</f>
        <v>28230.735573216003</v>
      </c>
      <c r="G20" s="7">
        <f>((('Distancias OD'!G20/Variables!$C$4)*Variables!$C$6*Variables!$C$5)/POWER(10,6))*Variables!$C$7</f>
        <v>11652.012777600001</v>
      </c>
      <c r="H20" s="7">
        <f>((('Distancias OD'!H20/Variables!$C$4)*Variables!$C$6*Variables!$C$5)/POWER(10,6))*Variables!$C$7</f>
        <v>129138.66007502402</v>
      </c>
      <c r="I20" s="7">
        <f>((('Distancias OD'!I20/Variables!$C$4)*Variables!$C$6*Variables!$C$5)/POWER(10,6))*Variables!$C$7</f>
        <v>64972.668941352014</v>
      </c>
      <c r="J20" s="7">
        <f>((('Distancias OD'!J20/Variables!$C$4)*Variables!$C$6*Variables!$C$5)/POWER(10,6))*Variables!$C$7</f>
        <v>95140.028792116835</v>
      </c>
      <c r="K20" s="7">
        <f>((('Distancias OD'!K20/Variables!$C$4)*Variables!$C$6*Variables!$C$5)/POWER(10,6))*Variables!$C$7</f>
        <v>76466.333853000004</v>
      </c>
      <c r="L20" s="7">
        <f>((('Distancias OD'!L20/Variables!$C$4)*Variables!$C$6*Variables!$C$5)/POWER(10,6))*Variables!$C$7</f>
        <v>111963.89201040001</v>
      </c>
      <c r="M20" s="7">
        <f>((('Distancias OD'!M20/Variables!$C$4)*Variables!$C$6*Variables!$C$5)/POWER(10,6))*Variables!$C$7</f>
        <v>50193.285811200003</v>
      </c>
      <c r="N20" s="7">
        <f>((('Distancias OD'!N20/Variables!$C$4)*Variables!$C$6*Variables!$C$5)/POWER(10,6))*Variables!$C$7</f>
        <v>48475.360850400008</v>
      </c>
      <c r="O20" s="7">
        <f>((('Distancias OD'!O20/Variables!$C$4)*Variables!$C$6*Variables!$C$5)/POWER(10,6))*Variables!$C$7</f>
        <v>51582.564257760001</v>
      </c>
      <c r="P20" s="7">
        <f>((('Distancias OD'!P20/Variables!$C$4)*Variables!$C$6*Variables!$C$5)/POWER(10,6))*Variables!$C$7</f>
        <v>51537.748824000002</v>
      </c>
      <c r="Q20" s="7">
        <f>((('Distancias OD'!Q20/Variables!$C$4)*Variables!$C$6*Variables!$C$5)/POWER(10,6))*Variables!$C$7</f>
        <v>37644.9643584</v>
      </c>
      <c r="R20" s="7">
        <f>((('Distancias OD'!R20/Variables!$C$4)*Variables!$C$6*Variables!$C$5)/POWER(10,6))*Variables!$C$7</f>
        <v>59156.372563199999</v>
      </c>
      <c r="S20" s="7">
        <f>((('Distancias OD'!S20/Variables!$C$4)*Variables!$C$6*Variables!$C$5)/POWER(10,6))*Variables!$C$7</f>
        <v>0</v>
      </c>
      <c r="T20" s="7">
        <f>((('Distancias OD'!T20/Variables!$C$4)*Variables!$C$6*Variables!$C$5)/POWER(10,6))*Variables!$C$7</f>
        <v>30449.099544336001</v>
      </c>
      <c r="U20" s="7">
        <f>((('Distancias OD'!U20/Variables!$C$4)*Variables!$C$6*Variables!$C$5)/POWER(10,6))*Variables!$C$7</f>
        <v>9396.3026116799992</v>
      </c>
      <c r="V20" s="7">
        <f>((('Distancias OD'!V20/Variables!$C$4)*Variables!$C$6*Variables!$C$5)/POWER(10,6))*Variables!$C$7</f>
        <v>10531.6269336</v>
      </c>
      <c r="W20" s="7">
        <f>((('Distancias OD'!W20/Variables!$C$4)*Variables!$C$6*Variables!$C$5)/POWER(10,6))*Variables!$C$7</f>
        <v>26658.460772136001</v>
      </c>
      <c r="X20" s="7">
        <f>((('Distancias OD'!X20/Variables!$C$4)*Variables!$C$6*Variables!$C$5)/POWER(10,6))*Variables!$C$7</f>
        <v>12623.0138424</v>
      </c>
      <c r="Y20" s="7">
        <f>((('Distancias OD'!Y20/Variables!$C$4)*Variables!$C$6*Variables!$C$5)/POWER(10,6))*Variables!$C$7</f>
        <v>5686.331620248</v>
      </c>
      <c r="Z20" s="7">
        <f>((('Distancias OD'!Z20/Variables!$C$4)*Variables!$C$6*Variables!$C$5)/POWER(10,6))*Variables!$C$7</f>
        <v>9411.2410896000001</v>
      </c>
      <c r="AA20" s="7">
        <f>((('Distancias OD'!AA20/Variables!$C$4)*Variables!$C$6*Variables!$C$5)/POWER(10,6))*Variables!$C$7</f>
        <v>1643.2325712000004</v>
      </c>
      <c r="AB20" s="7">
        <f>((('Distancias OD'!AB20/Variables!$C$4)*Variables!$C$6*Variables!$C$5)/POWER(10,6))*Variables!$C$7</f>
        <v>10755.704102399999</v>
      </c>
      <c r="AC20" s="7">
        <f>((('Distancias OD'!AC20/Variables!$C$4)*Variables!$C$6*Variables!$C$5)/POWER(10,6))*Variables!$C$7</f>
        <v>13369.937738400002</v>
      </c>
      <c r="AD20" s="7">
        <f>((('Distancias OD'!AD20/Variables!$C$4)*Variables!$C$6*Variables!$C$5)/POWER(10,6))*Variables!$C$7</f>
        <v>42499.969682399998</v>
      </c>
      <c r="AE20" s="7">
        <f>((('Distancias OD'!AE20/Variables!$C$4)*Variables!$C$6*Variables!$C$5)/POWER(10,6))*Variables!$C$7</f>
        <v>51138.891463536005</v>
      </c>
      <c r="AF20" s="7">
        <f>((('Distancias OD'!AF20/Variables!$C$4)*Variables!$C$6*Variables!$C$5)/POWER(10,6))*Variables!$C$7</f>
        <v>60939.27990295201</v>
      </c>
      <c r="AG20" s="7">
        <f>((('Distancias OD'!AG20/Variables!$C$4)*Variables!$C$6*Variables!$C$5)/POWER(10,6))*Variables!$C$7</f>
        <v>80056.050097176005</v>
      </c>
      <c r="AH20" s="7">
        <f>((('Distancias OD'!AH20/Variables!$C$4)*Variables!$C$6*Variables!$C$5)/POWER(10,6))*Variables!$C$7</f>
        <v>47429.667396000004</v>
      </c>
      <c r="AI20" s="7">
        <f>((('Distancias OD'!AI20/Variables!$C$4)*Variables!$C$6*Variables!$C$5)/POWER(10,6))*Variables!$C$7</f>
        <v>104053.221027864</v>
      </c>
      <c r="AJ20" s="7">
        <f>((('Distancias OD'!AJ20/Variables!$C$4)*Variables!$C$6*Variables!$C$5)/POWER(10,6))*Variables!$C$7</f>
        <v>48101.898902399997</v>
      </c>
    </row>
    <row r="21" spans="2:36" s="4" customFormat="1" x14ac:dyDescent="0.25">
      <c r="B21" s="4">
        <f>Puertos!C21</f>
        <v>1069</v>
      </c>
      <c r="C21" s="7">
        <f>((('Distancias OD'!C21/Variables!$C$4)*Variables!$C$6*Variables!$C$5)/POWER(10,6))*Variables!$C$7</f>
        <v>124943.93547508802</v>
      </c>
      <c r="D21" s="7">
        <f>((('Distancias OD'!D21/Variables!$C$4)*Variables!$C$6*Variables!$C$5)/POWER(10,6))*Variables!$C$7</f>
        <v>163137.51543510001</v>
      </c>
      <c r="E21" s="7">
        <f>((('Distancias OD'!E21/Variables!$C$4)*Variables!$C$6*Variables!$C$5)/POWER(10,6))*Variables!$C$7</f>
        <v>156480.556212</v>
      </c>
      <c r="F21" s="7">
        <f>((('Distancias OD'!F21/Variables!$C$4)*Variables!$C$6*Variables!$C$5)/POWER(10,6))*Variables!$C$7</f>
        <v>58398.244808760006</v>
      </c>
      <c r="G21" s="7">
        <f>((('Distancias OD'!G21/Variables!$C$4)*Variables!$C$6*Variables!$C$5)/POWER(10,6))*Variables!$C$7</f>
        <v>38474.796806856008</v>
      </c>
      <c r="H21" s="7">
        <f>((('Distancias OD'!H21/Variables!$C$4)*Variables!$C$6*Variables!$C$5)/POWER(10,6))*Variables!$C$7</f>
        <v>149457.230817912</v>
      </c>
      <c r="I21" s="7">
        <f>((('Distancias OD'!I21/Variables!$C$4)*Variables!$C$6*Variables!$C$5)/POWER(10,6))*Variables!$C$7</f>
        <v>88361.096896800009</v>
      </c>
      <c r="J21" s="7">
        <f>((('Distancias OD'!J21/Variables!$C$4)*Variables!$C$6*Variables!$C$5)/POWER(10,6))*Variables!$C$7</f>
        <v>120386.95278559202</v>
      </c>
      <c r="K21" s="7">
        <f>((('Distancias OD'!K21/Variables!$C$4)*Variables!$C$6*Variables!$C$5)/POWER(10,6))*Variables!$C$7</f>
        <v>100013.1096744</v>
      </c>
      <c r="L21" s="7">
        <f>((('Distancias OD'!L21/Variables!$C$4)*Variables!$C$6*Variables!$C$5)/POWER(10,6))*Variables!$C$7</f>
        <v>138255.61314960002</v>
      </c>
      <c r="M21" s="7">
        <f>((('Distancias OD'!M21/Variables!$C$4)*Variables!$C$6*Variables!$C$5)/POWER(10,6))*Variables!$C$7</f>
        <v>76485.006950400013</v>
      </c>
      <c r="N21" s="7">
        <f>((('Distancias OD'!N21/Variables!$C$4)*Variables!$C$6*Variables!$C$5)/POWER(10,6))*Variables!$C$7</f>
        <v>74767.081989600003</v>
      </c>
      <c r="O21" s="7">
        <f>((('Distancias OD'!O21/Variables!$C$4)*Variables!$C$6*Variables!$C$5)/POWER(10,6))*Variables!$C$7</f>
        <v>78281.358920279992</v>
      </c>
      <c r="P21" s="7">
        <f>((('Distancias OD'!P21/Variables!$C$4)*Variables!$C$6*Variables!$C$5)/POWER(10,6))*Variables!$C$7</f>
        <v>77829.469963199997</v>
      </c>
      <c r="Q21" s="7">
        <f>((('Distancias OD'!Q21/Variables!$C$4)*Variables!$C$6*Variables!$C$5)/POWER(10,6))*Variables!$C$7</f>
        <v>69771.654973151992</v>
      </c>
      <c r="R21" s="7">
        <f>((('Distancias OD'!R21/Variables!$C$4)*Variables!$C$6*Variables!$C$5)/POWER(10,6))*Variables!$C$7</f>
        <v>85448.093702400016</v>
      </c>
      <c r="S21" s="7">
        <f>((('Distancias OD'!S21/Variables!$C$4)*Variables!$C$6*Variables!$C$5)/POWER(10,6))*Variables!$C$7</f>
        <v>30449.099544336001</v>
      </c>
      <c r="T21" s="7">
        <f>((('Distancias OD'!T21/Variables!$C$4)*Variables!$C$6*Variables!$C$5)/POWER(10,6))*Variables!$C$7</f>
        <v>0</v>
      </c>
      <c r="U21" s="7">
        <f>((('Distancias OD'!U21/Variables!$C$4)*Variables!$C$6*Variables!$C$5)/POWER(10,6))*Variables!$C$7</f>
        <v>30247.430092415998</v>
      </c>
      <c r="V21" s="7">
        <f>((('Distancias OD'!V21/Variables!$C$4)*Variables!$C$6*Variables!$C$5)/POWER(10,6))*Variables!$C$7</f>
        <v>22786.407295272002</v>
      </c>
      <c r="W21" s="7">
        <f>((('Distancias OD'!W21/Variables!$C$4)*Variables!$C$6*Variables!$C$5)/POWER(10,6))*Variables!$C$7</f>
        <v>8751.7072894320008</v>
      </c>
      <c r="X21" s="7">
        <f>((('Distancias OD'!X21/Variables!$C$4)*Variables!$C$6*Variables!$C$5)/POWER(10,6))*Variables!$C$7</f>
        <v>20164.704420312002</v>
      </c>
      <c r="Y21" s="7">
        <f>((('Distancias OD'!Y21/Variables!$C$4)*Variables!$C$6*Variables!$C$5)/POWER(10,6))*Variables!$C$7</f>
        <v>25917.512267304006</v>
      </c>
      <c r="Z21" s="7">
        <f>((('Distancias OD'!Z21/Variables!$C$4)*Variables!$C$6*Variables!$C$5)/POWER(10,6))*Variables!$C$7</f>
        <v>28755.076148207998</v>
      </c>
      <c r="AA21" s="7">
        <f>((('Distancias OD'!AA21/Variables!$C$4)*Variables!$C$6*Variables!$C$5)/POWER(10,6))*Variables!$C$7</f>
        <v>29360.084503967995</v>
      </c>
      <c r="AB21" s="7">
        <f>((('Distancias OD'!AB21/Variables!$C$4)*Variables!$C$6*Variables!$C$5)/POWER(10,6))*Variables!$C$7</f>
        <v>38918.469601079996</v>
      </c>
      <c r="AC21" s="7">
        <f>((('Distancias OD'!AC21/Variables!$C$4)*Variables!$C$6*Variables!$C$5)/POWER(10,6))*Variables!$C$7</f>
        <v>39644.479627992005</v>
      </c>
      <c r="AD21" s="7">
        <f>((('Distancias OD'!AD21/Variables!$C$4)*Variables!$C$6*Variables!$C$5)/POWER(10,6))*Variables!$C$7</f>
        <v>71546.346150048004</v>
      </c>
      <c r="AE21" s="7">
        <f>((('Distancias OD'!AE21/Variables!$C$4)*Variables!$C$6*Variables!$C$5)/POWER(10,6))*Variables!$C$7</f>
        <v>78402.360591432007</v>
      </c>
      <c r="AF21" s="7">
        <f>((('Distancias OD'!AF21/Variables!$C$4)*Variables!$C$6*Variables!$C$5)/POWER(10,6))*Variables!$C$7</f>
        <v>86549.806449000011</v>
      </c>
      <c r="AG21" s="7">
        <f>((('Distancias OD'!AG21/Variables!$C$4)*Variables!$C$6*Variables!$C$5)/POWER(10,6))*Variables!$C$7</f>
        <v>101955.11180399999</v>
      </c>
      <c r="AH21" s="7">
        <f>((('Distancias OD'!AH21/Variables!$C$4)*Variables!$C$6*Variables!$C$5)/POWER(10,6))*Variables!$C$7</f>
        <v>73721.388535200007</v>
      </c>
      <c r="AI21" s="7">
        <f>((('Distancias OD'!AI21/Variables!$C$4)*Variables!$C$6*Variables!$C$5)/POWER(10,6))*Variables!$C$7</f>
        <v>131074.68681345601</v>
      </c>
      <c r="AJ21" s="7">
        <f>((('Distancias OD'!AJ21/Variables!$C$4)*Variables!$C$6*Variables!$C$5)/POWER(10,6))*Variables!$C$7</f>
        <v>74393.620041599992</v>
      </c>
    </row>
    <row r="22" spans="2:36" s="4" customFormat="1" x14ac:dyDescent="0.25">
      <c r="B22" s="4">
        <f>Puertos!C22</f>
        <v>253</v>
      </c>
      <c r="C22" s="7">
        <f>((('Distancias OD'!C22/Variables!$C$4)*Variables!$C$6*Variables!$C$5)/POWER(10,6))*Variables!$C$7</f>
        <v>104617.89549324001</v>
      </c>
      <c r="D22" s="7">
        <f>((('Distancias OD'!D22/Variables!$C$4)*Variables!$C$6*Variables!$C$5)/POWER(10,6))*Variables!$C$7</f>
        <v>142810.35506740797</v>
      </c>
      <c r="E22" s="7">
        <f>((('Distancias OD'!E22/Variables!$C$4)*Variables!$C$6*Variables!$C$5)/POWER(10,6))*Variables!$C$7</f>
        <v>137956.84359120001</v>
      </c>
      <c r="F22" s="7">
        <f>((('Distancias OD'!F22/Variables!$C$4)*Variables!$C$6*Variables!$C$5)/POWER(10,6))*Variables!$C$7</f>
        <v>38475.394345972796</v>
      </c>
      <c r="G22" s="7">
        <f>((('Distancias OD'!G22/Variables!$C$4)*Variables!$C$6*Variables!$C$5)/POWER(10,6))*Variables!$C$7</f>
        <v>17221.077346176</v>
      </c>
      <c r="H22" s="7">
        <f>((('Distancias OD'!H22/Variables!$C$4)*Variables!$C$6*Variables!$C$5)/POWER(10,6))*Variables!$C$7</f>
        <v>130935.75896880002</v>
      </c>
      <c r="I22" s="7">
        <f>((('Distancias OD'!I22/Variables!$C$4)*Variables!$C$6*Variables!$C$5)/POWER(10,6))*Variables!$C$7</f>
        <v>72070.686725039996</v>
      </c>
      <c r="J22" s="7">
        <f>((('Distancias OD'!J22/Variables!$C$4)*Variables!$C$6*Variables!$C$5)/POWER(10,6))*Variables!$C$7</f>
        <v>100100.49977023201</v>
      </c>
      <c r="K22" s="7">
        <f>((('Distancias OD'!K22/Variables!$C$4)*Variables!$C$6*Variables!$C$5)/POWER(10,6))*Variables!$C$7</f>
        <v>83565.098560584011</v>
      </c>
      <c r="L22" s="7">
        <f>((('Distancias OD'!L22/Variables!$C$4)*Variables!$C$6*Variables!$C$5)/POWER(10,6))*Variables!$C$7</f>
        <v>119731.90052880002</v>
      </c>
      <c r="M22" s="7">
        <f>((('Distancias OD'!M22/Variables!$C$4)*Variables!$C$6*Variables!$C$5)/POWER(10,6))*Variables!$C$7</f>
        <v>57961.294329600008</v>
      </c>
      <c r="N22" s="7">
        <f>((('Distancias OD'!N22/Variables!$C$4)*Variables!$C$6*Variables!$C$5)/POWER(10,6))*Variables!$C$7</f>
        <v>56243.369368800006</v>
      </c>
      <c r="O22" s="7">
        <f>((('Distancias OD'!O22/Variables!$C$4)*Variables!$C$6*Variables!$C$5)/POWER(10,6))*Variables!$C$7</f>
        <v>57954.57201453601</v>
      </c>
      <c r="P22" s="7">
        <f>((('Distancias OD'!P22/Variables!$C$4)*Variables!$C$6*Variables!$C$5)/POWER(10,6))*Variables!$C$7</f>
        <v>59305.757342400015</v>
      </c>
      <c r="Q22" s="7">
        <f>((('Distancias OD'!Q22/Variables!$C$4)*Variables!$C$6*Variables!$C$5)/POWER(10,6))*Variables!$C$7</f>
        <v>49888.540861631998</v>
      </c>
      <c r="R22" s="7">
        <f>((('Distancias OD'!R22/Variables!$C$4)*Variables!$C$6*Variables!$C$5)/POWER(10,6))*Variables!$C$7</f>
        <v>66924.381081600004</v>
      </c>
      <c r="S22" s="7">
        <f>((('Distancias OD'!S22/Variables!$C$4)*Variables!$C$6*Variables!$C$5)/POWER(10,6))*Variables!$C$7</f>
        <v>9396.3026116799992</v>
      </c>
      <c r="T22" s="7">
        <f>((('Distancias OD'!T22/Variables!$C$4)*Variables!$C$6*Variables!$C$5)/POWER(10,6))*Variables!$C$7</f>
        <v>30247.430092415998</v>
      </c>
      <c r="U22" s="7">
        <f>((('Distancias OD'!U22/Variables!$C$4)*Variables!$C$6*Variables!$C$5)/POWER(10,6))*Variables!$C$7</f>
        <v>0</v>
      </c>
      <c r="V22" s="7">
        <f>((('Distancias OD'!V22/Variables!$C$4)*Variables!$C$6*Variables!$C$5)/POWER(10,6))*Variables!$C$7</f>
        <v>11130.659898192001</v>
      </c>
      <c r="W22" s="7">
        <f>((('Distancias OD'!W22/Variables!$C$4)*Variables!$C$6*Variables!$C$5)/POWER(10,6))*Variables!$C$7</f>
        <v>16817.887827115203</v>
      </c>
      <c r="X22" s="7">
        <f>((('Distancias OD'!X22/Variables!$C$4)*Variables!$C$6*Variables!$C$5)/POWER(10,6))*Variables!$C$7</f>
        <v>13369.190814504002</v>
      </c>
      <c r="Y22" s="7">
        <f>((('Distancias OD'!Y22/Variables!$C$4)*Variables!$C$6*Variables!$C$5)/POWER(10,6))*Variables!$C$7</f>
        <v>5686.331620248</v>
      </c>
      <c r="Z22" s="7">
        <f>((('Distancias OD'!Z22/Variables!$C$4)*Variables!$C$6*Variables!$C$5)/POWER(10,6))*Variables!$C$7</f>
        <v>4182.7738176000003</v>
      </c>
      <c r="AA22" s="7">
        <f>((('Distancias OD'!AA22/Variables!$C$4)*Variables!$C$6*Variables!$C$5)/POWER(10,6))*Variables!$C$7</f>
        <v>10008.780206400001</v>
      </c>
      <c r="AB22" s="7">
        <f>((('Distancias OD'!AB22/Variables!$C$4)*Variables!$C$6*Variables!$C$5)/POWER(10,6))*Variables!$C$7</f>
        <v>20608.377214536005</v>
      </c>
      <c r="AC22" s="7">
        <f>((('Distancias OD'!AC22/Variables!$C$4)*Variables!$C$6*Variables!$C$5)/POWER(10,6))*Variables!$C$7</f>
        <v>19721.778549984003</v>
      </c>
      <c r="AD22" s="7">
        <f>((('Distancias OD'!AD22/Variables!$C$4)*Variables!$C$6*Variables!$C$5)/POWER(10,6))*Variables!$C$7</f>
        <v>51582.564257760001</v>
      </c>
      <c r="AE22" s="7">
        <f>((('Distancias OD'!AE22/Variables!$C$4)*Variables!$C$6*Variables!$C$5)/POWER(10,6))*Variables!$C$7</f>
        <v>58035.239795304013</v>
      </c>
      <c r="AF22" s="7">
        <f>((('Distancias OD'!AF22/Variables!$C$4)*Variables!$C$6*Variables!$C$5)/POWER(10,6))*Variables!$C$7</f>
        <v>66263.353433640004</v>
      </c>
      <c r="AG22" s="7">
        <f>((('Distancias OD'!AG22/Variables!$C$4)*Variables!$C$6*Variables!$C$5)/POWER(10,6))*Variables!$C$7</f>
        <v>87073.922946823208</v>
      </c>
      <c r="AH22" s="7">
        <f>((('Distancias OD'!AH22/Variables!$C$4)*Variables!$C$6*Variables!$C$5)/POWER(10,6))*Variables!$C$7</f>
        <v>55197.67591440001</v>
      </c>
      <c r="AI22" s="7">
        <f>((('Distancias OD'!AI22/Variables!$C$4)*Variables!$C$6*Variables!$C$5)/POWER(10,6))*Variables!$C$7</f>
        <v>108892.54095004802</v>
      </c>
      <c r="AJ22" s="7">
        <f>((('Distancias OD'!AJ22/Variables!$C$4)*Variables!$C$6*Variables!$C$5)/POWER(10,6))*Variables!$C$7</f>
        <v>55869.907420800009</v>
      </c>
    </row>
    <row r="23" spans="2:36" s="4" customFormat="1" x14ac:dyDescent="0.25">
      <c r="B23" s="4">
        <f>Puertos!C23</f>
        <v>250</v>
      </c>
      <c r="C23" s="7">
        <f>((('Distancias OD'!C23/Variables!$C$4)*Variables!$C$6*Variables!$C$5)/POWER(10,6))*Variables!$C$7</f>
        <v>106634.29124288162</v>
      </c>
      <c r="D23" s="7">
        <f>((('Distancias OD'!D23/Variables!$C$4)*Variables!$C$6*Variables!$C$5)/POWER(10,6))*Variables!$C$7</f>
        <v>145795.36172538242</v>
      </c>
      <c r="E23" s="7">
        <f>((('Distancias OD'!E23/Variables!$C$4)*Variables!$C$6*Variables!$C$5)/POWER(10,6))*Variables!$C$7</f>
        <v>143698.14881019361</v>
      </c>
      <c r="F23" s="7">
        <f>((('Distancias OD'!F23/Variables!$C$4)*Variables!$C$6*Variables!$C$5)/POWER(10,6))*Variables!$C$7</f>
        <v>35628.269839200009</v>
      </c>
      <c r="G23" s="7">
        <f>((('Distancias OD'!G23/Variables!$C$4)*Variables!$C$6*Variables!$C$5)/POWER(10,6))*Variables!$C$7</f>
        <v>19494.713685600003</v>
      </c>
      <c r="H23" s="7">
        <f>((('Distancias OD'!H23/Variables!$C$4)*Variables!$C$6*Variables!$C$5)/POWER(10,6))*Variables!$C$7</f>
        <v>136156.3088475024</v>
      </c>
      <c r="I23" s="7">
        <f>((('Distancias OD'!I23/Variables!$C$4)*Variables!$C$6*Variables!$C$5)/POWER(10,6))*Variables!$C$7</f>
        <v>71990.018944272</v>
      </c>
      <c r="J23" s="7">
        <f>((('Distancias OD'!J23/Variables!$C$4)*Variables!$C$6*Variables!$C$5)/POWER(10,6))*Variables!$C$7</f>
        <v>103730.47521240239</v>
      </c>
      <c r="K23" s="7">
        <f>((('Distancias OD'!K23/Variables!$C$4)*Variables!$C$6*Variables!$C$5)/POWER(10,6))*Variables!$C$7</f>
        <v>83484.430779816001</v>
      </c>
      <c r="L23" s="7">
        <f>((('Distancias OD'!L23/Variables!$C$4)*Variables!$C$6*Variables!$C$5)/POWER(10,6))*Variables!$C$7</f>
        <v>119358.43858080002</v>
      </c>
      <c r="M23" s="7">
        <f>((('Distancias OD'!M23/Variables!$C$4)*Variables!$C$6*Variables!$C$5)/POWER(10,6))*Variables!$C$7</f>
        <v>57587.832381599997</v>
      </c>
      <c r="N23" s="7">
        <f>((('Distancias OD'!N23/Variables!$C$4)*Variables!$C$6*Variables!$C$5)/POWER(10,6))*Variables!$C$7</f>
        <v>57712.568672232002</v>
      </c>
      <c r="O23" s="7">
        <f>((('Distancias OD'!O23/Variables!$C$4)*Variables!$C$6*Variables!$C$5)/POWER(10,6))*Variables!$C$7</f>
        <v>58640.770997791202</v>
      </c>
      <c r="P23" s="7">
        <f>((('Distancias OD'!P23/Variables!$C$4)*Variables!$C$6*Variables!$C$5)/POWER(10,6))*Variables!$C$7</f>
        <v>58932.295394400011</v>
      </c>
      <c r="Q23" s="7">
        <f>((('Distancias OD'!Q23/Variables!$C$4)*Variables!$C$6*Variables!$C$5)/POWER(10,6))*Variables!$C$7</f>
        <v>27113.3374248</v>
      </c>
      <c r="R23" s="7">
        <f>((('Distancias OD'!R23/Variables!$C$4)*Variables!$C$6*Variables!$C$5)/POWER(10,6))*Variables!$C$7</f>
        <v>66550.919133600008</v>
      </c>
      <c r="S23" s="7">
        <f>((('Distancias OD'!S23/Variables!$C$4)*Variables!$C$6*Variables!$C$5)/POWER(10,6))*Variables!$C$7</f>
        <v>10531.6269336</v>
      </c>
      <c r="T23" s="7">
        <f>((('Distancias OD'!T23/Variables!$C$4)*Variables!$C$6*Variables!$C$5)/POWER(10,6))*Variables!$C$7</f>
        <v>22786.407295272002</v>
      </c>
      <c r="U23" s="7">
        <f>((('Distancias OD'!U23/Variables!$C$4)*Variables!$C$6*Variables!$C$5)/POWER(10,6))*Variables!$C$7</f>
        <v>11130.659898192001</v>
      </c>
      <c r="V23" s="7">
        <f>((('Distancias OD'!V23/Variables!$C$4)*Variables!$C$6*Variables!$C$5)/POWER(10,6))*Variables!$C$7</f>
        <v>0</v>
      </c>
      <c r="W23" s="7">
        <f>((('Distancias OD'!W23/Variables!$C$4)*Variables!$C$6*Variables!$C$5)/POWER(10,6))*Variables!$C$7</f>
        <v>19035.355489560003</v>
      </c>
      <c r="X23" s="7">
        <f>((('Distancias OD'!X23/Variables!$C$4)*Variables!$C$6*Variables!$C$5)/POWER(10,6))*Variables!$C$7</f>
        <v>5079.0824928000002</v>
      </c>
      <c r="Y23" s="7">
        <f>((('Distancias OD'!Y23/Variables!$C$4)*Variables!$C$6*Variables!$C$5)/POWER(10,6))*Variables!$C$7</f>
        <v>6493.0094279280011</v>
      </c>
      <c r="Z23" s="7">
        <f>((('Distancias OD'!Z23/Variables!$C$4)*Variables!$C$6*Variables!$C$5)/POWER(10,6))*Variables!$C$7</f>
        <v>9639.0528778799999</v>
      </c>
      <c r="AA23" s="7">
        <f>((('Distancias OD'!AA23/Variables!$C$4)*Variables!$C$6*Variables!$C$5)/POWER(10,6))*Variables!$C$7</f>
        <v>9635.3182584000006</v>
      </c>
      <c r="AB23" s="7">
        <f>((('Distancias OD'!AB23/Variables!$C$4)*Variables!$C$6*Variables!$C$5)/POWER(10,6))*Variables!$C$7</f>
        <v>18449.020231200004</v>
      </c>
      <c r="AC23" s="7">
        <f>((('Distancias OD'!AC23/Variables!$C$4)*Variables!$C$6*Variables!$C$5)/POWER(10,6))*Variables!$C$7</f>
        <v>20764.484308800002</v>
      </c>
      <c r="AD23" s="7">
        <f>((('Distancias OD'!AD23/Variables!$C$4)*Variables!$C$6*Variables!$C$5)/POWER(10,6))*Variables!$C$7</f>
        <v>57587.832381599997</v>
      </c>
      <c r="AE23" s="7">
        <f>((('Distancias OD'!AE23/Variables!$C$4)*Variables!$C$6*Variables!$C$5)/POWER(10,6))*Variables!$C$7</f>
        <v>58156.241466456006</v>
      </c>
      <c r="AF23" s="7">
        <f>((('Distancias OD'!AF23/Variables!$C$4)*Variables!$C$6*Variables!$C$5)/POWER(10,6))*Variables!$C$7</f>
        <v>67956.629905872018</v>
      </c>
      <c r="AG23" s="7">
        <f>((('Distancias OD'!AG23/Variables!$C$4)*Variables!$C$6*Variables!$C$5)/POWER(10,6))*Variables!$C$7</f>
        <v>87073.400100095998</v>
      </c>
      <c r="AH23" s="7">
        <f>((('Distancias OD'!AH23/Variables!$C$4)*Variables!$C$6*Variables!$C$5)/POWER(10,6))*Variables!$C$7</f>
        <v>56220.214728024002</v>
      </c>
      <c r="AI23" s="7">
        <f>((('Distancias OD'!AI23/Variables!$C$4)*Variables!$C$6*Variables!$C$5)/POWER(10,6))*Variables!$C$7</f>
        <v>106361.96279040001</v>
      </c>
      <c r="AJ23" s="7">
        <f>((('Distancias OD'!AJ23/Variables!$C$4)*Variables!$C$6*Variables!$C$5)/POWER(10,6))*Variables!$C$7</f>
        <v>55496.445472800006</v>
      </c>
    </row>
    <row r="24" spans="2:36" s="4" customFormat="1" x14ac:dyDescent="0.25">
      <c r="B24" s="4">
        <f>Puertos!C24</f>
        <v>245</v>
      </c>
      <c r="C24" s="7">
        <f>((('Distancias OD'!C24/Variables!$C$4)*Variables!$C$6*Variables!$C$5)/POWER(10,6))*Variables!$C$7</f>
        <v>117264.81090031199</v>
      </c>
      <c r="D24" s="7">
        <f>((('Distancias OD'!D24/Variables!$C$4)*Variables!$C$6*Variables!$C$5)/POWER(10,6))*Variables!$C$7</f>
        <v>159709.50821440798</v>
      </c>
      <c r="E24" s="7">
        <f>((('Distancias OD'!E24/Variables!$C$4)*Variables!$C$6*Variables!$C$5)/POWER(10,6))*Variables!$C$7</f>
        <v>152895.32151119999</v>
      </c>
      <c r="F24" s="7">
        <f>((('Distancias OD'!F24/Variables!$C$4)*Variables!$C$6*Variables!$C$5)/POWER(10,6))*Variables!$C$7</f>
        <v>55656.287186544003</v>
      </c>
      <c r="G24" s="7">
        <f>((('Distancias OD'!G24/Variables!$C$4)*Variables!$C$6*Variables!$C$5)/POWER(10,6))*Variables!$C$7</f>
        <v>35531.169732720002</v>
      </c>
      <c r="H24" s="7">
        <f>((('Distancias OD'!H24/Variables!$C$4)*Variables!$C$6*Variables!$C$5)/POWER(10,6))*Variables!$C$7</f>
        <v>150271.37786455199</v>
      </c>
      <c r="I24" s="7">
        <f>((('Distancias OD'!I24/Variables!$C$4)*Variables!$C$6*Variables!$C$5)/POWER(10,6))*Variables!$C$7</f>
        <v>84775.862196000016</v>
      </c>
      <c r="J24" s="7">
        <f>((('Distancias OD'!J24/Variables!$C$4)*Variables!$C$6*Variables!$C$5)/POWER(10,6))*Variables!$C$7</f>
        <v>116716.56876064801</v>
      </c>
      <c r="K24" s="7">
        <f>((('Distancias OD'!K24/Variables!$C$4)*Variables!$C$6*Variables!$C$5)/POWER(10,6))*Variables!$C$7</f>
        <v>96427.874973600003</v>
      </c>
      <c r="L24" s="7">
        <f>((('Distancias OD'!L24/Variables!$C$4)*Variables!$C$6*Variables!$C$5)/POWER(10,6))*Variables!$C$7</f>
        <v>134670.37844880001</v>
      </c>
      <c r="M24" s="7">
        <f>((('Distancias OD'!M24/Variables!$C$4)*Variables!$C$6*Variables!$C$5)/POWER(10,6))*Variables!$C$7</f>
        <v>72899.772249600006</v>
      </c>
      <c r="N24" s="7">
        <f>((('Distancias OD'!N24/Variables!$C$4)*Variables!$C$6*Variables!$C$5)/POWER(10,6))*Variables!$C$7</f>
        <v>71181.847288799996</v>
      </c>
      <c r="O24" s="7">
        <f>((('Distancias OD'!O24/Variables!$C$4)*Variables!$C$6*Variables!$C$5)/POWER(10,6))*Variables!$C$7</f>
        <v>72899.025325704017</v>
      </c>
      <c r="P24" s="7">
        <f>((('Distancias OD'!P24/Variables!$C$4)*Variables!$C$6*Variables!$C$5)/POWER(10,6))*Variables!$C$7</f>
        <v>74244.235262400005</v>
      </c>
      <c r="Q24" s="7">
        <f>((('Distancias OD'!Q24/Variables!$C$4)*Variables!$C$6*Variables!$C$5)/POWER(10,6))*Variables!$C$7</f>
        <v>66182.685652872009</v>
      </c>
      <c r="R24" s="7">
        <f>((('Distancias OD'!R24/Variables!$C$4)*Variables!$C$6*Variables!$C$5)/POWER(10,6))*Variables!$C$7</f>
        <v>79173.932975999996</v>
      </c>
      <c r="S24" s="7">
        <f>((('Distancias OD'!S24/Variables!$C$4)*Variables!$C$6*Variables!$C$5)/POWER(10,6))*Variables!$C$7</f>
        <v>26658.460772136001</v>
      </c>
      <c r="T24" s="7">
        <f>((('Distancias OD'!T24/Variables!$C$4)*Variables!$C$6*Variables!$C$5)/POWER(10,6))*Variables!$C$7</f>
        <v>8751.7072894320008</v>
      </c>
      <c r="U24" s="7">
        <f>((('Distancias OD'!U24/Variables!$C$4)*Variables!$C$6*Variables!$C$5)/POWER(10,6))*Variables!$C$7</f>
        <v>16817.887827115203</v>
      </c>
      <c r="V24" s="7">
        <f>((('Distancias OD'!V24/Variables!$C$4)*Variables!$C$6*Variables!$C$5)/POWER(10,6))*Variables!$C$7</f>
        <v>19035.355489560003</v>
      </c>
      <c r="W24" s="7">
        <f>((('Distancias OD'!W24/Variables!$C$4)*Variables!$C$6*Variables!$C$5)/POWER(10,6))*Variables!$C$7</f>
        <v>0</v>
      </c>
      <c r="X24" s="7">
        <f>((('Distancias OD'!X24/Variables!$C$4)*Variables!$C$6*Variables!$C$5)/POWER(10,6))*Variables!$C$7</f>
        <v>16817.738442336002</v>
      </c>
      <c r="Y24" s="7">
        <f>((('Distancias OD'!Y24/Variables!$C$4)*Variables!$C$6*Variables!$C$5)/POWER(10,6))*Variables!$C$7</f>
        <v>21818.393926056</v>
      </c>
      <c r="Z24" s="7">
        <f>((('Distancias OD'!Z24/Variables!$C$4)*Variables!$C$6*Variables!$C$5)/POWER(10,6))*Variables!$C$7</f>
        <v>25166.106827928004</v>
      </c>
      <c r="AA24" s="7">
        <f>((('Distancias OD'!AA24/Variables!$C$4)*Variables!$C$6*Variables!$C$5)/POWER(10,6))*Variables!$C$7</f>
        <v>26053.452416376007</v>
      </c>
      <c r="AB24" s="7">
        <f>((('Distancias OD'!AB24/Variables!$C$4)*Variables!$C$6*Variables!$C$5)/POWER(10,6))*Variables!$C$7</f>
        <v>35773.173075024002</v>
      </c>
      <c r="AC24" s="7">
        <f>((('Distancias OD'!AC24/Variables!$C$4)*Variables!$C$6*Variables!$C$5)/POWER(10,6))*Variables!$C$7</f>
        <v>36579.850882703991</v>
      </c>
      <c r="AD24" s="7">
        <f>((('Distancias OD'!AD24/Variables!$C$4)*Variables!$C$6*Variables!$C$5)/POWER(10,6))*Variables!$C$7</f>
        <v>67957.376829768007</v>
      </c>
      <c r="AE24" s="7">
        <f>((('Distancias OD'!AE24/Variables!$C$4)*Variables!$C$6*Variables!$C$5)/POWER(10,6))*Variables!$C$7</f>
        <v>75136.062394224005</v>
      </c>
      <c r="AF24" s="7">
        <f>((('Distancias OD'!AF24/Variables!$C$4)*Variables!$C$6*Variables!$C$5)/POWER(10,6))*Variables!$C$7</f>
        <v>82960.837128720013</v>
      </c>
      <c r="AG24" s="7">
        <f>((('Distancias OD'!AG24/Variables!$C$4)*Variables!$C$6*Variables!$C$5)/POWER(10,6))*Variables!$C$7</f>
        <v>87073.400100095998</v>
      </c>
      <c r="AH24" s="7">
        <f>((('Distancias OD'!AH24/Variables!$C$4)*Variables!$C$6*Variables!$C$5)/POWER(10,6))*Variables!$C$7</f>
        <v>70136.1538344</v>
      </c>
      <c r="AI24" s="7">
        <f>((('Distancias OD'!AI24/Variables!$C$4)*Variables!$C$6*Variables!$C$5)/POWER(10,6))*Variables!$C$7</f>
        <v>127726.97391158402</v>
      </c>
      <c r="AJ24" s="7">
        <f>((('Distancias OD'!AJ24/Variables!$C$4)*Variables!$C$6*Variables!$C$5)/POWER(10,6))*Variables!$C$7</f>
        <v>70808.3853408</v>
      </c>
    </row>
    <row r="25" spans="2:36" s="4" customFormat="1" x14ac:dyDescent="0.25">
      <c r="B25" s="4">
        <f>Puertos!C25</f>
        <v>218</v>
      </c>
      <c r="C25" s="7">
        <f>((('Distancias OD'!C25/Variables!$C$4)*Variables!$C$6*Variables!$C$5)/POWER(10,6))*Variables!$C$7</f>
        <v>108005.19536160001</v>
      </c>
      <c r="D25" s="7">
        <f>((('Distancias OD'!D25/Variables!$C$4)*Variables!$C$6*Variables!$C$5)/POWER(10,6))*Variables!$C$7</f>
        <v>142213.56287450402</v>
      </c>
      <c r="E25" s="7">
        <f>((('Distancias OD'!E25/Variables!$C$4)*Variables!$C$6*Variables!$C$5)/POWER(10,6))*Variables!$C$7</f>
        <v>147206.74911926399</v>
      </c>
      <c r="F25" s="7">
        <f>((('Distancias OD'!F25/Variables!$C$4)*Variables!$C$6*Variables!$C$5)/POWER(10,6))*Variables!$C$7</f>
        <v>37719.656748000001</v>
      </c>
      <c r="G25" s="7">
        <f>((('Distancias OD'!G25/Variables!$C$4)*Variables!$C$6*Variables!$C$5)/POWER(10,6))*Variables!$C$7</f>
        <v>21586.100594399999</v>
      </c>
      <c r="H25" s="7">
        <f>((('Distancias OD'!H25/Variables!$C$4)*Variables!$C$6*Variables!$C$5)/POWER(10,6))*Variables!$C$7</f>
        <v>132652.93700570401</v>
      </c>
      <c r="I25" s="7">
        <f>((('Distancias OD'!I25/Variables!$C$4)*Variables!$C$6*Variables!$C$5)/POWER(10,6))*Variables!$C$7</f>
        <v>75498.320483784002</v>
      </c>
      <c r="J25" s="7">
        <f>((('Distancias OD'!J25/Variables!$C$4)*Variables!$C$6*Variables!$C$5)/POWER(10,6))*Variables!$C$7</f>
        <v>105746.49750009603</v>
      </c>
      <c r="K25" s="7">
        <f>((('Distancias OD'!K25/Variables!$C$4)*Variables!$C$6*Variables!$C$5)/POWER(10,6))*Variables!$C$7</f>
        <v>87033.589056439218</v>
      </c>
      <c r="L25" s="7">
        <f>((('Distancias OD'!L25/Variables!$C$4)*Variables!$C$6*Variables!$C$5)/POWER(10,6))*Variables!$C$7</f>
        <v>121449.82548960001</v>
      </c>
      <c r="M25" s="7">
        <f>((('Distancias OD'!M25/Variables!$C$4)*Variables!$C$6*Variables!$C$5)/POWER(10,6))*Variables!$C$7</f>
        <v>59679.219290400011</v>
      </c>
      <c r="N25" s="7">
        <f>((('Distancias OD'!N25/Variables!$C$4)*Variables!$C$6*Variables!$C$5)/POWER(10,6))*Variables!$C$7</f>
        <v>61221.617135640008</v>
      </c>
      <c r="O25" s="7">
        <f>((('Distancias OD'!O25/Variables!$C$4)*Variables!$C$6*Variables!$C$5)/POWER(10,6))*Variables!$C$7</f>
        <v>61987.961052935992</v>
      </c>
      <c r="P25" s="7">
        <f>((('Distancias OD'!P25/Variables!$C$4)*Variables!$C$6*Variables!$C$5)/POWER(10,6))*Variables!$C$7</f>
        <v>61023.682303200003</v>
      </c>
      <c r="Q25" s="7">
        <f>((('Distancias OD'!Q25/Variables!$C$4)*Variables!$C$6*Variables!$C$5)/POWER(10,6))*Variables!$C$7</f>
        <v>18598.405010399998</v>
      </c>
      <c r="R25" s="7">
        <f>((('Distancias OD'!R25/Variables!$C$4)*Variables!$C$6*Variables!$C$5)/POWER(10,6))*Variables!$C$7</f>
        <v>68642.306042400014</v>
      </c>
      <c r="S25" s="7">
        <f>((('Distancias OD'!S25/Variables!$C$4)*Variables!$C$6*Variables!$C$5)/POWER(10,6))*Variables!$C$7</f>
        <v>12623.0138424</v>
      </c>
      <c r="T25" s="7">
        <f>((('Distancias OD'!T25/Variables!$C$4)*Variables!$C$6*Variables!$C$5)/POWER(10,6))*Variables!$C$7</f>
        <v>20164.704420312002</v>
      </c>
      <c r="U25" s="7">
        <f>((('Distancias OD'!U25/Variables!$C$4)*Variables!$C$6*Variables!$C$5)/POWER(10,6))*Variables!$C$7</f>
        <v>13369.190814504002</v>
      </c>
      <c r="V25" s="7">
        <f>((('Distancias OD'!V25/Variables!$C$4)*Variables!$C$6*Variables!$C$5)/POWER(10,6))*Variables!$C$7</f>
        <v>5079.0824928000002</v>
      </c>
      <c r="W25" s="7">
        <f>((('Distancias OD'!W25/Variables!$C$4)*Variables!$C$6*Variables!$C$5)/POWER(10,6))*Variables!$C$7</f>
        <v>16817.738442336002</v>
      </c>
      <c r="X25" s="7">
        <f>((('Distancias OD'!X25/Variables!$C$4)*Variables!$C$6*Variables!$C$5)/POWER(10,6))*Variables!$C$7</f>
        <v>0</v>
      </c>
      <c r="Y25" s="7">
        <f>((('Distancias OD'!Y25/Variables!$C$4)*Variables!$C$6*Variables!$C$5)/POWER(10,6))*Variables!$C$7</f>
        <v>9336.5486999999994</v>
      </c>
      <c r="Z25" s="7">
        <f>((('Distancias OD'!Z25/Variables!$C$4)*Variables!$C$6*Variables!$C$5)/POWER(10,6))*Variables!$C$7</f>
        <v>25917.512267304006</v>
      </c>
      <c r="AA25" s="7">
        <f>((('Distancias OD'!AA25/Variables!$C$4)*Variables!$C$6*Variables!$C$5)/POWER(10,6))*Variables!$C$7</f>
        <v>11726.705167200002</v>
      </c>
      <c r="AB25" s="7">
        <f>((('Distancias OD'!AB25/Variables!$C$4)*Variables!$C$6*Variables!$C$5)/POWER(10,6))*Variables!$C$7</f>
        <v>20540.407139999999</v>
      </c>
      <c r="AC25" s="7">
        <f>((('Distancias OD'!AC25/Variables!$C$4)*Variables!$C$6*Variables!$C$5)/POWER(10,6))*Variables!$C$7</f>
        <v>22855.871217600001</v>
      </c>
      <c r="AD25" s="7">
        <f>((('Distancias OD'!AD25/Variables!$C$4)*Variables!$C$6*Variables!$C$5)/POWER(10,6))*Variables!$C$7</f>
        <v>51985.903161599999</v>
      </c>
      <c r="AE25" s="7">
        <f>((('Distancias OD'!AE25/Variables!$C$4)*Variables!$C$6*Variables!$C$5)/POWER(10,6))*Variables!$C$7</f>
        <v>61745.957710631999</v>
      </c>
      <c r="AF25" s="7">
        <f>((('Distancias OD'!AF25/Variables!$C$4)*Variables!$C$6*Variables!$C$5)/POWER(10,6))*Variables!$C$7</f>
        <v>71465.678369280009</v>
      </c>
      <c r="AG25" s="7">
        <f>((('Distancias OD'!AG25/Variables!$C$4)*Variables!$C$6*Variables!$C$5)/POWER(10,6))*Variables!$C$7</f>
        <v>90601.121660903998</v>
      </c>
      <c r="AH25" s="7">
        <f>((('Distancias OD'!AH25/Variables!$C$4)*Variables!$C$6*Variables!$C$5)/POWER(10,6))*Variables!$C$7</f>
        <v>58882.251493368007</v>
      </c>
      <c r="AI25" s="7">
        <f>((('Distancias OD'!AI25/Variables!$C$4)*Variables!$C$6*Variables!$C$5)/POWER(10,6))*Variables!$C$7</f>
        <v>108453.3496992</v>
      </c>
      <c r="AJ25" s="7">
        <f>((('Distancias OD'!AJ25/Variables!$C$4)*Variables!$C$6*Variables!$C$5)/POWER(10,6))*Variables!$C$7</f>
        <v>57587.832381599997</v>
      </c>
    </row>
    <row r="26" spans="2:36" s="4" customFormat="1" x14ac:dyDescent="0.25">
      <c r="B26" s="4">
        <f>Puertos!C26</f>
        <v>220</v>
      </c>
      <c r="C26" s="7">
        <f>((('Distancias OD'!C26/Variables!$C$4)*Variables!$C$6*Variables!$C$5)/POWER(10,6))*Variables!$C$7</f>
        <v>101108.84702983202</v>
      </c>
      <c r="D26" s="7">
        <f>((('Distancias OD'!D26/Variables!$C$4)*Variables!$C$6*Variables!$C$5)/POWER(10,6))*Variables!$C$7</f>
        <v>135193.22517600001</v>
      </c>
      <c r="E26" s="7">
        <f>((('Distancias OD'!E26/Variables!$C$4)*Variables!$C$6*Variables!$C$5)/POWER(10,6))*Variables!$C$7</f>
        <v>132653.6839296</v>
      </c>
      <c r="F26" s="7">
        <f>((('Distancias OD'!F26/Variables!$C$4)*Variables!$C$6*Variables!$C$5)/POWER(10,6))*Variables!$C$7</f>
        <v>15849.725073120002</v>
      </c>
      <c r="G26" s="7">
        <f>((('Distancias OD'!G26/Variables!$C$4)*Variables!$C$6*Variables!$C$5)/POWER(10,6))*Variables!$C$7</f>
        <v>14565.015971999999</v>
      </c>
      <c r="H26" s="7">
        <f>((('Distancias OD'!H26/Variables!$C$4)*Variables!$C$6*Variables!$C$5)/POWER(10,6))*Variables!$C$7</f>
        <v>130106.67344424002</v>
      </c>
      <c r="I26" s="7">
        <f>((('Distancias OD'!I26/Variables!$C$4)*Variables!$C$6*Variables!$C$5)/POWER(10,6))*Variables!$C$7</f>
        <v>68642.306042400014</v>
      </c>
      <c r="J26" s="7">
        <f>((('Distancias OD'!J26/Variables!$C$4)*Variables!$C$6*Variables!$C$5)/POWER(10,6))*Variables!$C$7</f>
        <v>96631.78519720801</v>
      </c>
      <c r="K26" s="7">
        <f>((('Distancias OD'!K26/Variables!$C$4)*Variables!$C$6*Variables!$C$5)/POWER(10,6))*Variables!$C$7</f>
        <v>80136.717877944015</v>
      </c>
      <c r="L26" s="7">
        <f>((('Distancias OD'!L26/Variables!$C$4)*Variables!$C$6*Variables!$C$5)/POWER(10,6))*Variables!$C$7</f>
        <v>114428.7408672</v>
      </c>
      <c r="M26" s="7">
        <f>((('Distancias OD'!M26/Variables!$C$4)*Variables!$C$6*Variables!$C$5)/POWER(10,6))*Variables!$C$7</f>
        <v>52658.134667999999</v>
      </c>
      <c r="N26" s="7">
        <f>((('Distancias OD'!N26/Variables!$C$4)*Variables!$C$6*Variables!$C$5)/POWER(10,6))*Variables!$C$7</f>
        <v>50940.209707200003</v>
      </c>
      <c r="O26" s="7">
        <f>((('Distancias OD'!O26/Variables!$C$4)*Variables!$C$6*Variables!$C$5)/POWER(10,6))*Variables!$C$7</f>
        <v>54525.444408000003</v>
      </c>
      <c r="P26" s="7">
        <f>((('Distancias OD'!P26/Variables!$C$4)*Variables!$C$6*Variables!$C$5)/POWER(10,6))*Variables!$C$7</f>
        <v>54002.597680800005</v>
      </c>
      <c r="Q26" s="7">
        <f>((('Distancias OD'!Q26/Variables!$C$4)*Variables!$C$6*Variables!$C$5)/POWER(10,6))*Variables!$C$7</f>
        <v>40108.31936740801</v>
      </c>
      <c r="R26" s="7">
        <f>((('Distancias OD'!R26/Variables!$C$4)*Variables!$C$6*Variables!$C$5)/POWER(10,6))*Variables!$C$7</f>
        <v>61621.221420000002</v>
      </c>
      <c r="S26" s="7">
        <f>((('Distancias OD'!S26/Variables!$C$4)*Variables!$C$6*Variables!$C$5)/POWER(10,6))*Variables!$C$7</f>
        <v>5686.331620248</v>
      </c>
      <c r="T26" s="7">
        <f>((('Distancias OD'!T26/Variables!$C$4)*Variables!$C$6*Variables!$C$5)/POWER(10,6))*Variables!$C$7</f>
        <v>25917.512267304006</v>
      </c>
      <c r="U26" s="7">
        <f>((('Distancias OD'!U26/Variables!$C$4)*Variables!$C$6*Variables!$C$5)/POWER(10,6))*Variables!$C$7</f>
        <v>6498.2378951999999</v>
      </c>
      <c r="V26" s="7">
        <f>((('Distancias OD'!V26/Variables!$C$4)*Variables!$C$6*Variables!$C$5)/POWER(10,6))*Variables!$C$7</f>
        <v>6493.0094279280011</v>
      </c>
      <c r="W26" s="7">
        <f>((('Distancias OD'!W26/Variables!$C$4)*Variables!$C$6*Variables!$C$5)/POWER(10,6))*Variables!$C$7</f>
        <v>21818.393926056</v>
      </c>
      <c r="X26" s="7">
        <f>((('Distancias OD'!X26/Variables!$C$4)*Variables!$C$6*Variables!$C$5)/POWER(10,6))*Variables!$C$7</f>
        <v>9336.5486999999994</v>
      </c>
      <c r="Y26" s="7">
        <f>((('Distancias OD'!Y26/Variables!$C$4)*Variables!$C$6*Variables!$C$5)/POWER(10,6))*Variables!$C$7</f>
        <v>0</v>
      </c>
      <c r="Z26" s="7">
        <f>((('Distancias OD'!Z26/Variables!$C$4)*Variables!$C$6*Variables!$C$5)/POWER(10,6))*Variables!$C$7</f>
        <v>5004.3901032000003</v>
      </c>
      <c r="AA26" s="7">
        <f>((('Distancias OD'!AA26/Variables!$C$4)*Variables!$C$6*Variables!$C$5)/POWER(10,6))*Variables!$C$7</f>
        <v>4677.9843606480008</v>
      </c>
      <c r="AB26" s="7">
        <f>((('Distancias OD'!AB26/Variables!$C$4)*Variables!$C$6*Variables!$C$5)/POWER(10,6))*Variables!$C$7</f>
        <v>13518.575593704001</v>
      </c>
      <c r="AC26" s="7">
        <f>((('Distancias OD'!AC26/Variables!$C$4)*Variables!$C$6*Variables!$C$5)/POWER(10,6))*Variables!$C$7</f>
        <v>15849.725073120002</v>
      </c>
      <c r="AD26" s="7">
        <f>((('Distancias OD'!AD26/Variables!$C$4)*Variables!$C$6*Variables!$C$5)/POWER(10,6))*Variables!$C$7</f>
        <v>44964.071615303998</v>
      </c>
      <c r="AE26" s="7">
        <f>((('Distancias OD'!AE26/Variables!$C$4)*Variables!$C$6*Variables!$C$5)/POWER(10,6))*Variables!$C$7</f>
        <v>52631.245407744005</v>
      </c>
      <c r="AF26" s="7">
        <f>((('Distancias OD'!AF26/Variables!$C$4)*Variables!$C$6*Variables!$C$5)/POWER(10,6))*Variables!$C$7</f>
        <v>62794.638860616004</v>
      </c>
      <c r="AG26" s="7">
        <f>((('Distancias OD'!AG26/Variables!$C$4)*Variables!$C$6*Variables!$C$5)/POWER(10,6))*Variables!$C$7</f>
        <v>83645.766341351991</v>
      </c>
      <c r="AH26" s="7">
        <f>((('Distancias OD'!AH26/Variables!$C$4)*Variables!$C$6*Variables!$C$5)/POWER(10,6))*Variables!$C$7</f>
        <v>49894.516252800015</v>
      </c>
      <c r="AI26" s="7">
        <f>((('Distancias OD'!AI26/Variables!$C$4)*Variables!$C$6*Variables!$C$5)/POWER(10,6))*Variables!$C$7</f>
        <v>105464.68311413522</v>
      </c>
      <c r="AJ26" s="7">
        <f>((('Distancias OD'!AJ26/Variables!$C$4)*Variables!$C$6*Variables!$C$5)/POWER(10,6))*Variables!$C$7</f>
        <v>50566.747759200007</v>
      </c>
    </row>
    <row r="27" spans="2:36" s="4" customFormat="1" x14ac:dyDescent="0.25">
      <c r="B27" s="4">
        <f>Puertos!C27</f>
        <v>254</v>
      </c>
      <c r="C27" s="7">
        <f>((('Distancias OD'!C27/Variables!$C$4)*Variables!$C$6*Variables!$C$5)/POWER(10,6))*Variables!$C$7</f>
        <v>100834.72596</v>
      </c>
      <c r="D27" s="7">
        <f>((('Distancias OD'!D27/Variables!$C$4)*Variables!$C$6*Variables!$C$5)/POWER(10,6))*Variables!$C$7</f>
        <v>100826.50979714401</v>
      </c>
      <c r="E27" s="7">
        <f>((('Distancias OD'!E27/Variables!$C$4)*Variables!$C$6*Variables!$C$5)/POWER(10,6))*Variables!$C$7</f>
        <v>136462.9957992</v>
      </c>
      <c r="F27" s="7">
        <f>((('Distancias OD'!F27/Variables!$C$4)*Variables!$C$6*Variables!$C$5)/POWER(10,6))*Variables!$C$7</f>
        <v>34507.883995200005</v>
      </c>
      <c r="G27" s="7">
        <f>((('Distancias OD'!G27/Variables!$C$4)*Variables!$C$6*Variables!$C$5)/POWER(10,6))*Variables!$C$7</f>
        <v>18374.327841600003</v>
      </c>
      <c r="H27" s="7">
        <f>((('Distancias OD'!H27/Variables!$C$4)*Variables!$C$6*Variables!$C$5)/POWER(10,6))*Variables!$C$7</f>
        <v>129441.91117680001</v>
      </c>
      <c r="I27" s="7">
        <f>((('Distancias OD'!I27/Variables!$C$4)*Variables!$C$6*Variables!$C$5)/POWER(10,6))*Variables!$C$7</f>
        <v>68343.536483999997</v>
      </c>
      <c r="J27" s="7">
        <f>((('Distancias OD'!J27/Variables!$C$4)*Variables!$C$6*Variables!$C$5)/POWER(10,6))*Variables!$C$7</f>
        <v>96427.874973600003</v>
      </c>
      <c r="K27" s="7">
        <f>((('Distancias OD'!K27/Variables!$C$4)*Variables!$C$6*Variables!$C$5)/POWER(10,6))*Variables!$C$7</f>
        <v>79995.549261600012</v>
      </c>
      <c r="L27" s="7">
        <f>((('Distancias OD'!L27/Variables!$C$4)*Variables!$C$6*Variables!$C$5)/POWER(10,6))*Variables!$C$7</f>
        <v>118238.05273680002</v>
      </c>
      <c r="M27" s="7">
        <f>((('Distancias OD'!M27/Variables!$C$4)*Variables!$C$6*Variables!$C$5)/POWER(10,6))*Variables!$C$7</f>
        <v>56467.446537600001</v>
      </c>
      <c r="N27" s="7">
        <f>((('Distancias OD'!N27/Variables!$C$4)*Variables!$C$6*Variables!$C$5)/POWER(10,6))*Variables!$C$7</f>
        <v>54749.521576800013</v>
      </c>
      <c r="O27" s="7">
        <f>((('Distancias OD'!O27/Variables!$C$4)*Variables!$C$6*Variables!$C$5)/POWER(10,6))*Variables!$C$7</f>
        <v>54749.521576800013</v>
      </c>
      <c r="P27" s="7">
        <f>((('Distancias OD'!P27/Variables!$C$4)*Variables!$C$6*Variables!$C$5)/POWER(10,6))*Variables!$C$7</f>
        <v>57811.909550400007</v>
      </c>
      <c r="Q27" s="7">
        <f>((('Distancias OD'!Q27/Variables!$C$4)*Variables!$C$6*Variables!$C$5)/POWER(10,6))*Variables!$C$7</f>
        <v>43919.125084799998</v>
      </c>
      <c r="R27" s="7">
        <f>((('Distancias OD'!R27/Variables!$C$4)*Variables!$C$6*Variables!$C$5)/POWER(10,6))*Variables!$C$7</f>
        <v>65430.533289600004</v>
      </c>
      <c r="S27" s="7">
        <f>((('Distancias OD'!S27/Variables!$C$4)*Variables!$C$6*Variables!$C$5)/POWER(10,6))*Variables!$C$7</f>
        <v>9411.2410896000001</v>
      </c>
      <c r="T27" s="7">
        <f>((('Distancias OD'!T27/Variables!$C$4)*Variables!$C$6*Variables!$C$5)/POWER(10,6))*Variables!$C$7</f>
        <v>28755.076148207998</v>
      </c>
      <c r="U27" s="7">
        <f>((('Distancias OD'!U27/Variables!$C$4)*Variables!$C$6*Variables!$C$5)/POWER(10,6))*Variables!$C$7</f>
        <v>4182.7738176000003</v>
      </c>
      <c r="V27" s="7">
        <f>((('Distancias OD'!V27/Variables!$C$4)*Variables!$C$6*Variables!$C$5)/POWER(10,6))*Variables!$C$7</f>
        <v>9639.0528778799999</v>
      </c>
      <c r="W27" s="7">
        <f>((('Distancias OD'!W27/Variables!$C$4)*Variables!$C$6*Variables!$C$5)/POWER(10,6))*Variables!$C$7</f>
        <v>25166.106827928004</v>
      </c>
      <c r="X27" s="7">
        <f>((('Distancias OD'!X27/Variables!$C$4)*Variables!$C$6*Variables!$C$5)/POWER(10,6))*Variables!$C$7</f>
        <v>25917.512267304006</v>
      </c>
      <c r="Y27" s="7">
        <f>((('Distancias OD'!Y27/Variables!$C$4)*Variables!$C$6*Variables!$C$5)/POWER(10,6))*Variables!$C$7</f>
        <v>5004.3901032000003</v>
      </c>
      <c r="Z27" s="7">
        <f>((('Distancias OD'!Z27/Variables!$C$4)*Variables!$C$6*Variables!$C$5)/POWER(10,6))*Variables!$C$7</f>
        <v>0</v>
      </c>
      <c r="AA27" s="7">
        <f>((('Distancias OD'!AA27/Variables!$C$4)*Variables!$C$6*Variables!$C$5)/POWER(10,6))*Variables!$C$7</f>
        <v>8514.9324144000002</v>
      </c>
      <c r="AB27" s="7">
        <f>((('Distancias OD'!AB27/Variables!$C$4)*Variables!$C$6*Variables!$C$5)/POWER(10,6))*Variables!$C$7</f>
        <v>17328.634387200003</v>
      </c>
      <c r="AC27" s="7">
        <f>((('Distancias OD'!AC27/Variables!$C$4)*Variables!$C$6*Variables!$C$5)/POWER(10,6))*Variables!$C$7</f>
        <v>19644.098464800001</v>
      </c>
      <c r="AD27" s="7">
        <f>((('Distancias OD'!AD27/Variables!$C$4)*Variables!$C$6*Variables!$C$5)/POWER(10,6))*Variables!$C$7</f>
        <v>48774.130408800003</v>
      </c>
      <c r="AE27" s="7">
        <f>((('Distancias OD'!AE27/Variables!$C$4)*Variables!$C$6*Variables!$C$5)/POWER(10,6))*Variables!$C$7</f>
        <v>56467.446537600001</v>
      </c>
      <c r="AF27" s="7">
        <f>((('Distancias OD'!AF27/Variables!$C$4)*Variables!$C$6*Variables!$C$5)/POWER(10,6))*Variables!$C$7</f>
        <v>63861.993108000002</v>
      </c>
      <c r="AG27" s="7">
        <f>((('Distancias OD'!AG27/Variables!$C$4)*Variables!$C$6*Variables!$C$5)/POWER(10,6))*Variables!$C$7</f>
        <v>81937.551391200002</v>
      </c>
      <c r="AH27" s="7">
        <f>((('Distancias OD'!AH27/Variables!$C$4)*Variables!$C$6*Variables!$C$5)/POWER(10,6))*Variables!$C$7</f>
        <v>53703.828122400002</v>
      </c>
      <c r="AI27" s="7">
        <f>((('Distancias OD'!AI27/Variables!$C$4)*Variables!$C$6*Variables!$C$5)/POWER(10,6))*Variables!$C$7</f>
        <v>111110.90492116801</v>
      </c>
      <c r="AJ27" s="7">
        <f>((('Distancias OD'!AJ27/Variables!$C$4)*Variables!$C$6*Variables!$C$5)/POWER(10,6))*Variables!$C$7</f>
        <v>54376.059628800002</v>
      </c>
    </row>
    <row r="28" spans="2:36" s="4" customFormat="1" x14ac:dyDescent="0.25">
      <c r="B28" s="4">
        <f>Puertos!C28</f>
        <v>268</v>
      </c>
      <c r="C28" s="7">
        <f>((('Distancias OD'!C28/Variables!$C$4)*Variables!$C$6*Variables!$C$5)/POWER(10,6))*Variables!$C$7</f>
        <v>92992.025052000012</v>
      </c>
      <c r="D28" s="7">
        <f>((('Distancias OD'!D28/Variables!$C$4)*Variables!$C$6*Variables!$C$5)/POWER(10,6))*Variables!$C$7</f>
        <v>136597.44210048</v>
      </c>
      <c r="E28" s="7">
        <f>((('Distancias OD'!E28/Variables!$C$4)*Variables!$C$6*Variables!$C$5)/POWER(10,6))*Variables!$C$7</f>
        <v>128620.2948912</v>
      </c>
      <c r="F28" s="7">
        <f>((('Distancias OD'!F28/Variables!$C$4)*Variables!$C$6*Variables!$C$5)/POWER(10,6))*Variables!$C$7</f>
        <v>26662.942315512006</v>
      </c>
      <c r="G28" s="7">
        <f>((('Distancias OD'!G28/Variables!$C$4)*Variables!$C$6*Variables!$C$5)/POWER(10,6))*Variables!$C$7</f>
        <v>9934.0878168000017</v>
      </c>
      <c r="H28" s="7">
        <f>((('Distancias OD'!H28/Variables!$C$4)*Variables!$C$6*Variables!$C$5)/POWER(10,6))*Variables!$C$7</f>
        <v>127484.97056927999</v>
      </c>
      <c r="I28" s="7">
        <f>((('Distancias OD'!I28/Variables!$C$4)*Variables!$C$6*Variables!$C$5)/POWER(10,6))*Variables!$C$7</f>
        <v>56019.292199999996</v>
      </c>
      <c r="J28" s="7">
        <f>((('Distancias OD'!J28/Variables!$C$4)*Variables!$C$6*Variables!$C$5)/POWER(10,6))*Variables!$C$7</f>
        <v>88485.08626353601</v>
      </c>
      <c r="K28" s="7">
        <f>((('Distancias OD'!K28/Variables!$C$4)*Variables!$C$6*Variables!$C$5)/POWER(10,6))*Variables!$C$7</f>
        <v>80983.729576007987</v>
      </c>
      <c r="L28" s="7">
        <f>((('Distancias OD'!L28/Variables!$C$4)*Variables!$C$6*Variables!$C$5)/POWER(10,6))*Variables!$C$7</f>
        <v>110395.35182880002</v>
      </c>
      <c r="M28" s="7">
        <f>((('Distancias OD'!M28/Variables!$C$4)*Variables!$C$6*Variables!$C$5)/POWER(10,6))*Variables!$C$7</f>
        <v>48624.745629600009</v>
      </c>
      <c r="N28" s="7">
        <f>((('Distancias OD'!N28/Variables!$C$4)*Variables!$C$6*Variables!$C$5)/POWER(10,6))*Variables!$C$7</f>
        <v>46906.820668800006</v>
      </c>
      <c r="O28" s="7">
        <f>((('Distancias OD'!O28/Variables!$C$4)*Variables!$C$6*Variables!$C$5)/POWER(10,6))*Variables!$C$7</f>
        <v>45248.64961968</v>
      </c>
      <c r="P28" s="7">
        <f>((('Distancias OD'!P28/Variables!$C$4)*Variables!$C$6*Variables!$C$5)/POWER(10,6))*Variables!$C$7</f>
        <v>49969.208642400001</v>
      </c>
      <c r="Q28" s="7">
        <f>((('Distancias OD'!Q28/Variables!$C$4)*Variables!$C$6*Variables!$C$5)/POWER(10,6))*Variables!$C$7</f>
        <v>36076.424176799999</v>
      </c>
      <c r="R28" s="7">
        <f>((('Distancias OD'!R28/Variables!$C$4)*Variables!$C$6*Variables!$C$5)/POWER(10,6))*Variables!$C$7</f>
        <v>57587.832381599997</v>
      </c>
      <c r="S28" s="7">
        <f>((('Distancias OD'!S28/Variables!$C$4)*Variables!$C$6*Variables!$C$5)/POWER(10,6))*Variables!$C$7</f>
        <v>1643.2325712000004</v>
      </c>
      <c r="T28" s="7">
        <f>((('Distancias OD'!T28/Variables!$C$4)*Variables!$C$6*Variables!$C$5)/POWER(10,6))*Variables!$C$7</f>
        <v>29360.084503967995</v>
      </c>
      <c r="U28" s="7">
        <f>((('Distancias OD'!U28/Variables!$C$4)*Variables!$C$6*Variables!$C$5)/POWER(10,6))*Variables!$C$7</f>
        <v>10008.780206400001</v>
      </c>
      <c r="V28" s="7">
        <f>((('Distancias OD'!V28/Variables!$C$4)*Variables!$C$6*Variables!$C$5)/POWER(10,6))*Variables!$C$7</f>
        <v>9635.3182584000006</v>
      </c>
      <c r="W28" s="7">
        <f>((('Distancias OD'!W28/Variables!$C$4)*Variables!$C$6*Variables!$C$5)/POWER(10,6))*Variables!$C$7</f>
        <v>26053.452416376007</v>
      </c>
      <c r="X28" s="7">
        <f>((('Distancias OD'!X28/Variables!$C$4)*Variables!$C$6*Variables!$C$5)/POWER(10,6))*Variables!$C$7</f>
        <v>11726.705167200002</v>
      </c>
      <c r="Y28" s="7">
        <f>((('Distancias OD'!Y28/Variables!$C$4)*Variables!$C$6*Variables!$C$5)/POWER(10,6))*Variables!$C$7</f>
        <v>4677.9843606480008</v>
      </c>
      <c r="Z28" s="7">
        <f>((('Distancias OD'!Z28/Variables!$C$4)*Variables!$C$6*Variables!$C$5)/POWER(10,6))*Variables!$C$7</f>
        <v>8514.9324144000002</v>
      </c>
      <c r="AA28" s="7">
        <f>((('Distancias OD'!AA28/Variables!$C$4)*Variables!$C$6*Variables!$C$5)/POWER(10,6))*Variables!$C$7</f>
        <v>0</v>
      </c>
      <c r="AB28" s="7">
        <f>((('Distancias OD'!AB28/Variables!$C$4)*Variables!$C$6*Variables!$C$5)/POWER(10,6))*Variables!$C$7</f>
        <v>8888.3943624000003</v>
      </c>
      <c r="AC28" s="7">
        <f>((('Distancias OD'!AC28/Variables!$C$4)*Variables!$C$6*Variables!$C$5)/POWER(10,6))*Variables!$C$7</f>
        <v>49808.620004760014</v>
      </c>
      <c r="AD28" s="7">
        <f>((('Distancias OD'!AD28/Variables!$C$4)*Variables!$C$6*Variables!$C$5)/POWER(10,6))*Variables!$C$7</f>
        <v>40931.429500800004</v>
      </c>
      <c r="AE28" s="7">
        <f>((('Distancias OD'!AE28/Variables!$C$4)*Variables!$C$6*Variables!$C$5)/POWER(10,6))*Variables!$C$7</f>
        <v>50251.545875088006</v>
      </c>
      <c r="AF28" s="7">
        <f>((('Distancias OD'!AF28/Variables!$C$4)*Variables!$C$6*Variables!$C$5)/POWER(10,6))*Variables!$C$7</f>
        <v>60657.316132212</v>
      </c>
      <c r="AG28" s="7">
        <f>((('Distancias OD'!AG28/Variables!$C$4)*Variables!$C$6*Variables!$C$5)/POWER(10,6))*Variables!$C$7</f>
        <v>99495.49141447201</v>
      </c>
      <c r="AH28" s="7">
        <f>((('Distancias OD'!AH28/Variables!$C$4)*Variables!$C$6*Variables!$C$5)/POWER(10,6))*Variables!$C$7</f>
        <v>45861.127214400003</v>
      </c>
      <c r="AI28" s="7">
        <f>((('Distancias OD'!AI28/Variables!$C$4)*Variables!$C$6*Variables!$C$5)/POWER(10,6))*Variables!$C$7</f>
        <v>102843.20431634402</v>
      </c>
      <c r="AJ28" s="7">
        <f>((('Distancias OD'!AJ28/Variables!$C$4)*Variables!$C$6*Variables!$C$5)/POWER(10,6))*Variables!$C$7</f>
        <v>46533.358720800003</v>
      </c>
    </row>
    <row r="29" spans="2:36" s="4" customFormat="1" x14ac:dyDescent="0.25">
      <c r="B29" s="4">
        <f>Puertos!C29</f>
        <v>269</v>
      </c>
      <c r="C29" s="7">
        <f>((('Distancias OD'!C29/Variables!$C$4)*Variables!$C$6*Variables!$C$5)/POWER(10,6))*Variables!$C$7</f>
        <v>93042.815876927998</v>
      </c>
      <c r="D29" s="7">
        <f>((('Distancias OD'!D29/Variables!$C$4)*Variables!$C$6*Variables!$C$5)/POWER(10,6))*Variables!$C$7</f>
        <v>131760.28825759442</v>
      </c>
      <c r="E29" s="7">
        <f>((('Distancias OD'!E29/Variables!$C$4)*Variables!$C$6*Variables!$C$5)/POWER(10,6))*Variables!$C$7</f>
        <v>122271.4417752</v>
      </c>
      <c r="F29" s="7">
        <f>((('Distancias OD'!F29/Variables!$C$4)*Variables!$C$6*Variables!$C$5)/POWER(10,6))*Variables!$C$7</f>
        <v>20316.329971200001</v>
      </c>
      <c r="G29" s="7">
        <f>((('Distancias OD'!G29/Variables!$C$4)*Variables!$C$6*Variables!$C$5)/POWER(10,6))*Variables!$C$7</f>
        <v>1717.9249608</v>
      </c>
      <c r="H29" s="7">
        <f>((('Distancias OD'!H29/Variables!$C$4)*Variables!$C$6*Variables!$C$5)/POWER(10,6))*Variables!$C$7</f>
        <v>122564.98286632802</v>
      </c>
      <c r="I29" s="7">
        <f>((('Distancias OD'!I29/Variables!$C$4)*Variables!$C$6*Variables!$C$5)/POWER(10,6))*Variables!$C$7</f>
        <v>59527.593739512005</v>
      </c>
      <c r="J29" s="7">
        <f>((('Distancias OD'!J29/Variables!$C$4)*Variables!$C$6*Variables!$C$5)/POWER(10,6))*Variables!$C$7</f>
        <v>89170.762400064006</v>
      </c>
      <c r="K29" s="7">
        <f>((('Distancias OD'!K29/Variables!$C$4)*Variables!$C$6*Variables!$C$5)/POWER(10,6))*Variables!$C$7</f>
        <v>70497.665000064007</v>
      </c>
      <c r="L29" s="7">
        <f>((('Distancias OD'!L29/Variables!$C$4)*Variables!$C$6*Variables!$C$5)/POWER(10,6))*Variables!$C$7</f>
        <v>104046.49871280002</v>
      </c>
      <c r="M29" s="7">
        <f>((('Distancias OD'!M29/Variables!$C$4)*Variables!$C$6*Variables!$C$5)/POWER(10,6))*Variables!$C$7</f>
        <v>42275.892513600003</v>
      </c>
      <c r="N29" s="7">
        <f>((('Distancias OD'!N29/Variables!$C$4)*Variables!$C$6*Variables!$C$5)/POWER(10,6))*Variables!$C$7</f>
        <v>40557.967552800001</v>
      </c>
      <c r="O29" s="7">
        <f>((('Distancias OD'!O29/Variables!$C$4)*Variables!$C$6*Variables!$C$5)/POWER(10,6))*Variables!$C$7</f>
        <v>45412.225952903995</v>
      </c>
      <c r="P29" s="7">
        <f>((('Distancias OD'!P29/Variables!$C$4)*Variables!$C$6*Variables!$C$5)/POWER(10,6))*Variables!$C$7</f>
        <v>43620.355526400002</v>
      </c>
      <c r="Q29" s="7">
        <f>((('Distancias OD'!Q29/Variables!$C$4)*Variables!$C$6*Variables!$C$5)/POWER(10,6))*Variables!$C$7</f>
        <v>29727.571060800001</v>
      </c>
      <c r="R29" s="7">
        <f>((('Distancias OD'!R29/Variables!$C$4)*Variables!$C$6*Variables!$C$5)/POWER(10,6))*Variables!$C$7</f>
        <v>51238.979265600006</v>
      </c>
      <c r="S29" s="7">
        <f>((('Distancias OD'!S29/Variables!$C$4)*Variables!$C$6*Variables!$C$5)/POWER(10,6))*Variables!$C$7</f>
        <v>10755.704102399999</v>
      </c>
      <c r="T29" s="7">
        <f>((('Distancias OD'!T29/Variables!$C$4)*Variables!$C$6*Variables!$C$5)/POWER(10,6))*Variables!$C$7</f>
        <v>38918.469601079996</v>
      </c>
      <c r="U29" s="7">
        <f>((('Distancias OD'!U29/Variables!$C$4)*Variables!$C$6*Variables!$C$5)/POWER(10,6))*Variables!$C$7</f>
        <v>20608.377214536005</v>
      </c>
      <c r="V29" s="7">
        <f>((('Distancias OD'!V29/Variables!$C$4)*Variables!$C$6*Variables!$C$5)/POWER(10,6))*Variables!$C$7</f>
        <v>18449.020231200004</v>
      </c>
      <c r="W29" s="7">
        <f>((('Distancias OD'!W29/Variables!$C$4)*Variables!$C$6*Variables!$C$5)/POWER(10,6))*Variables!$C$7</f>
        <v>35773.173075024002</v>
      </c>
      <c r="X29" s="7">
        <f>((('Distancias OD'!X29/Variables!$C$4)*Variables!$C$6*Variables!$C$5)/POWER(10,6))*Variables!$C$7</f>
        <v>20540.407139999999</v>
      </c>
      <c r="Y29" s="7">
        <f>((('Distancias OD'!Y29/Variables!$C$4)*Variables!$C$6*Variables!$C$5)/POWER(10,6))*Variables!$C$7</f>
        <v>13518.575593704001</v>
      </c>
      <c r="Z29" s="7">
        <f>((('Distancias OD'!Z29/Variables!$C$4)*Variables!$C$6*Variables!$C$5)/POWER(10,6))*Variables!$C$7</f>
        <v>17328.634387200003</v>
      </c>
      <c r="AA29" s="7">
        <f>((('Distancias OD'!AA29/Variables!$C$4)*Variables!$C$6*Variables!$C$5)/POWER(10,6))*Variables!$C$7</f>
        <v>8888.3943624000003</v>
      </c>
      <c r="AB29" s="7">
        <f>((('Distancias OD'!AB29/Variables!$C$4)*Variables!$C$6*Variables!$C$5)/POWER(10,6))*Variables!$C$7</f>
        <v>0</v>
      </c>
      <c r="AC29" s="7">
        <f>((('Distancias OD'!AC29/Variables!$C$4)*Variables!$C$6*Variables!$C$5)/POWER(10,6))*Variables!$C$7</f>
        <v>5153.7748824</v>
      </c>
      <c r="AD29" s="7">
        <f>((('Distancias OD'!AD29/Variables!$C$4)*Variables!$C$6*Variables!$C$5)/POWER(10,6))*Variables!$C$7</f>
        <v>34582.576384799999</v>
      </c>
      <c r="AE29" s="7">
        <f>((('Distancias OD'!AE29/Variables!$C$4)*Variables!$C$6*Variables!$C$5)/POWER(10,6))*Variables!$C$7</f>
        <v>54567.272146175994</v>
      </c>
      <c r="AF29" s="7">
        <f>((('Distancias OD'!AF29/Variables!$C$4)*Variables!$C$6*Variables!$C$5)/POWER(10,6))*Variables!$C$7</f>
        <v>55252.948282704005</v>
      </c>
      <c r="AG29" s="7">
        <f>((('Distancias OD'!AG29/Variables!$C$4)*Variables!$C$6*Variables!$C$5)/POWER(10,6))*Variables!$C$7</f>
        <v>74329.384586544009</v>
      </c>
      <c r="AH29" s="7">
        <f>((('Distancias OD'!AH29/Variables!$C$4)*Variables!$C$6*Variables!$C$5)/POWER(10,6))*Variables!$C$7</f>
        <v>39512.274098400005</v>
      </c>
      <c r="AI29" s="7">
        <f>((('Distancias OD'!AI29/Variables!$C$4)*Variables!$C$6*Variables!$C$5)/POWER(10,6))*Variables!$C$7</f>
        <v>97511.661546696021</v>
      </c>
      <c r="AJ29" s="7">
        <f>((('Distancias OD'!AJ29/Variables!$C$4)*Variables!$C$6*Variables!$C$5)/POWER(10,6))*Variables!$C$7</f>
        <v>40184.505604800004</v>
      </c>
    </row>
    <row r="30" spans="2:36" s="4" customFormat="1" x14ac:dyDescent="0.25">
      <c r="B30" s="4">
        <f>Puertos!C30</f>
        <v>272</v>
      </c>
      <c r="C30" s="7">
        <f>((('Distancias OD'!C30/Variables!$C$4)*Variables!$C$6*Variables!$C$5)/POWER(10,6))*Variables!$C$7</f>
        <v>85661.713936656</v>
      </c>
      <c r="D30" s="7">
        <f>((('Distancias OD'!D30/Variables!$C$4)*Variables!$C$6*Variables!$C$5)/POWER(10,6))*Variables!$C$7</f>
        <v>120548.28834712801</v>
      </c>
      <c r="E30" s="7">
        <f>((('Distancias OD'!E30/Variables!$C$4)*Variables!$C$6*Variables!$C$5)/POWER(10,6))*Variables!$C$7</f>
        <v>117640.51362000001</v>
      </c>
      <c r="F30" s="7">
        <f>((('Distancias OD'!F30/Variables!$C$4)*Variables!$C$6*Variables!$C$5)/POWER(10,6))*Variables!$C$7</f>
        <v>15685.401816</v>
      </c>
      <c r="G30" s="7">
        <f>((('Distancias OD'!G30/Variables!$C$4)*Variables!$C$6*Variables!$C$5)/POWER(10,6))*Variables!$C$7</f>
        <v>15685.401816</v>
      </c>
      <c r="H30" s="7">
        <f>((('Distancias OD'!H30/Variables!$C$4)*Variables!$C$6*Variables!$C$5)/POWER(10,6))*Variables!$C$7</f>
        <v>111352.908263472</v>
      </c>
      <c r="I30" s="7">
        <f>((('Distancias OD'!I30/Variables!$C$4)*Variables!$C$6*Variables!$C$5)/POWER(10,6))*Variables!$C$7</f>
        <v>53950.313008079997</v>
      </c>
      <c r="J30" s="7">
        <f>((('Distancias OD'!J30/Variables!$C$4)*Variables!$C$6*Variables!$C$5)/POWER(10,6))*Variables!$C$7</f>
        <v>81629.071822151993</v>
      </c>
      <c r="K30" s="7">
        <f>((('Distancias OD'!K30/Variables!$C$4)*Variables!$C$6*Variables!$C$5)/POWER(10,6))*Variables!$C$7</f>
        <v>67432.289330879983</v>
      </c>
      <c r="L30" s="7">
        <f>((('Distancias OD'!L30/Variables!$C$4)*Variables!$C$6*Variables!$C$5)/POWER(10,6))*Variables!$C$7</f>
        <v>99415.570557600004</v>
      </c>
      <c r="M30" s="7">
        <f>((('Distancias OD'!M30/Variables!$C$4)*Variables!$C$6*Variables!$C$5)/POWER(10,6))*Variables!$C$7</f>
        <v>37644.9643584</v>
      </c>
      <c r="N30" s="7">
        <f>((('Distancias OD'!N30/Variables!$C$4)*Variables!$C$6*Variables!$C$5)/POWER(10,6))*Variables!$C$7</f>
        <v>35927.039397600005</v>
      </c>
      <c r="O30" s="7">
        <f>((('Distancias OD'!O30/Variables!$C$4)*Variables!$C$6*Variables!$C$5)/POWER(10,6))*Variables!$C$7</f>
        <v>35773.173075024002</v>
      </c>
      <c r="P30" s="7">
        <f>((('Distancias OD'!P30/Variables!$C$4)*Variables!$C$6*Variables!$C$5)/POWER(10,6))*Variables!$C$7</f>
        <v>38989.427371200007</v>
      </c>
      <c r="Q30" s="7">
        <f>((('Distancias OD'!Q30/Variables!$C$4)*Variables!$C$6*Variables!$C$5)/POWER(10,6))*Variables!$C$7</f>
        <v>25096.642905600002</v>
      </c>
      <c r="R30" s="7">
        <f>((('Distancias OD'!R30/Variables!$C$4)*Variables!$C$6*Variables!$C$5)/POWER(10,6))*Variables!$C$7</f>
        <v>46608.051110400003</v>
      </c>
      <c r="S30" s="7">
        <f>((('Distancias OD'!S30/Variables!$C$4)*Variables!$C$6*Variables!$C$5)/POWER(10,6))*Variables!$C$7</f>
        <v>13369.937738400002</v>
      </c>
      <c r="T30" s="7">
        <f>((('Distancias OD'!T30/Variables!$C$4)*Variables!$C$6*Variables!$C$5)/POWER(10,6))*Variables!$C$7</f>
        <v>39644.479627992005</v>
      </c>
      <c r="U30" s="7">
        <f>((('Distancias OD'!U30/Variables!$C$4)*Variables!$C$6*Variables!$C$5)/POWER(10,6))*Variables!$C$7</f>
        <v>19721.778549984003</v>
      </c>
      <c r="V30" s="7">
        <f>((('Distancias OD'!V30/Variables!$C$4)*Variables!$C$6*Variables!$C$5)/POWER(10,6))*Variables!$C$7</f>
        <v>20764.484308800002</v>
      </c>
      <c r="W30" s="7">
        <f>((('Distancias OD'!W30/Variables!$C$4)*Variables!$C$6*Variables!$C$5)/POWER(10,6))*Variables!$C$7</f>
        <v>36579.850882703991</v>
      </c>
      <c r="X30" s="7">
        <f>((('Distancias OD'!X30/Variables!$C$4)*Variables!$C$6*Variables!$C$5)/POWER(10,6))*Variables!$C$7</f>
        <v>22855.871217600001</v>
      </c>
      <c r="Y30" s="7">
        <f>((('Distancias OD'!Y30/Variables!$C$4)*Variables!$C$6*Variables!$C$5)/POWER(10,6))*Variables!$C$7</f>
        <v>15849.725073120002</v>
      </c>
      <c r="Z30" s="7">
        <f>((('Distancias OD'!Z30/Variables!$C$4)*Variables!$C$6*Variables!$C$5)/POWER(10,6))*Variables!$C$7</f>
        <v>19644.098464800001</v>
      </c>
      <c r="AA30" s="7">
        <f>((('Distancias OD'!AA30/Variables!$C$4)*Variables!$C$6*Variables!$C$5)/POWER(10,6))*Variables!$C$7</f>
        <v>49808.620004760014</v>
      </c>
      <c r="AB30" s="7">
        <f>((('Distancias OD'!AB30/Variables!$C$4)*Variables!$C$6*Variables!$C$5)/POWER(10,6))*Variables!$C$7</f>
        <v>5153.7748824</v>
      </c>
      <c r="AC30" s="7">
        <f>((('Distancias OD'!AC30/Variables!$C$4)*Variables!$C$6*Variables!$C$5)/POWER(10,6))*Variables!$C$7</f>
        <v>0</v>
      </c>
      <c r="AD30" s="7">
        <f>((('Distancias OD'!AD30/Variables!$C$4)*Variables!$C$6*Variables!$C$5)/POWER(10,6))*Variables!$C$7</f>
        <v>29951.648229600003</v>
      </c>
      <c r="AE30" s="7">
        <f>((('Distancias OD'!AE30/Variables!$C$4)*Variables!$C$6*Variables!$C$5)/POWER(10,6))*Variables!$C$7</f>
        <v>38233.540388447997</v>
      </c>
      <c r="AF30" s="7">
        <f>((('Distancias OD'!AF30/Variables!$C$4)*Variables!$C$6*Variables!$C$5)/POWER(10,6))*Variables!$C$7</f>
        <v>49808.620004760014</v>
      </c>
      <c r="AG30" s="7">
        <f>((('Distancias OD'!AG30/Variables!$C$4)*Variables!$C$6*Variables!$C$5)/POWER(10,6))*Variables!$C$7</f>
        <v>70780.002232751998</v>
      </c>
      <c r="AH30" s="7">
        <f>((('Distancias OD'!AH30/Variables!$C$4)*Variables!$C$6*Variables!$C$5)/POWER(10,6))*Variables!$C$7</f>
        <v>34881.345943200002</v>
      </c>
      <c r="AI30" s="7">
        <f>((('Distancias OD'!AI30/Variables!$C$4)*Variables!$C$6*Variables!$C$5)/POWER(10,6))*Variables!$C$7</f>
        <v>86348.136997080001</v>
      </c>
      <c r="AJ30" s="7">
        <f>((('Distancias OD'!AJ30/Variables!$C$4)*Variables!$C$6*Variables!$C$5)/POWER(10,6))*Variables!$C$7</f>
        <v>35553.577449600001</v>
      </c>
    </row>
    <row r="31" spans="2:36" s="4" customFormat="1" x14ac:dyDescent="0.25">
      <c r="B31" s="4">
        <f>Puertos!C31</f>
        <v>283</v>
      </c>
      <c r="C31" s="7">
        <f>((('Distancias OD'!C31/Variables!$C$4)*Variables!$C$6*Variables!$C$5)/POWER(10,6))*Variables!$C$7</f>
        <v>76628.416338431998</v>
      </c>
      <c r="D31" s="7">
        <f>((('Distancias OD'!D31/Variables!$C$4)*Variables!$C$6*Variables!$C$5)/POWER(10,6))*Variables!$C$7</f>
        <v>115305.4054439352</v>
      </c>
      <c r="E31" s="7">
        <f>((('Distancias OD'!E31/Variables!$C$4)*Variables!$C$6*Variables!$C$5)/POWER(10,6))*Variables!$C$7</f>
        <v>107108.88668640002</v>
      </c>
      <c r="F31" s="7">
        <f>((('Distancias OD'!F31/Variables!$C$4)*Variables!$C$6*Variables!$C$5)/POWER(10,6))*Variables!$C$7</f>
        <v>18592.429619232</v>
      </c>
      <c r="G31" s="7">
        <f>((('Distancias OD'!G31/Variables!$C$4)*Variables!$C$6*Variables!$C$5)/POWER(10,6))*Variables!$C$7</f>
        <v>34433.191605599997</v>
      </c>
      <c r="H31" s="7">
        <f>((('Distancias OD'!H31/Variables!$C$4)*Variables!$C$6*Variables!$C$5)/POWER(10,6))*Variables!$C$7</f>
        <v>106109.95066788963</v>
      </c>
      <c r="I31" s="7">
        <f>((('Distancias OD'!I31/Variables!$C$4)*Variables!$C$6*Variables!$C$5)/POWER(10,6))*Variables!$C$7</f>
        <v>39362.142395303999</v>
      </c>
      <c r="J31" s="7">
        <f>((('Distancias OD'!J31/Variables!$C$4)*Variables!$C$6*Variables!$C$5)/POWER(10,6))*Variables!$C$7</f>
        <v>71828.683382735981</v>
      </c>
      <c r="K31" s="7">
        <f>((('Distancias OD'!K31/Variables!$C$4)*Variables!$C$6*Variables!$C$5)/POWER(10,6))*Variables!$C$7</f>
        <v>50977.555901999993</v>
      </c>
      <c r="L31" s="7">
        <f>((('Distancias OD'!L31/Variables!$C$4)*Variables!$C$6*Variables!$C$5)/POWER(10,6))*Variables!$C$7</f>
        <v>88883.943624000007</v>
      </c>
      <c r="M31" s="7">
        <f>((('Distancias OD'!M31/Variables!$C$4)*Variables!$C$6*Variables!$C$5)/POWER(10,6))*Variables!$C$7</f>
        <v>26590.490697600002</v>
      </c>
      <c r="N31" s="7">
        <f>((('Distancias OD'!N31/Variables!$C$4)*Variables!$C$6*Variables!$C$5)/POWER(10,6))*Variables!$C$7</f>
        <v>15013.170309600002</v>
      </c>
      <c r="O31" s="7">
        <f>((('Distancias OD'!O31/Variables!$C$4)*Variables!$C$6*Variables!$C$5)/POWER(10,6))*Variables!$C$7</f>
        <v>14034.700005840003</v>
      </c>
      <c r="P31" s="7">
        <f>((('Distancias OD'!P31/Variables!$C$4)*Variables!$C$6*Variables!$C$5)/POWER(10,6))*Variables!$C$7</f>
        <v>13594.0149072</v>
      </c>
      <c r="Q31" s="7">
        <f>((('Distancias OD'!Q31/Variables!$C$4)*Variables!$C$6*Variables!$C$5)/POWER(10,6))*Variables!$C$7</f>
        <v>8216.1628560000008</v>
      </c>
      <c r="R31" s="7">
        <f>((('Distancias OD'!R31/Variables!$C$4)*Variables!$C$6*Variables!$C$5)/POWER(10,6))*Variables!$C$7</f>
        <v>36076.424176799999</v>
      </c>
      <c r="S31" s="7">
        <f>((('Distancias OD'!S31/Variables!$C$4)*Variables!$C$6*Variables!$C$5)/POWER(10,6))*Variables!$C$7</f>
        <v>42499.969682399998</v>
      </c>
      <c r="T31" s="7">
        <f>((('Distancias OD'!T31/Variables!$C$4)*Variables!$C$6*Variables!$C$5)/POWER(10,6))*Variables!$C$7</f>
        <v>71546.346150048004</v>
      </c>
      <c r="U31" s="7">
        <f>((('Distancias OD'!U31/Variables!$C$4)*Variables!$C$6*Variables!$C$5)/POWER(10,6))*Variables!$C$7</f>
        <v>51582.564257760001</v>
      </c>
      <c r="V31" s="7">
        <f>((('Distancias OD'!V31/Variables!$C$4)*Variables!$C$6*Variables!$C$5)/POWER(10,6))*Variables!$C$7</f>
        <v>57587.832381599997</v>
      </c>
      <c r="W31" s="7">
        <f>((('Distancias OD'!W31/Variables!$C$4)*Variables!$C$6*Variables!$C$5)/POWER(10,6))*Variables!$C$7</f>
        <v>67957.376829768007</v>
      </c>
      <c r="X31" s="7">
        <f>((('Distancias OD'!X31/Variables!$C$4)*Variables!$C$6*Variables!$C$5)/POWER(10,6))*Variables!$C$7</f>
        <v>51985.903161599999</v>
      </c>
      <c r="Y31" s="7">
        <f>((('Distancias OD'!Y31/Variables!$C$4)*Variables!$C$6*Variables!$C$5)/POWER(10,6))*Variables!$C$7</f>
        <v>44964.071615303998</v>
      </c>
      <c r="Z31" s="7">
        <f>((('Distancias OD'!Z31/Variables!$C$4)*Variables!$C$6*Variables!$C$5)/POWER(10,6))*Variables!$C$7</f>
        <v>48774.130408800003</v>
      </c>
      <c r="AA31" s="7">
        <f>((('Distancias OD'!AA31/Variables!$C$4)*Variables!$C$6*Variables!$C$5)/POWER(10,6))*Variables!$C$7</f>
        <v>40931.429500800004</v>
      </c>
      <c r="AB31" s="7">
        <f>((('Distancias OD'!AB31/Variables!$C$4)*Variables!$C$6*Variables!$C$5)/POWER(10,6))*Variables!$C$7</f>
        <v>34582.576384799999</v>
      </c>
      <c r="AC31" s="7">
        <f>((('Distancias OD'!AC31/Variables!$C$4)*Variables!$C$6*Variables!$C$5)/POWER(10,6))*Variables!$C$7</f>
        <v>29951.648229600003</v>
      </c>
      <c r="AD31" s="7">
        <f>((('Distancias OD'!AD31/Variables!$C$4)*Variables!$C$6*Variables!$C$5)/POWER(10,6))*Variables!$C$7</f>
        <v>0</v>
      </c>
      <c r="AE31" s="7">
        <f>((('Distancias OD'!AE31/Variables!$C$4)*Variables!$C$6*Variables!$C$5)/POWER(10,6))*Variables!$C$7</f>
        <v>26657.713848240004</v>
      </c>
      <c r="AF31" s="7">
        <f>((('Distancias OD'!AF31/Variables!$C$4)*Variables!$C$6*Variables!$C$5)/POWER(10,6))*Variables!$C$7</f>
        <v>33877.480226976004</v>
      </c>
      <c r="AG31" s="7">
        <f>((('Distancias OD'!AG31/Variables!$C$4)*Variables!$C$6*Variables!$C$5)/POWER(10,6))*Variables!$C$7</f>
        <v>57268.895878008014</v>
      </c>
      <c r="AH31" s="7">
        <f>((('Distancias OD'!AH31/Variables!$C$4)*Variables!$C$6*Variables!$C$5)/POWER(10,6))*Variables!$C$7</f>
        <v>18971.866958400002</v>
      </c>
      <c r="AI31" s="7">
        <f>((('Distancias OD'!AI31/Variables!$C$4)*Variables!$C$6*Variables!$C$5)/POWER(10,6))*Variables!$C$7</f>
        <v>81104.731247160016</v>
      </c>
      <c r="AJ31" s="7">
        <f>((('Distancias OD'!AJ31/Variables!$C$4)*Variables!$C$6*Variables!$C$5)/POWER(10,6))*Variables!$C$7</f>
        <v>7693.3161288000019</v>
      </c>
    </row>
    <row r="32" spans="2:36" s="4" customFormat="1" x14ac:dyDescent="0.25">
      <c r="B32" s="4">
        <f>Puertos!C32</f>
        <v>285</v>
      </c>
      <c r="C32" s="7">
        <f>((('Distancias OD'!C32/Variables!$C$4)*Variables!$C$6*Variables!$C$5)/POWER(10,6))*Variables!$C$7</f>
        <v>47130.897837600001</v>
      </c>
      <c r="D32" s="7">
        <f>((('Distancias OD'!D32/Variables!$C$4)*Variables!$C$6*Variables!$C$5)/POWER(10,6))*Variables!$C$7</f>
        <v>84250.774697112021</v>
      </c>
      <c r="E32" s="7">
        <f>((('Distancias OD'!E32/Variables!$C$4)*Variables!$C$6*Variables!$C$5)/POWER(10,6))*Variables!$C$7</f>
        <v>82535.090508000008</v>
      </c>
      <c r="F32" s="7">
        <f>((('Distancias OD'!F32/Variables!$C$4)*Variables!$C$6*Variables!$C$5)/POWER(10,6))*Variables!$C$7</f>
        <v>26295.455758680007</v>
      </c>
      <c r="G32" s="7">
        <f>((('Distancias OD'!G32/Variables!$C$4)*Variables!$C$6*Variables!$C$5)/POWER(10,6))*Variables!$C$7</f>
        <v>42126.507734400002</v>
      </c>
      <c r="H32" s="7">
        <f>((('Distancias OD'!H32/Variables!$C$4)*Variables!$C$6*Variables!$C$5)/POWER(10,6))*Variables!$C$7</f>
        <v>75215.236327200008</v>
      </c>
      <c r="I32" s="7">
        <f>((('Distancias OD'!I32/Variables!$C$4)*Variables!$C$6*Variables!$C$5)/POWER(10,6))*Variables!$C$7</f>
        <v>13518.575593704001</v>
      </c>
      <c r="J32" s="7">
        <f>((('Distancias OD'!J32/Variables!$C$4)*Variables!$C$6*Variables!$C$5)/POWER(10,6))*Variables!$C$7</f>
        <v>21287.331036000003</v>
      </c>
      <c r="K32" s="7">
        <f>((('Distancias OD'!K32/Variables!$C$4)*Variables!$C$6*Variables!$C$5)/POWER(10,6))*Variables!$C$7</f>
        <v>26981.131895208007</v>
      </c>
      <c r="L32" s="7">
        <f>((('Distancias OD'!L32/Variables!$C$4)*Variables!$C$6*Variables!$C$5)/POWER(10,6))*Variables!$C$7</f>
        <v>64459.532224800008</v>
      </c>
      <c r="M32" s="7">
        <f>((('Distancias OD'!M32/Variables!$C$4)*Variables!$C$6*Variables!$C$5)/POWER(10,6))*Variables!$C$7</f>
        <v>26295.455758680007</v>
      </c>
      <c r="N32" s="7">
        <f>((('Distancias OD'!N32/Variables!$C$4)*Variables!$C$6*Variables!$C$5)/POWER(10,6))*Variables!$C$7</f>
        <v>16880.480049600003</v>
      </c>
      <c r="O32" s="7">
        <f>((('Distancias OD'!O32/Variables!$C$4)*Variables!$C$6*Variables!$C$5)/POWER(10,6))*Variables!$C$7</f>
        <v>19046.559347999999</v>
      </c>
      <c r="P32" s="7">
        <f>((('Distancias OD'!P32/Variables!$C$4)*Variables!$C$6*Variables!$C$5)/POWER(10,6))*Variables!$C$7</f>
        <v>22706.486438399999</v>
      </c>
      <c r="Q32" s="7">
        <f>((('Distancias OD'!Q32/Variables!$C$4)*Variables!$C$6*Variables!$C$5)/POWER(10,6))*Variables!$C$7</f>
        <v>28675.155291336003</v>
      </c>
      <c r="R32" s="7">
        <f>((('Distancias OD'!R32/Variables!$C$4)*Variables!$C$6*Variables!$C$5)/POWER(10,6))*Variables!$C$7</f>
        <v>8888.3943624000003</v>
      </c>
      <c r="S32" s="7">
        <f>((('Distancias OD'!S32/Variables!$C$4)*Variables!$C$6*Variables!$C$5)/POWER(10,6))*Variables!$C$7</f>
        <v>51138.891463536005</v>
      </c>
      <c r="T32" s="7">
        <f>((('Distancias OD'!T32/Variables!$C$4)*Variables!$C$6*Variables!$C$5)/POWER(10,6))*Variables!$C$7</f>
        <v>78402.360591432007</v>
      </c>
      <c r="U32" s="7">
        <f>((('Distancias OD'!U32/Variables!$C$4)*Variables!$C$6*Variables!$C$5)/POWER(10,6))*Variables!$C$7</f>
        <v>58035.239795304013</v>
      </c>
      <c r="V32" s="7">
        <f>((('Distancias OD'!V32/Variables!$C$4)*Variables!$C$6*Variables!$C$5)/POWER(10,6))*Variables!$C$7</f>
        <v>58156.241466456006</v>
      </c>
      <c r="W32" s="7">
        <f>((('Distancias OD'!W32/Variables!$C$4)*Variables!$C$6*Variables!$C$5)/POWER(10,6))*Variables!$C$7</f>
        <v>75136.062394224005</v>
      </c>
      <c r="X32" s="7">
        <f>((('Distancias OD'!X32/Variables!$C$4)*Variables!$C$6*Variables!$C$5)/POWER(10,6))*Variables!$C$7</f>
        <v>61745.957710631999</v>
      </c>
      <c r="Y32" s="7">
        <f>((('Distancias OD'!Y32/Variables!$C$4)*Variables!$C$6*Variables!$C$5)/POWER(10,6))*Variables!$C$7</f>
        <v>52631.245407744005</v>
      </c>
      <c r="Z32" s="7">
        <f>((('Distancias OD'!Z32/Variables!$C$4)*Variables!$C$6*Variables!$C$5)/POWER(10,6))*Variables!$C$7</f>
        <v>56467.446537600001</v>
      </c>
      <c r="AA32" s="7">
        <f>((('Distancias OD'!AA32/Variables!$C$4)*Variables!$C$6*Variables!$C$5)/POWER(10,6))*Variables!$C$7</f>
        <v>50251.545875088006</v>
      </c>
      <c r="AB32" s="7">
        <f>((('Distancias OD'!AB32/Variables!$C$4)*Variables!$C$6*Variables!$C$5)/POWER(10,6))*Variables!$C$7</f>
        <v>54567.272146175994</v>
      </c>
      <c r="AC32" s="7">
        <f>((('Distancias OD'!AC32/Variables!$C$4)*Variables!$C$6*Variables!$C$5)/POWER(10,6))*Variables!$C$7</f>
        <v>38233.540388447997</v>
      </c>
      <c r="AD32" s="7">
        <f>((('Distancias OD'!AD32/Variables!$C$4)*Variables!$C$6*Variables!$C$5)/POWER(10,6))*Variables!$C$7</f>
        <v>26658.460772136001</v>
      </c>
      <c r="AE32" s="7">
        <f>((('Distancias OD'!AE32/Variables!$C$4)*Variables!$C$6*Variables!$C$5)/POWER(10,6))*Variables!$C$7</f>
        <v>0</v>
      </c>
      <c r="AF32" s="7">
        <f>((('Distancias OD'!AF32/Variables!$C$4)*Variables!$C$6*Variables!$C$5)/POWER(10,6))*Variables!$C$7</f>
        <v>8963.0867519999993</v>
      </c>
      <c r="AG32" s="7">
        <f>((('Distancias OD'!AG32/Variables!$C$4)*Variables!$C$6*Variables!$C$5)/POWER(10,6))*Variables!$C$7</f>
        <v>28997.079490512006</v>
      </c>
      <c r="AH32" s="7">
        <f>((('Distancias OD'!AH32/Variables!$C$4)*Variables!$C$6*Variables!$C$5)/POWER(10,6))*Variables!$C$7</f>
        <v>10681.011712800002</v>
      </c>
      <c r="AI32" s="7">
        <f>((('Distancias OD'!AI32/Variables!$C$4)*Variables!$C$6*Variables!$C$5)/POWER(10,6))*Variables!$C$7</f>
        <v>51388.364044800008</v>
      </c>
      <c r="AJ32" s="7">
        <f>((('Distancias OD'!AJ32/Variables!$C$4)*Variables!$C$6*Variables!$C$5)/POWER(10,6))*Variables!$C$7</f>
        <v>30549.187346400002</v>
      </c>
    </row>
    <row r="33" spans="2:43" s="4" customFormat="1" x14ac:dyDescent="0.25">
      <c r="B33" s="4">
        <f>Puertos!C33</f>
        <v>288</v>
      </c>
      <c r="C33" s="7">
        <f>((('Distancias OD'!C33/Variables!$C$4)*Variables!$C$6*Variables!$C$5)/POWER(10,6))*Variables!$C$7</f>
        <v>39960.428436000002</v>
      </c>
      <c r="D33" s="7">
        <f>((('Distancias OD'!D33/Variables!$C$4)*Variables!$C$6*Variables!$C$5)/POWER(10,6))*Variables!$C$7</f>
        <v>77081.799143304015</v>
      </c>
      <c r="E33" s="7">
        <f>((('Distancias OD'!E33/Variables!$C$4)*Variables!$C$6*Variables!$C$5)/POWER(10,6))*Variables!$C$7</f>
        <v>75364.621106400009</v>
      </c>
      <c r="F33" s="7">
        <f>((('Distancias OD'!F33/Variables!$C$4)*Variables!$C$6*Variables!$C$5)/POWER(10,6))*Variables!$C$7</f>
        <v>34643.824144272003</v>
      </c>
      <c r="G33" s="7">
        <f>((('Distancias OD'!G33/Variables!$C$4)*Variables!$C$6*Variables!$C$5)/POWER(10,6))*Variables!$C$7</f>
        <v>49521.054304800004</v>
      </c>
      <c r="H33" s="7">
        <f>((('Distancias OD'!H33/Variables!$C$4)*Variables!$C$6*Variables!$C$5)/POWER(10,6))*Variables!$C$7</f>
        <v>68119.459315200002</v>
      </c>
      <c r="I33" s="7">
        <f>((('Distancias OD'!I33/Variables!$C$4)*Variables!$C$6*Variables!$C$5)/POWER(10,6))*Variables!$C$7</f>
        <v>5524.9960587120004</v>
      </c>
      <c r="J33" s="7">
        <f>((('Distancias OD'!J33/Variables!$C$4)*Variables!$C$6*Variables!$C$5)/POWER(10,6))*Variables!$C$7</f>
        <v>35553.577449600001</v>
      </c>
      <c r="K33" s="7">
        <f>((('Distancias OD'!K33/Variables!$C$4)*Variables!$C$6*Variables!$C$5)/POWER(10,6))*Variables!$C$7</f>
        <v>16656.4028808</v>
      </c>
      <c r="L33" s="7">
        <f>((('Distancias OD'!L33/Variables!$C$4)*Variables!$C$6*Variables!$C$5)/POWER(10,6))*Variables!$C$7</f>
        <v>57363.75521280001</v>
      </c>
      <c r="M33" s="7">
        <f>((('Distancias OD'!M33/Variables!$C$4)*Variables!$C$6*Variables!$C$5)/POWER(10,6))*Variables!$C$7</f>
        <v>9037.7791416</v>
      </c>
      <c r="N33" s="7">
        <f>((('Distancias OD'!N33/Variables!$C$4)*Variables!$C$6*Variables!$C$5)/POWER(10,6))*Variables!$C$7</f>
        <v>24573.796178400004</v>
      </c>
      <c r="O33" s="7">
        <f>((('Distancias OD'!O33/Variables!$C$4)*Variables!$C$6*Variables!$C$5)/POWER(10,6))*Variables!$C$7</f>
        <v>26814.567866400004</v>
      </c>
      <c r="P33" s="7">
        <f>((('Distancias OD'!P33/Variables!$C$4)*Variables!$C$6*Variables!$C$5)/POWER(10,6))*Variables!$C$7</f>
        <v>30474.494956800001</v>
      </c>
      <c r="Q33" s="7">
        <f>((('Distancias OD'!Q33/Variables!$C$4)*Variables!$C$6*Variables!$C$5)/POWER(10,6))*Variables!$C$7</f>
        <v>36902.522005776002</v>
      </c>
      <c r="R33" s="7">
        <f>((('Distancias OD'!R33/Variables!$C$4)*Variables!$C$6*Variables!$C$5)/POWER(10,6))*Variables!$C$7</f>
        <v>1568.5401816000001</v>
      </c>
      <c r="S33" s="7">
        <f>((('Distancias OD'!S33/Variables!$C$4)*Variables!$C$6*Variables!$C$5)/POWER(10,6))*Variables!$C$7</f>
        <v>60939.27990295201</v>
      </c>
      <c r="T33" s="7">
        <f>((('Distancias OD'!T33/Variables!$C$4)*Variables!$C$6*Variables!$C$5)/POWER(10,6))*Variables!$C$7</f>
        <v>86549.806449000011</v>
      </c>
      <c r="U33" s="7">
        <f>((('Distancias OD'!U33/Variables!$C$4)*Variables!$C$6*Variables!$C$5)/POWER(10,6))*Variables!$C$7</f>
        <v>66263.353433640004</v>
      </c>
      <c r="V33" s="7">
        <f>((('Distancias OD'!V33/Variables!$C$4)*Variables!$C$6*Variables!$C$5)/POWER(10,6))*Variables!$C$7</f>
        <v>67956.629905872018</v>
      </c>
      <c r="W33" s="7">
        <f>((('Distancias OD'!W33/Variables!$C$4)*Variables!$C$6*Variables!$C$5)/POWER(10,6))*Variables!$C$7</f>
        <v>82960.837128720013</v>
      </c>
      <c r="X33" s="7">
        <f>((('Distancias OD'!X33/Variables!$C$4)*Variables!$C$6*Variables!$C$5)/POWER(10,6))*Variables!$C$7</f>
        <v>71465.678369280009</v>
      </c>
      <c r="Y33" s="7">
        <f>((('Distancias OD'!Y33/Variables!$C$4)*Variables!$C$6*Variables!$C$5)/POWER(10,6))*Variables!$C$7</f>
        <v>62794.638860616004</v>
      </c>
      <c r="Z33" s="7">
        <f>((('Distancias OD'!Z33/Variables!$C$4)*Variables!$C$6*Variables!$C$5)/POWER(10,6))*Variables!$C$7</f>
        <v>63861.993108000002</v>
      </c>
      <c r="AA33" s="7">
        <f>((('Distancias OD'!AA33/Variables!$C$4)*Variables!$C$6*Variables!$C$5)/POWER(10,6))*Variables!$C$7</f>
        <v>60657.316132212</v>
      </c>
      <c r="AB33" s="7">
        <f>((('Distancias OD'!AB33/Variables!$C$4)*Variables!$C$6*Variables!$C$5)/POWER(10,6))*Variables!$C$7</f>
        <v>55252.948282704005</v>
      </c>
      <c r="AC33" s="7">
        <f>((('Distancias OD'!AC33/Variables!$C$4)*Variables!$C$6*Variables!$C$5)/POWER(10,6))*Variables!$C$7</f>
        <v>49808.620004760014</v>
      </c>
      <c r="AD33" s="7">
        <f>((('Distancias OD'!AD33/Variables!$C$4)*Variables!$C$6*Variables!$C$5)/POWER(10,6))*Variables!$C$7</f>
        <v>33877.480226976004</v>
      </c>
      <c r="AE33" s="7">
        <f>((('Distancias OD'!AE33/Variables!$C$4)*Variables!$C$6*Variables!$C$5)/POWER(10,6))*Variables!$C$7</f>
        <v>8963.0867519999993</v>
      </c>
      <c r="AF33" s="7">
        <f>((('Distancias OD'!AF33/Variables!$C$4)*Variables!$C$6*Variables!$C$5)/POWER(10,6))*Variables!$C$7</f>
        <v>0</v>
      </c>
      <c r="AG33" s="7">
        <f>((('Distancias OD'!AG33/Variables!$C$4)*Variables!$C$6*Variables!$C$5)/POWER(10,6))*Variables!$C$7</f>
        <v>18794.099071152003</v>
      </c>
      <c r="AH33" s="7">
        <f>((('Distancias OD'!AH33/Variables!$C$4)*Variables!$C$6*Variables!$C$5)/POWER(10,6))*Variables!$C$7</f>
        <v>18449.020231200004</v>
      </c>
      <c r="AI33" s="7">
        <f>((('Distancias OD'!AI33/Variables!$C$4)*Variables!$C$6*Variables!$C$5)/POWER(10,6))*Variables!$C$7</f>
        <v>44217.894643200008</v>
      </c>
      <c r="AJ33" s="7">
        <f>((('Distancias OD'!AJ33/Variables!$C$4)*Variables!$C$6*Variables!$C$5)/POWER(10,6))*Variables!$C$7</f>
        <v>38541.273033600002</v>
      </c>
    </row>
    <row r="34" spans="2:43" s="4" customFormat="1" x14ac:dyDescent="0.25">
      <c r="B34" s="4">
        <f>Puertos!C34</f>
        <v>1065</v>
      </c>
      <c r="C34" s="7">
        <f>((('Distancias OD'!C34/Variables!$C$4)*Variables!$C$6*Variables!$C$5)/POWER(10,6))*Variables!$C$7</f>
        <v>21512.3792058648</v>
      </c>
      <c r="D34" s="7">
        <f>((('Distancias OD'!D34/Variables!$C$4)*Variables!$C$6*Variables!$C$5)/POWER(10,6))*Variables!$C$7</f>
        <v>59679.219290400011</v>
      </c>
      <c r="E34" s="7">
        <f>((('Distancias OD'!E34/Variables!$C$4)*Variables!$C$6*Variables!$C$5)/POWER(10,6))*Variables!$C$7</f>
        <v>57139.678044</v>
      </c>
      <c r="F34" s="7">
        <f>((('Distancias OD'!F34/Variables!$C$4)*Variables!$C$6*Variables!$C$5)/POWER(10,6))*Variables!$C$7</f>
        <v>61463.620477944001</v>
      </c>
      <c r="G34" s="7">
        <f>((('Distancias OD'!G34/Variables!$C$4)*Variables!$C$6*Variables!$C$5)/POWER(10,6))*Variables!$C$7</f>
        <v>67596.612588000004</v>
      </c>
      <c r="H34" s="7">
        <f>((('Distancias OD'!H34/Variables!$C$4)*Variables!$C$6*Variables!$C$5)/POWER(10,6))*Variables!$C$7</f>
        <v>43032.526420248003</v>
      </c>
      <c r="I34" s="7">
        <f>((('Distancias OD'!I34/Variables!$C$4)*Variables!$C$6*Variables!$C$5)/POWER(10,6))*Variables!$C$7</f>
        <v>15461.324647200003</v>
      </c>
      <c r="J34" s="7">
        <f>((('Distancias OD'!J34/Variables!$C$4)*Variables!$C$6*Variables!$C$5)/POWER(10,6))*Variables!$C$7</f>
        <v>19868.175633600003</v>
      </c>
      <c r="K34" s="7">
        <f>((('Distancias OD'!K34/Variables!$C$4)*Variables!$C$6*Variables!$C$5)/POWER(10,6))*Variables!$C$7</f>
        <v>3361.1575320000002</v>
      </c>
      <c r="L34" s="7">
        <f>((('Distancias OD'!L34/Variables!$C$4)*Variables!$C$6*Variables!$C$5)/POWER(10,6))*Variables!$C$7</f>
        <v>38914.734981599999</v>
      </c>
      <c r="M34" s="7">
        <f>((('Distancias OD'!M34/Variables!$C$4)*Variables!$C$6*Variables!$C$5)/POWER(10,6))*Variables!$C$7</f>
        <v>27412.106983200007</v>
      </c>
      <c r="N34" s="7">
        <f>((('Distancias OD'!N34/Variables!$C$4)*Variables!$C$6*Variables!$C$5)/POWER(10,6))*Variables!$C$7</f>
        <v>43022.816409599996</v>
      </c>
      <c r="O34" s="7">
        <f>((('Distancias OD'!O34/Variables!$C$4)*Variables!$C$6*Variables!$C$5)/POWER(10,6))*Variables!$C$7</f>
        <v>44242.543131768005</v>
      </c>
      <c r="P34" s="7">
        <f>((('Distancias OD'!P34/Variables!$C$4)*Variables!$C$6*Variables!$C$5)/POWER(10,6))*Variables!$C$7</f>
        <v>49072.899967200006</v>
      </c>
      <c r="Q34" s="7">
        <f>((('Distancias OD'!Q34/Variables!$C$4)*Variables!$C$6*Variables!$C$5)/POWER(10,6))*Variables!$C$7</f>
        <v>52732.8270576</v>
      </c>
      <c r="R34" s="7">
        <f>((('Distancias OD'!R34/Variables!$C$4)*Variables!$C$6*Variables!$C$5)/POWER(10,6))*Variables!$C$7</f>
        <v>21586.100594399999</v>
      </c>
      <c r="S34" s="7">
        <f>((('Distancias OD'!S34/Variables!$C$4)*Variables!$C$6*Variables!$C$5)/POWER(10,6))*Variables!$C$7</f>
        <v>80056.050097176005</v>
      </c>
      <c r="T34" s="7">
        <f>((('Distancias OD'!T34/Variables!$C$4)*Variables!$C$6*Variables!$C$5)/POWER(10,6))*Variables!$C$7</f>
        <v>101955.11180399999</v>
      </c>
      <c r="U34" s="7">
        <f>((('Distancias OD'!U34/Variables!$C$4)*Variables!$C$6*Variables!$C$5)/POWER(10,6))*Variables!$C$7</f>
        <v>87073.922946823208</v>
      </c>
      <c r="V34" s="7">
        <f>((('Distancias OD'!V34/Variables!$C$4)*Variables!$C$6*Variables!$C$5)/POWER(10,6))*Variables!$C$7</f>
        <v>87073.400100095998</v>
      </c>
      <c r="W34" s="7">
        <f>((('Distancias OD'!W34/Variables!$C$4)*Variables!$C$6*Variables!$C$5)/POWER(10,6))*Variables!$C$7</f>
        <v>98369.877103200008</v>
      </c>
      <c r="X34" s="7">
        <f>((('Distancias OD'!X34/Variables!$C$4)*Variables!$C$6*Variables!$C$5)/POWER(10,6))*Variables!$C$7</f>
        <v>90601.121660903998</v>
      </c>
      <c r="Y34" s="7">
        <f>((('Distancias OD'!Y34/Variables!$C$4)*Variables!$C$6*Variables!$C$5)/POWER(10,6))*Variables!$C$7</f>
        <v>83645.766341351991</v>
      </c>
      <c r="Z34" s="7">
        <f>((('Distancias OD'!Z34/Variables!$C$4)*Variables!$C$6*Variables!$C$5)/POWER(10,6))*Variables!$C$7</f>
        <v>81937.551391200002</v>
      </c>
      <c r="AA34" s="7">
        <f>((('Distancias OD'!AA34/Variables!$C$4)*Variables!$C$6*Variables!$C$5)/POWER(10,6))*Variables!$C$7</f>
        <v>99495.49141447201</v>
      </c>
      <c r="AB34" s="7">
        <f>((('Distancias OD'!AB34/Variables!$C$4)*Variables!$C$6*Variables!$C$5)/POWER(10,6))*Variables!$C$7</f>
        <v>67745.997367200005</v>
      </c>
      <c r="AC34" s="7">
        <f>((('Distancias OD'!AC34/Variables!$C$4)*Variables!$C$6*Variables!$C$5)/POWER(10,6))*Variables!$C$7</f>
        <v>70780.002232751998</v>
      </c>
      <c r="AD34" s="7">
        <f>((('Distancias OD'!AD34/Variables!$C$4)*Variables!$C$6*Variables!$C$5)/POWER(10,6))*Variables!$C$7</f>
        <v>57268.895878008014</v>
      </c>
      <c r="AE34" s="7">
        <f>((('Distancias OD'!AE34/Variables!$C$4)*Variables!$C$6*Variables!$C$5)/POWER(10,6))*Variables!$C$7</f>
        <v>28997.079490512006</v>
      </c>
      <c r="AF34" s="7">
        <f>((('Distancias OD'!AF34/Variables!$C$4)*Variables!$C$6*Variables!$C$5)/POWER(10,6))*Variables!$C$7</f>
        <v>18794.099071152003</v>
      </c>
      <c r="AG34" s="7">
        <f>((('Distancias OD'!AG34/Variables!$C$4)*Variables!$C$6*Variables!$C$5)/POWER(10,6))*Variables!$C$7</f>
        <v>0</v>
      </c>
      <c r="AH34" s="7">
        <f>((('Distancias OD'!AH34/Variables!$C$4)*Variables!$C$6*Variables!$C$5)/POWER(10,6))*Variables!$C$7</f>
        <v>36524.578514400004</v>
      </c>
      <c r="AI34" s="7">
        <f>((('Distancias OD'!AI34/Variables!$C$4)*Variables!$C$6*Variables!$C$5)/POWER(10,6))*Variables!$C$7</f>
        <v>21415.055022215998</v>
      </c>
      <c r="AJ34" s="7">
        <f>((('Distancias OD'!AJ34/Variables!$C$4)*Variables!$C$6*Variables!$C$5)/POWER(10,6))*Variables!$C$7</f>
        <v>56616.831316800002</v>
      </c>
    </row>
    <row r="35" spans="2:43" s="4" customFormat="1" x14ac:dyDescent="0.25">
      <c r="B35" s="4">
        <f>Puertos!C35</f>
        <v>323</v>
      </c>
      <c r="C35" s="7">
        <f>((('Distancias OD'!C35/Variables!$C$4)*Variables!$C$6*Variables!$C$5)/POWER(10,6))*Variables!$C$7</f>
        <v>56616.831316800002</v>
      </c>
      <c r="D35" s="7">
        <f>((('Distancias OD'!D35/Variables!$C$4)*Variables!$C$6*Variables!$C$5)/POWER(10,6))*Variables!$C$7</f>
        <v>93587.323397112021</v>
      </c>
      <c r="E35" s="7">
        <f>((('Distancias OD'!E35/Variables!$C$4)*Variables!$C$6*Variables!$C$5)/POWER(10,6))*Variables!$C$7</f>
        <v>92021.023987200009</v>
      </c>
      <c r="F35" s="7">
        <f>((('Distancias OD'!F35/Variables!$C$4)*Variables!$C$6*Variables!$C$5)/POWER(10,6))*Variables!$C$7</f>
        <v>23528.102724</v>
      </c>
      <c r="G35" s="7">
        <f>((('Distancias OD'!G35/Variables!$C$4)*Variables!$C$6*Variables!$C$5)/POWER(10,6))*Variables!$C$7</f>
        <v>39362.889319200003</v>
      </c>
      <c r="H35" s="7">
        <f>((('Distancias OD'!H35/Variables!$C$4)*Variables!$C$6*Variables!$C$5)/POWER(10,6))*Variables!$C$7</f>
        <v>84701.169806400008</v>
      </c>
      <c r="I35" s="7">
        <f>((('Distancias OD'!I35/Variables!$C$4)*Variables!$C$6*Variables!$C$5)/POWER(10,6))*Variables!$C$7</f>
        <v>22930.563607200002</v>
      </c>
      <c r="J35" s="7">
        <f>((('Distancias OD'!J35/Variables!$C$4)*Variables!$C$6*Variables!$C$5)/POWER(10,6))*Variables!$C$7</f>
        <v>52209.980330400009</v>
      </c>
      <c r="K35" s="7">
        <f>((('Distancias OD'!K35/Variables!$C$4)*Variables!$C$6*Variables!$C$5)/POWER(10,6))*Variables!$C$7</f>
        <v>34582.576384799999</v>
      </c>
      <c r="L35" s="7">
        <f>((('Distancias OD'!L35/Variables!$C$4)*Variables!$C$6*Variables!$C$5)/POWER(10,6))*Variables!$C$7</f>
        <v>73945.465704000002</v>
      </c>
      <c r="M35" s="7">
        <f>((('Distancias OD'!M35/Variables!$C$4)*Variables!$C$6*Variables!$C$5)/POWER(10,6))*Variables!$C$7</f>
        <v>10531.6269336</v>
      </c>
      <c r="N35" s="7">
        <f>((('Distancias OD'!N35/Variables!$C$4)*Variables!$C$6*Variables!$C$5)/POWER(10,6))*Variables!$C$7</f>
        <v>6572.9302848000016</v>
      </c>
      <c r="O35" s="7">
        <f>((('Distancias OD'!O35/Variables!$C$4)*Variables!$C$6*Variables!$C$5)/POWER(10,6))*Variables!$C$7</f>
        <v>8739.0095832000006</v>
      </c>
      <c r="P35" s="7">
        <f>((('Distancias OD'!P35/Variables!$C$4)*Variables!$C$6*Variables!$C$5)/POWER(10,6))*Variables!$C$7</f>
        <v>12324.244284</v>
      </c>
      <c r="Q35" s="7">
        <f>((('Distancias OD'!Q35/Variables!$C$4)*Variables!$C$6*Variables!$C$5)/POWER(10,6))*Variables!$C$7</f>
        <v>20465.714750400002</v>
      </c>
      <c r="R35" s="7">
        <f>((('Distancias OD'!R35/Variables!$C$4)*Variables!$C$6*Variables!$C$5)/POWER(10,6))*Variables!$C$7</f>
        <v>18374.327841600003</v>
      </c>
      <c r="S35" s="7">
        <f>((('Distancias OD'!S35/Variables!$C$4)*Variables!$C$6*Variables!$C$5)/POWER(10,6))*Variables!$C$7</f>
        <v>47429.667396000004</v>
      </c>
      <c r="T35" s="7">
        <f>((('Distancias OD'!T35/Variables!$C$4)*Variables!$C$6*Variables!$C$5)/POWER(10,6))*Variables!$C$7</f>
        <v>73721.388535200007</v>
      </c>
      <c r="U35" s="7">
        <f>((('Distancias OD'!U35/Variables!$C$4)*Variables!$C$6*Variables!$C$5)/POWER(10,6))*Variables!$C$7</f>
        <v>55197.67591440001</v>
      </c>
      <c r="V35" s="7">
        <f>((('Distancias OD'!V35/Variables!$C$4)*Variables!$C$6*Variables!$C$5)/POWER(10,6))*Variables!$C$7</f>
        <v>56220.214728024002</v>
      </c>
      <c r="W35" s="7">
        <f>((('Distancias OD'!W35/Variables!$C$4)*Variables!$C$6*Variables!$C$5)/POWER(10,6))*Variables!$C$7</f>
        <v>70136.1538344</v>
      </c>
      <c r="X35" s="7">
        <f>((('Distancias OD'!X35/Variables!$C$4)*Variables!$C$6*Variables!$C$5)/POWER(10,6))*Variables!$C$7</f>
        <v>58882.251493368007</v>
      </c>
      <c r="Y35" s="7">
        <f>((('Distancias OD'!Y35/Variables!$C$4)*Variables!$C$6*Variables!$C$5)/POWER(10,6))*Variables!$C$7</f>
        <v>49894.516252800015</v>
      </c>
      <c r="Z35" s="7">
        <f>((('Distancias OD'!Z35/Variables!$C$4)*Variables!$C$6*Variables!$C$5)/POWER(10,6))*Variables!$C$7</f>
        <v>53703.828122400002</v>
      </c>
      <c r="AA35" s="7">
        <f>((('Distancias OD'!AA35/Variables!$C$4)*Variables!$C$6*Variables!$C$5)/POWER(10,6))*Variables!$C$7</f>
        <v>45861.127214400003</v>
      </c>
      <c r="AB35" s="7">
        <f>((('Distancias OD'!AB35/Variables!$C$4)*Variables!$C$6*Variables!$C$5)/POWER(10,6))*Variables!$C$7</f>
        <v>39512.274098400005</v>
      </c>
      <c r="AC35" s="7">
        <f>((('Distancias OD'!AC35/Variables!$C$4)*Variables!$C$6*Variables!$C$5)/POWER(10,6))*Variables!$C$7</f>
        <v>34881.345943200002</v>
      </c>
      <c r="AD35" s="7">
        <f>((('Distancias OD'!AD35/Variables!$C$4)*Variables!$C$6*Variables!$C$5)/POWER(10,6))*Variables!$C$7</f>
        <v>18971.866958400002</v>
      </c>
      <c r="AE35" s="7">
        <f>((('Distancias OD'!AE35/Variables!$C$4)*Variables!$C$6*Variables!$C$5)/POWER(10,6))*Variables!$C$7</f>
        <v>10681.011712800002</v>
      </c>
      <c r="AF35" s="7">
        <f>((('Distancias OD'!AF35/Variables!$C$4)*Variables!$C$6*Variables!$C$5)/POWER(10,6))*Variables!$C$7</f>
        <v>18449.020231200004</v>
      </c>
      <c r="AG35" s="7">
        <f>((('Distancias OD'!AG35/Variables!$C$4)*Variables!$C$6*Variables!$C$5)/POWER(10,6))*Variables!$C$7</f>
        <v>36524.578514400004</v>
      </c>
      <c r="AH35" s="7">
        <f>((('Distancias OD'!AH35/Variables!$C$4)*Variables!$C$6*Variables!$C$5)/POWER(10,6))*Variables!$C$7</f>
        <v>0</v>
      </c>
      <c r="AI35" s="7">
        <f>((('Distancias OD'!AI35/Variables!$C$4)*Variables!$C$6*Variables!$C$5)/POWER(10,6))*Variables!$C$7</f>
        <v>60874.297524000009</v>
      </c>
      <c r="AJ35" s="7">
        <f>((('Distancias OD'!AJ35/Variables!$C$4)*Variables!$C$6*Variables!$C$5)/POWER(10,6))*Variables!$C$7</f>
        <v>22631.794048799999</v>
      </c>
    </row>
    <row r="36" spans="2:43" s="4" customFormat="1" x14ac:dyDescent="0.25">
      <c r="B36" s="4">
        <f>Puertos!C36</f>
        <v>462</v>
      </c>
      <c r="C36" s="7">
        <f>((('Distancias OD'!C36/Variables!$C$4)*Variables!$C$6*Variables!$C$5)/POWER(10,6))*Variables!$C$7</f>
        <v>5004.3901032000003</v>
      </c>
      <c r="D36" s="7">
        <f>((('Distancias OD'!D36/Variables!$C$4)*Variables!$C$6*Variables!$C$5)/POWER(10,6))*Variables!$C$7</f>
        <v>34358.499216000004</v>
      </c>
      <c r="E36" s="7">
        <f>((('Distancias OD'!E36/Variables!$C$4)*Variables!$C$6*Variables!$C$5)/POWER(10,6))*Variables!$C$7</f>
        <v>32117.727527999999</v>
      </c>
      <c r="F36" s="7">
        <f>((('Distancias OD'!F36/Variables!$C$4)*Variables!$C$6*Variables!$C$5)/POWER(10,6))*Variables!$C$7</f>
        <v>76789.004976072014</v>
      </c>
      <c r="G36" s="7">
        <f>((('Distancias OD'!G36/Variables!$C$4)*Variables!$C$6*Variables!$C$5)/POWER(10,6))*Variables!$C$7</f>
        <v>90900.638143200005</v>
      </c>
      <c r="H36" s="7">
        <f>((('Distancias OD'!H36/Variables!$C$4)*Variables!$C$6*Variables!$C$5)/POWER(10,6))*Variables!$C$7</f>
        <v>24872.565736799999</v>
      </c>
      <c r="I36" s="7">
        <f>((('Distancias OD'!I36/Variables!$C$4)*Variables!$C$6*Variables!$C$5)/POWER(10,6))*Variables!$C$7</f>
        <v>33595.142994287999</v>
      </c>
      <c r="J36" s="7">
        <f>((('Distancias OD'!J36/Variables!$C$4)*Variables!$C$6*Variables!$C$5)/POWER(10,6))*Variables!$C$7</f>
        <v>10681.011712800002</v>
      </c>
      <c r="K36" s="7">
        <f>((('Distancias OD'!K36/Variables!$C$4)*Variables!$C$6*Variables!$C$5)/POWER(10,6))*Variables!$C$7</f>
        <v>24641.766252936006</v>
      </c>
      <c r="L36" s="7">
        <f>((('Distancias OD'!L36/Variables!$C$4)*Variables!$C$6*Variables!$C$5)/POWER(10,6))*Variables!$C$7</f>
        <v>14116.8616344</v>
      </c>
      <c r="M36" s="7">
        <f>((('Distancias OD'!M36/Variables!$C$4)*Variables!$C$6*Variables!$C$5)/POWER(10,6))*Variables!$C$7</f>
        <v>51463.056434400001</v>
      </c>
      <c r="N36" s="7">
        <f>((('Distancias OD'!N36/Variables!$C$4)*Variables!$C$6*Variables!$C$5)/POWER(10,6))*Variables!$C$7</f>
        <v>66999.073471200012</v>
      </c>
      <c r="O36" s="7">
        <f>((('Distancias OD'!O36/Variables!$C$4)*Variables!$C$6*Variables!$C$5)/POWER(10,6))*Variables!$C$7</f>
        <v>69239.845159200006</v>
      </c>
      <c r="P36" s="7">
        <f>((('Distancias OD'!P36/Variables!$C$4)*Variables!$C$6*Variables!$C$5)/POWER(10,6))*Variables!$C$7</f>
        <v>72825.079859999998</v>
      </c>
      <c r="Q36" s="7">
        <f>((('Distancias OD'!Q36/Variables!$C$4)*Variables!$C$6*Variables!$C$5)/POWER(10,6))*Variables!$C$7</f>
        <v>72151.35450580802</v>
      </c>
      <c r="R36" s="7">
        <f>((('Distancias OD'!R36/Variables!$C$4)*Variables!$C$6*Variables!$C$5)/POWER(10,6))*Variables!$C$7</f>
        <v>44890.126149600001</v>
      </c>
      <c r="S36" s="7">
        <f>((('Distancias OD'!S36/Variables!$C$4)*Variables!$C$6*Variables!$C$5)/POWER(10,6))*Variables!$C$7</f>
        <v>104053.221027864</v>
      </c>
      <c r="T36" s="7">
        <f>((('Distancias OD'!T36/Variables!$C$4)*Variables!$C$6*Variables!$C$5)/POWER(10,6))*Variables!$C$7</f>
        <v>131074.68681345601</v>
      </c>
      <c r="U36" s="7">
        <f>((('Distancias OD'!U36/Variables!$C$4)*Variables!$C$6*Variables!$C$5)/POWER(10,6))*Variables!$C$7</f>
        <v>108892.54095004802</v>
      </c>
      <c r="V36" s="7">
        <f>((('Distancias OD'!V36/Variables!$C$4)*Variables!$C$6*Variables!$C$5)/POWER(10,6))*Variables!$C$7</f>
        <v>106361.96279040001</v>
      </c>
      <c r="W36" s="7">
        <f>((('Distancias OD'!W36/Variables!$C$4)*Variables!$C$6*Variables!$C$5)/POWER(10,6))*Variables!$C$7</f>
        <v>127726.97391158402</v>
      </c>
      <c r="X36" s="7">
        <f>((('Distancias OD'!X36/Variables!$C$4)*Variables!$C$6*Variables!$C$5)/POWER(10,6))*Variables!$C$7</f>
        <v>108453.3496992</v>
      </c>
      <c r="Y36" s="7">
        <f>((('Distancias OD'!Y36/Variables!$C$4)*Variables!$C$6*Variables!$C$5)/POWER(10,6))*Variables!$C$7</f>
        <v>105464.68311413522</v>
      </c>
      <c r="Z36" s="7">
        <f>((('Distancias OD'!Z36/Variables!$C$4)*Variables!$C$6*Variables!$C$5)/POWER(10,6))*Variables!$C$7</f>
        <v>111110.90492116801</v>
      </c>
      <c r="AA36" s="7">
        <f>((('Distancias OD'!AA36/Variables!$C$4)*Variables!$C$6*Variables!$C$5)/POWER(10,6))*Variables!$C$7</f>
        <v>102843.20431634402</v>
      </c>
      <c r="AB36" s="7">
        <f>((('Distancias OD'!AB36/Variables!$C$4)*Variables!$C$6*Variables!$C$5)/POWER(10,6))*Variables!$C$7</f>
        <v>97511.661546696021</v>
      </c>
      <c r="AC36" s="7">
        <f>((('Distancias OD'!AC36/Variables!$C$4)*Variables!$C$6*Variables!$C$5)/POWER(10,6))*Variables!$C$7</f>
        <v>86348.136997080001</v>
      </c>
      <c r="AD36" s="7">
        <f>((('Distancias OD'!AD36/Variables!$C$4)*Variables!$C$6*Variables!$C$5)/POWER(10,6))*Variables!$C$7</f>
        <v>81104.731247160016</v>
      </c>
      <c r="AE36" s="7">
        <f>((('Distancias OD'!AE36/Variables!$C$4)*Variables!$C$6*Variables!$C$5)/POWER(10,6))*Variables!$C$7</f>
        <v>51388.364044800008</v>
      </c>
      <c r="AF36" s="7">
        <f>((('Distancias OD'!AF36/Variables!$C$4)*Variables!$C$6*Variables!$C$5)/POWER(10,6))*Variables!$C$7</f>
        <v>44217.894643200008</v>
      </c>
      <c r="AG36" s="7">
        <f>((('Distancias OD'!AG36/Variables!$C$4)*Variables!$C$6*Variables!$C$5)/POWER(10,6))*Variables!$C$7</f>
        <v>21415.055022215998</v>
      </c>
      <c r="AH36" s="7">
        <f>((('Distancias OD'!AH36/Variables!$C$4)*Variables!$C$6*Variables!$C$5)/POWER(10,6))*Variables!$C$7</f>
        <v>60874.297524000009</v>
      </c>
      <c r="AI36" s="7">
        <f>((('Distancias OD'!AI36/Variables!$C$4)*Variables!$C$6*Variables!$C$5)/POWER(10,6))*Variables!$C$7</f>
        <v>0</v>
      </c>
      <c r="AJ36" s="7">
        <f>((('Distancias OD'!AJ36/Variables!$C$4)*Variables!$C$6*Variables!$C$5)/POWER(10,6))*Variables!$C$7</f>
        <v>79920.856872000004</v>
      </c>
    </row>
    <row r="37" spans="2:43" s="4" customFormat="1" x14ac:dyDescent="0.25">
      <c r="B37" s="4">
        <f>Puertos!C37</f>
        <v>359</v>
      </c>
      <c r="C37" s="7">
        <f>((('Distancias OD'!C37/Variables!$C$4)*Variables!$C$6*Variables!$C$5)/POWER(10,6))*Variables!$C$7</f>
        <v>75514.005885600011</v>
      </c>
      <c r="D37" s="7">
        <f>((('Distancias OD'!D37/Variables!$C$4)*Variables!$C$6*Variables!$C$5)/POWER(10,6))*Variables!$C$7</f>
        <v>113681.07004730401</v>
      </c>
      <c r="E37" s="7">
        <f>((('Distancias OD'!E37/Variables!$C$4)*Variables!$C$6*Variables!$C$5)/POWER(10,6))*Variables!$C$7</f>
        <v>111142.27572480001</v>
      </c>
      <c r="F37" s="7">
        <f>((('Distancias OD'!F37/Variables!$C$4)*Variables!$C$6*Variables!$C$5)/POWER(10,6))*Variables!$C$7</f>
        <v>24200.3342304</v>
      </c>
      <c r="G37" s="7">
        <f>((('Distancias OD'!G37/Variables!$C$4)*Variables!$C$6*Variables!$C$5)/POWER(10,6))*Variables!$C$7</f>
        <v>40035.120825600003</v>
      </c>
      <c r="H37" s="7">
        <f>((('Distancias OD'!H37/Variables!$C$4)*Variables!$C$6*Variables!$C$5)/POWER(10,6))*Variables!$C$7</f>
        <v>104121.1911024</v>
      </c>
      <c r="I37" s="7">
        <f>((('Distancias OD'!I37/Variables!$C$4)*Variables!$C$6*Variables!$C$5)/POWER(10,6))*Variables!$C$7</f>
        <v>41943.511379879994</v>
      </c>
      <c r="J37" s="7">
        <f>((('Distancias OD'!J37/Variables!$C$4)*Variables!$C$6*Variables!$C$5)/POWER(10,6))*Variables!$C$7</f>
        <v>48699.438019200003</v>
      </c>
      <c r="K37" s="7">
        <f>((('Distancias OD'!K37/Variables!$C$4)*Variables!$C$6*Variables!$C$5)/POWER(10,6))*Variables!$C$7</f>
        <v>57147.894206855999</v>
      </c>
      <c r="L37" s="7">
        <f>((('Distancias OD'!L37/Variables!$C$4)*Variables!$C$6*Variables!$C$5)/POWER(10,6))*Variables!$C$7</f>
        <v>92917.332662400004</v>
      </c>
      <c r="M37" s="7">
        <f>((('Distancias OD'!M37/Variables!$C$4)*Variables!$C$6*Variables!$C$5)/POWER(10,6))*Variables!$C$7</f>
        <v>30474.494956800001</v>
      </c>
      <c r="N37" s="7">
        <f>((('Distancias OD'!N37/Variables!$C$4)*Variables!$C$6*Variables!$C$5)/POWER(10,6))*Variables!$C$7</f>
        <v>17552.711555999998</v>
      </c>
      <c r="O37" s="7">
        <f>((('Distancias OD'!O37/Variables!$C$4)*Variables!$C$6*Variables!$C$5)/POWER(10,6))*Variables!$C$7</f>
        <v>17552.711555999998</v>
      </c>
      <c r="P37" s="7">
        <f>((('Distancias OD'!P37/Variables!$C$4)*Variables!$C$6*Variables!$C$5)/POWER(10,6))*Variables!$C$7</f>
        <v>15834.786595200001</v>
      </c>
      <c r="Q37" s="7">
        <f>((('Distancias OD'!Q37/Variables!$C$4)*Variables!$C$6*Variables!$C$5)/POWER(10,6))*Variables!$C$7</f>
        <v>13818.092075999999</v>
      </c>
      <c r="R37" s="7">
        <f>((('Distancias OD'!R37/Variables!$C$4)*Variables!$C$6*Variables!$C$5)/POWER(10,6))*Variables!$C$7</f>
        <v>40109.813215200003</v>
      </c>
      <c r="S37" s="7">
        <f>((('Distancias OD'!S37/Variables!$C$4)*Variables!$C$6*Variables!$C$5)/POWER(10,6))*Variables!$C$7</f>
        <v>48101.898902399997</v>
      </c>
      <c r="T37" s="7">
        <f>((('Distancias OD'!T37/Variables!$C$4)*Variables!$C$6*Variables!$C$5)/POWER(10,6))*Variables!$C$7</f>
        <v>74393.620041599992</v>
      </c>
      <c r="U37" s="7">
        <f>((('Distancias OD'!U37/Variables!$C$4)*Variables!$C$6*Variables!$C$5)/POWER(10,6))*Variables!$C$7</f>
        <v>55869.907420800009</v>
      </c>
      <c r="V37" s="7">
        <f>((('Distancias OD'!V37/Variables!$C$4)*Variables!$C$6*Variables!$C$5)/POWER(10,6))*Variables!$C$7</f>
        <v>55496.445472800006</v>
      </c>
      <c r="W37" s="7">
        <f>((('Distancias OD'!W37/Variables!$C$4)*Variables!$C$6*Variables!$C$5)/POWER(10,6))*Variables!$C$7</f>
        <v>70808.3853408</v>
      </c>
      <c r="X37" s="7">
        <f>((('Distancias OD'!X37/Variables!$C$4)*Variables!$C$6*Variables!$C$5)/POWER(10,6))*Variables!$C$7</f>
        <v>57587.832381599997</v>
      </c>
      <c r="Y37" s="7">
        <f>((('Distancias OD'!Y37/Variables!$C$4)*Variables!$C$6*Variables!$C$5)/POWER(10,6))*Variables!$C$7</f>
        <v>50566.747759200007</v>
      </c>
      <c r="Z37" s="7">
        <f>((('Distancias OD'!Z37/Variables!$C$4)*Variables!$C$6*Variables!$C$5)/POWER(10,6))*Variables!$C$7</f>
        <v>54376.059628800002</v>
      </c>
      <c r="AA37" s="7">
        <f>((('Distancias OD'!AA37/Variables!$C$4)*Variables!$C$6*Variables!$C$5)/POWER(10,6))*Variables!$C$7</f>
        <v>46533.358720800003</v>
      </c>
      <c r="AB37" s="7">
        <f>((('Distancias OD'!AB37/Variables!$C$4)*Variables!$C$6*Variables!$C$5)/POWER(10,6))*Variables!$C$7</f>
        <v>40184.505604800004</v>
      </c>
      <c r="AC37" s="7">
        <f>((('Distancias OD'!AC37/Variables!$C$4)*Variables!$C$6*Variables!$C$5)/POWER(10,6))*Variables!$C$7</f>
        <v>35553.577449600001</v>
      </c>
      <c r="AD37" s="7">
        <f>((('Distancias OD'!AD37/Variables!$C$4)*Variables!$C$6*Variables!$C$5)/POWER(10,6))*Variables!$C$7</f>
        <v>7693.3161288000019</v>
      </c>
      <c r="AE37" s="7">
        <f>((('Distancias OD'!AE37/Variables!$C$4)*Variables!$C$6*Variables!$C$5)/POWER(10,6))*Variables!$C$7</f>
        <v>30549.187346400002</v>
      </c>
      <c r="AF37" s="7">
        <f>((('Distancias OD'!AF37/Variables!$C$4)*Variables!$C$6*Variables!$C$5)/POWER(10,6))*Variables!$C$7</f>
        <v>38541.273033600002</v>
      </c>
      <c r="AG37" s="7">
        <f>((('Distancias OD'!AG37/Variables!$C$4)*Variables!$C$6*Variables!$C$5)/POWER(10,6))*Variables!$C$7</f>
        <v>56616.831316800002</v>
      </c>
      <c r="AH37" s="7">
        <f>((('Distancias OD'!AH37/Variables!$C$4)*Variables!$C$6*Variables!$C$5)/POWER(10,6))*Variables!$C$7</f>
        <v>22631.794048799999</v>
      </c>
      <c r="AI37" s="7">
        <f>((('Distancias OD'!AI37/Variables!$C$4)*Variables!$C$6*Variables!$C$5)/POWER(10,6))*Variables!$C$7</f>
        <v>79920.856872000004</v>
      </c>
      <c r="AJ37" s="7">
        <f>((('Distancias OD'!AJ37/Variables!$C$4)*Variables!$C$6*Variables!$C$5)/POWER(10,6))*Variables!$C$7</f>
        <v>0</v>
      </c>
    </row>
    <row r="38" spans="2:43" s="4" customFormat="1" x14ac:dyDescent="0.25"/>
    <row r="44" spans="2:43" x14ac:dyDescent="0.25">
      <c r="AQ4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B396-ED4B-41C8-B789-7E13DA796402}">
  <dimension ref="A1:AP44"/>
  <sheetViews>
    <sheetView tabSelected="1" zoomScale="69" zoomScaleNormal="69" workbookViewId="0">
      <pane xSplit="1" topLeftCell="B1" activePane="topRight" state="frozen"/>
      <selection pane="topRight" activeCell="M40" sqref="M40"/>
    </sheetView>
  </sheetViews>
  <sheetFormatPr baseColWidth="10" defaultRowHeight="15" x14ac:dyDescent="0.25"/>
  <cols>
    <col min="2" max="2" width="13.85546875" bestFit="1" customWidth="1"/>
    <col min="3" max="4" width="14.5703125" bestFit="1" customWidth="1"/>
    <col min="5" max="5" width="13.42578125" bestFit="1" customWidth="1"/>
    <col min="6" max="6" width="14.28515625" bestFit="1" customWidth="1"/>
    <col min="7" max="7" width="13.85546875" bestFit="1" customWidth="1"/>
    <col min="8" max="8" width="11.42578125" style="4" customWidth="1"/>
    <col min="9" max="9" width="12.5703125" style="4" bestFit="1" customWidth="1"/>
    <col min="10" max="10" width="11.42578125" style="4" customWidth="1"/>
    <col min="11" max="11" width="12.5703125" style="4" bestFit="1" customWidth="1"/>
    <col min="12" max="16" width="11.42578125" style="4" customWidth="1"/>
    <col min="17" max="17" width="11.42578125" customWidth="1"/>
    <col min="18" max="19" width="11.42578125" style="4" customWidth="1"/>
    <col min="20" max="20" width="11.42578125" style="4"/>
    <col min="21" max="21" width="14.140625" style="4" bestFit="1" customWidth="1"/>
    <col min="22" max="24" width="11.42578125" style="4"/>
    <col min="25" max="25" width="15" style="4" bestFit="1" customWidth="1"/>
    <col min="26" max="31" width="11.42578125" style="4"/>
    <col min="32" max="32" width="12.5703125" style="4" bestFit="1" customWidth="1"/>
    <col min="33" max="33" width="11.42578125" style="4"/>
    <col min="34" max="34" width="12.5703125" bestFit="1" customWidth="1"/>
    <col min="35" max="35" width="11.5703125" bestFit="1" customWidth="1"/>
  </cols>
  <sheetData>
    <row r="1" spans="1:35" x14ac:dyDescent="0.25">
      <c r="A1" t="s">
        <v>1</v>
      </c>
    </row>
    <row r="3" spans="1:35" x14ac:dyDescent="0.25">
      <c r="A3" s="4"/>
      <c r="B3">
        <f>$A4</f>
        <v>61</v>
      </c>
      <c r="C3">
        <f>$A5</f>
        <v>1063</v>
      </c>
      <c r="D3">
        <f>$A6</f>
        <v>63</v>
      </c>
      <c r="E3">
        <f>$A7</f>
        <v>275</v>
      </c>
      <c r="F3" s="9">
        <f>$A8</f>
        <v>271</v>
      </c>
      <c r="G3" s="9">
        <f>$A9</f>
        <v>1064</v>
      </c>
      <c r="H3" s="6">
        <f>$A10</f>
        <v>111</v>
      </c>
      <c r="I3" s="6">
        <f>$A11</f>
        <v>297</v>
      </c>
      <c r="J3" s="6">
        <f>$A12</f>
        <v>294</v>
      </c>
      <c r="K3" s="4">
        <f>$A13</f>
        <v>118</v>
      </c>
      <c r="L3" s="4">
        <f>$A14</f>
        <v>175</v>
      </c>
      <c r="M3" s="4">
        <f>$A15</f>
        <v>326</v>
      </c>
      <c r="N3" s="6">
        <f>$A16</f>
        <v>163</v>
      </c>
      <c r="O3" s="4">
        <f>$A17</f>
        <v>172</v>
      </c>
      <c r="P3" s="6">
        <f>$A18</f>
        <v>282</v>
      </c>
      <c r="Q3">
        <f>$A19</f>
        <v>287</v>
      </c>
      <c r="R3" s="6">
        <f>$A20</f>
        <v>235</v>
      </c>
      <c r="S3" s="6">
        <f>$A21</f>
        <v>1069</v>
      </c>
      <c r="T3" s="6">
        <f>$A22</f>
        <v>253</v>
      </c>
      <c r="U3" s="6">
        <f>$A23</f>
        <v>250</v>
      </c>
      <c r="V3" s="6">
        <f>$A24</f>
        <v>245</v>
      </c>
      <c r="W3" s="6">
        <f>$A25</f>
        <v>218</v>
      </c>
      <c r="X3" s="6">
        <f>$A26</f>
        <v>220</v>
      </c>
      <c r="Y3" s="4">
        <f>$A27</f>
        <v>254</v>
      </c>
      <c r="Z3" s="6">
        <f>$A28</f>
        <v>268</v>
      </c>
      <c r="AA3" s="6">
        <f>$A29</f>
        <v>269</v>
      </c>
      <c r="AB3" s="6">
        <f>$A30</f>
        <v>272</v>
      </c>
      <c r="AC3" s="6">
        <f>$A31</f>
        <v>283</v>
      </c>
      <c r="AD3" s="6">
        <f>$A32</f>
        <v>285</v>
      </c>
      <c r="AE3" s="6">
        <f>$A33</f>
        <v>288</v>
      </c>
      <c r="AF3" s="6">
        <f>$A34</f>
        <v>1065</v>
      </c>
      <c r="AG3" s="4">
        <f>$A35</f>
        <v>323</v>
      </c>
      <c r="AH3" s="9">
        <f>$A36</f>
        <v>462</v>
      </c>
      <c r="AI3">
        <f>$A37</f>
        <v>359</v>
      </c>
    </row>
    <row r="4" spans="1:35" x14ac:dyDescent="0.25">
      <c r="A4" s="4">
        <f>Puertos!C4</f>
        <v>61</v>
      </c>
      <c r="B4" s="4">
        <v>0</v>
      </c>
      <c r="C4" s="10">
        <f>'Coste combustible OD'!D4+[2]Ruta_Europa!$BG$249</f>
        <v>109600.96429977578</v>
      </c>
      <c r="D4" s="10">
        <f>'Coste combustible OD'!E4+[3]Ruta_Europa!$BG$249</f>
        <v>36293.032106639999</v>
      </c>
      <c r="E4" s="10">
        <f>[2]Ruta_Europa!$BH$206</f>
        <v>259015.02181695233</v>
      </c>
      <c r="F4" s="10">
        <f>'Coste combustible OD'!G4+[2]Ruta_Europa!$BG$15</f>
        <v>206693.95210837334</v>
      </c>
      <c r="G4" s="10">
        <f>[2]Ruta_Europa!$BH$26</f>
        <v>82753.995450653383</v>
      </c>
      <c r="H4" s="10">
        <f>[2]Ruta_Europa!$BH$205</f>
        <v>99679.988031157933</v>
      </c>
      <c r="I4" s="10">
        <f>'Coste combustible OD'!J4+[2]Ruta_Europa!$BG$275</f>
        <v>17545.776998293695</v>
      </c>
      <c r="J4" s="10">
        <f>[2]Ruta_Europa!$BH$193</f>
        <v>80856.605219398189</v>
      </c>
      <c r="K4" s="10">
        <f>'Coste combustible OD'!L4+[2]Ruta_Europa!$BG$26</f>
        <v>49672.427514038616</v>
      </c>
      <c r="L4" s="10">
        <f>'Coste combustible OD'!M4+[3]Ruta_Europa!$BG$22</f>
        <v>51416.787488110029</v>
      </c>
      <c r="M4" s="10">
        <f>'Coste combustible OD'!N4+[3]Ruta_Europa!$BG$22</f>
        <v>67475.651252110023</v>
      </c>
      <c r="N4" s="10">
        <f>'Coste combustible OD'!O4+[3]Ruta_Europa!$BG$22</f>
        <v>69716.422940110031</v>
      </c>
      <c r="O4" s="10">
        <f>'Coste combustible OD'!P4+[3]Ruta_Europa!$BG$22</f>
        <v>73749.811978510043</v>
      </c>
      <c r="P4" s="10">
        <f>[3]Ruta_Europa!$BH$181</f>
        <v>105480.26444210246</v>
      </c>
      <c r="Q4" s="10">
        <f>'Coste combustible OD'!R4+[3]Ruta_Europa!$BG$22</f>
        <v>45216.572227414028</v>
      </c>
      <c r="R4" s="10">
        <f>'Coste combustible OD'!S4+[3]Ruta_Europa!$BG$181</f>
        <v>110725.31229163588</v>
      </c>
      <c r="S4" s="10">
        <f>[3]Ruta_Europa!$BH$28</f>
        <v>137035.71696665761</v>
      </c>
      <c r="T4" s="10">
        <f>[3]Ruta_Europa!$BH$37</f>
        <v>114245.72206464029</v>
      </c>
      <c r="U4" s="10">
        <f>[3]Ruta_Europa!$BH$78</f>
        <v>119229.42410275602</v>
      </c>
      <c r="V4" s="10">
        <f>[3]Ruta_Europa!$BH$23</f>
        <v>135805.48251449448</v>
      </c>
      <c r="W4" s="10">
        <f>[3]Ruta_Europa!$BH$89</f>
        <v>135527.42581338406</v>
      </c>
      <c r="X4" s="10">
        <f>[3]Ruta_Europa!$BH$35</f>
        <v>120180.75442192834</v>
      </c>
      <c r="Y4" s="12">
        <f>'Coste combustible OD'!Z4+[3]Ruta_Europa!$BG$37</f>
        <v>106577.39556125786</v>
      </c>
      <c r="Z4" s="10">
        <f>[3]Ruta_Europa!$BH$13</f>
        <v>101926.20161656961</v>
      </c>
      <c r="AA4" s="10">
        <f>[3]Ruta_Europa!$BH$67</f>
        <v>109629.91612341681</v>
      </c>
      <c r="AB4" s="10">
        <f>[3]Ruta_Europa!$BH$159</f>
        <v>100129.78436516765</v>
      </c>
      <c r="AC4" s="10">
        <f>[3]Ruta_Europa!$BH$175</f>
        <v>85713.916592245732</v>
      </c>
      <c r="AD4" s="10">
        <f>'Coste combustible OD'!AE4+[3]Ruta_Europa!$BG$22</f>
        <v>52238.403773710023</v>
      </c>
      <c r="AE4" s="10">
        <f>'Coste combustible OD'!AF4+[3]Ruta_Europa!$BG$22</f>
        <v>45067.934372110023</v>
      </c>
      <c r="AF4" s="10">
        <f>[3]Ruta_Europa!$BH$165</f>
        <v>31863.27319542117</v>
      </c>
      <c r="AG4" s="10">
        <f>'Coste combustible OD'!AH4+[3]Ruta_Europa!$BG$22</f>
        <v>61724.337252910023</v>
      </c>
      <c r="AH4" s="10">
        <f>'Coste combustible OD'!AI4+[3]Ruta_Europa!$BG$22</f>
        <v>10111.896039310024</v>
      </c>
      <c r="AI4" s="10">
        <f>'Coste combustible OD'!AJ4+[3]Ruta_Europa!$BG$181</f>
        <v>86622.825091611885</v>
      </c>
    </row>
    <row r="5" spans="1:35" s="4" customFormat="1" x14ac:dyDescent="0.25">
      <c r="A5" s="4">
        <f>Puertos!C5</f>
        <v>1063</v>
      </c>
      <c r="B5" s="10">
        <f>'Coste combustible OD'!C5+[3]Ruta_Europa!$BG$17</f>
        <v>48967.937189307937</v>
      </c>
      <c r="C5" s="4">
        <v>0</v>
      </c>
      <c r="D5" s="10">
        <f>'Coste combustible OD'!E5+[3]Ruta_Europa!$BG$17</f>
        <v>13713.129298107935</v>
      </c>
      <c r="E5" s="10">
        <f>[3]Ruta_Europa!$BH$51</f>
        <v>136230.86486681801</v>
      </c>
      <c r="F5" s="10">
        <f>'Coste combustible OD'!G5+[3]Ruta_Europa!$BG$4</f>
        <v>133890.41001843044</v>
      </c>
      <c r="G5" s="10">
        <f>'Coste combustible OD'!H5+[3]Ruta_Europa!$BG$17</f>
        <v>22228.061712507933</v>
      </c>
      <c r="H5" s="10">
        <f>[3]Ruta_Europa!$BH$15</f>
        <v>88389.656312139894</v>
      </c>
      <c r="I5" s="10">
        <f>'Coste combustible OD'!J5+[3]Ruta_Europa!$BG$17</f>
        <v>53897.634902907936</v>
      </c>
      <c r="J5" s="10">
        <f>[3]Ruta_Europa!$BH$16</f>
        <v>71070.47349796351</v>
      </c>
      <c r="K5" s="10">
        <f>'Coste combustible OD'!L5+[3]Ruta_Europa!$BG$17</f>
        <v>30892.378906107937</v>
      </c>
      <c r="L5" s="10">
        <f>'Coste combustible OD'!M5+[3]Ruta_Europa!$BG$17</f>
        <v>94604.240311011934</v>
      </c>
      <c r="M5" s="10">
        <f>'Coste combustible OD'!N5+[3]Ruta_Europa!$BG$17</f>
        <v>110439.77383010794</v>
      </c>
      <c r="N5" s="10">
        <f>[3]Ruta_Europa!$BH$17</f>
        <v>116510.00444503139</v>
      </c>
      <c r="O5" s="10">
        <f>'Coste combustible OD'!P5+[3]Ruta_Europa!$BG$17</f>
        <v>116340.47260850793</v>
      </c>
      <c r="P5" s="10">
        <f>'Coste combustible OD'!Q5+[3]Ruta_Europa!$BG$4</f>
        <v>119026.62448803043</v>
      </c>
      <c r="Q5" s="10">
        <f>'Coste combustible OD'!R5+[3]Ruta_Europa!$BG$17</f>
        <v>88405.518898107941</v>
      </c>
      <c r="R5" s="10">
        <f>[3]Ruta_Europa!$BH$60</f>
        <v>163019.79707982077</v>
      </c>
      <c r="S5" s="10">
        <f>[3]Ruta_Europa!$BH$41</f>
        <v>179256.44067812007</v>
      </c>
      <c r="T5" s="10">
        <f>[3]Ruta_Europa!$BH$34</f>
        <v>153303.44794221697</v>
      </c>
      <c r="U5" s="10">
        <f>[3]Ruta_Europa!$BH$80</f>
        <v>168657.09153096998</v>
      </c>
      <c r="V5" s="10">
        <f>[3]Ruta_Europa!$BH$39</f>
        <v>176644.99718804218</v>
      </c>
      <c r="W5" s="10">
        <f>[3]Ruta_Europa!$BH$85</f>
        <v>180066.26331260035</v>
      </c>
      <c r="X5" s="10">
        <f>[3]Ruta_Europa!$BH$19</f>
        <v>154510.98084794226</v>
      </c>
      <c r="Y5" s="12">
        <f>'Coste combustible OD'!Z5+[3]Ruta_Europa!$BG$19</f>
        <v>116007.63777732298</v>
      </c>
      <c r="Z5" s="10">
        <f>[3]Ruta_Europa!$BH$4</f>
        <v>147686.85314545463</v>
      </c>
      <c r="AA5" s="10">
        <f>'Coste combustible OD'!AB5+[3]Ruta_Europa!$BG$51</f>
        <v>146719.70802671066</v>
      </c>
      <c r="AB5" s="10">
        <f>[3]Ruta_Europa!$BH$54</f>
        <v>142449.56505395577</v>
      </c>
      <c r="AC5" s="10">
        <f>[3]Ruta_Europa!$BH$61</f>
        <v>131044.34401496052</v>
      </c>
      <c r="AD5" s="10">
        <f>'Coste combustible OD'!AE5+[3]Ruta_Europa!$BG$17</f>
        <v>94378.66929441996</v>
      </c>
      <c r="AE5" s="10">
        <f>'Coste combustible OD'!AF5+[3]Ruta_Europa!$BG$17</f>
        <v>87209.693740611954</v>
      </c>
      <c r="AF5" s="10">
        <f>[3]Ruta_Europa!$BH$18</f>
        <v>69320.288283297879</v>
      </c>
      <c r="AG5" s="10">
        <f>'Coste combustible OD'!AH5+[3]Ruta_Europa!$BG$17</f>
        <v>103715.21799441996</v>
      </c>
      <c r="AH5" s="10">
        <f>'Coste combustible OD'!AI5+[3]Ruta_Europa!$BG$17</f>
        <v>44486.393813307935</v>
      </c>
      <c r="AI5" s="10">
        <f>'Coste combustible OD'!AJ5+[3]Ruta_Europa!$BG$51</f>
        <v>128640.48981642025</v>
      </c>
    </row>
    <row r="6" spans="1:35" s="4" customFormat="1" x14ac:dyDescent="0.25">
      <c r="A6" s="4">
        <f>Puertos!C6</f>
        <v>63</v>
      </c>
      <c r="B6" s="10">
        <f>'Coste combustible OD'!C6+[3]Ruta_Europa!$BG$17</f>
        <v>46420.926703947931</v>
      </c>
      <c r="C6" s="10">
        <f>'Coste combustible OD'!D6+[3]Ruta_Europa!$BG$17</f>
        <v>13713.129298107935</v>
      </c>
      <c r="D6" s="10">
        <f>'Coste combustible OD'!E6</f>
        <v>0</v>
      </c>
      <c r="E6" s="10">
        <f>'Coste combustible OD'!F6+[3]Ruta_Europa!$BG$51</f>
        <v>121246.69016991626</v>
      </c>
      <c r="F6" s="10">
        <f>'Coste combustible OD'!G6+[3]Ruta_Europa!$BG$51</f>
        <v>137081.47676511627</v>
      </c>
      <c r="G6" s="10">
        <f>'Coste combustible OD'!H6+[3]Ruta_Europa!$BG$17</f>
        <v>19315.058518107937</v>
      </c>
      <c r="H6" s="10">
        <f>'Coste combustible OD'!I6+[3]Ruta_Europa!$BG$15</f>
        <v>77706.669712214964</v>
      </c>
      <c r="I6" s="10">
        <f>'Coste combustible OD'!J6+[3]Ruta_Europa!$BG$17</f>
        <v>52030.325162907939</v>
      </c>
      <c r="J6" s="10">
        <f>'Coste combustible OD'!K6+[3]Ruta_Europa!$BG$16</f>
        <v>66047.574978283548</v>
      </c>
      <c r="K6" s="10">
        <f>'Coste combustible OD'!L6+[3]Ruta_Europa!$BG$17</f>
        <v>28651.607218107936</v>
      </c>
      <c r="L6" s="10">
        <f>'Coste combustible OD'!M6+[3]Ruta_Europa!$BG$17</f>
        <v>92737.677494907941</v>
      </c>
      <c r="M6" s="10">
        <f>'Coste combustible OD'!N6+[3]Ruta_Europa!$BG$17</f>
        <v>108273.69453170795</v>
      </c>
      <c r="N6" s="10">
        <f>'Coste combustible OD'!O6+[3]Ruta_Europa!$BG$17</f>
        <v>110514.46621970795</v>
      </c>
      <c r="O6" s="10">
        <f>'Coste combustible OD'!P6+[3]Ruta_Europa!$BG$17</f>
        <v>114099.70092050794</v>
      </c>
      <c r="P6" s="10">
        <f>'Coste combustible OD'!Q6+[3]Ruta_Europa!$BG$51</f>
        <v>122217.69123471626</v>
      </c>
      <c r="Q6" s="10">
        <f>'Coste combustible OD'!R6+[3]Ruta_Europa!$BG$17</f>
        <v>86239.439599707955</v>
      </c>
      <c r="R6" s="10">
        <f>'Coste combustible OD'!S6+[3]Ruta_Europa!$BG$60</f>
        <v>146113.02956215516</v>
      </c>
      <c r="S6" s="10">
        <f>'Coste combustible OD'!T6+[3]Ruta_Europa!$BG$41</f>
        <v>169194.97114217578</v>
      </c>
      <c r="T6" s="10">
        <f>'Coste combustible OD'!U6+[3]Ruta_Europa!$BG$34</f>
        <v>146037.54022788192</v>
      </c>
      <c r="U6" s="10">
        <f>'Coste combustible OD'!V6+[3]Ruta_Europa!$BG$80</f>
        <v>158642.67170052239</v>
      </c>
      <c r="V6" s="10">
        <f>'Coste combustible OD'!W6+[3]Ruta_Europa!$BG$39</f>
        <v>161309.5517123832</v>
      </c>
      <c r="W6" s="10">
        <f>'Coste combustible OD'!X6+[3]Ruta_Europa!$BG$85</f>
        <v>160180.37845573181</v>
      </c>
      <c r="X6" s="10">
        <f>'Coste combustible OD'!Y6+[3]Ruta_Europa!$BG$19</f>
        <v>147834.81190977897</v>
      </c>
      <c r="Y6" s="10">
        <f>'Coste combustible OD'!Z6+[3]Ruta_Europa!$BG$19</f>
        <v>151644.12377937898</v>
      </c>
      <c r="Z6" s="10">
        <f>'Coste combustible OD'!AA6+[3]Ruta_Europa!$BG$4</f>
        <v>137849.10666723043</v>
      </c>
      <c r="AA6" s="10">
        <f>'Coste combustible OD'!AB6+[3]Ruta_Europa!$BG$4</f>
        <v>131500.25355123042</v>
      </c>
      <c r="AB6" s="10">
        <f>'Coste combustible OD'!AC6+[3]Ruta_Europa!$BG$54</f>
        <v>127127.34187021016</v>
      </c>
      <c r="AC6" s="10">
        <f>'Coste combustible OD'!AD6+[3]Ruta_Europa!$BG$61</f>
        <v>116008.34386116598</v>
      </c>
      <c r="AD6" s="10">
        <f>'Coste combustible OD'!AE6+[3]Ruta_Europa!$BG$17</f>
        <v>92662.985105307947</v>
      </c>
      <c r="AE6" s="10">
        <f>'Coste combustible OD'!AF6+[3]Ruta_Europa!$BG$17</f>
        <v>85492.515703707948</v>
      </c>
      <c r="AF6" s="10">
        <f>'Coste combustible OD'!AG6+[3]Ruta_Europa!$BG$18</f>
        <v>64458.907661989913</v>
      </c>
      <c r="AG6" s="10">
        <f>'Coste combustible OD'!AH6+[3]Ruta_Europa!$BG$17</f>
        <v>102148.91858450795</v>
      </c>
      <c r="AH6" s="10">
        <f>'Coste combustible OD'!AI6+[3]Ruta_Europa!$BG$17</f>
        <v>42245.622125307935</v>
      </c>
      <c r="AI6" s="10">
        <f>'Coste combustible OD'!AJ6+[3]Ruta_Europa!$BG$60</f>
        <v>127066.47021415517</v>
      </c>
    </row>
    <row r="7" spans="1:35" s="4" customFormat="1" x14ac:dyDescent="0.25">
      <c r="A7" s="4">
        <f>Puertos!C7</f>
        <v>275</v>
      </c>
      <c r="B7" s="10">
        <f>[3]Ruta_Europa!$BH$167</f>
        <v>82145.142285977941</v>
      </c>
      <c r="C7" s="10">
        <f>[3]Ruta_Europa!$BH$51</f>
        <v>136230.86486681801</v>
      </c>
      <c r="D7" s="10">
        <f>'Coste combustible OD'!E7+[3]Ruta_Europa!$BG$51</f>
        <v>121246.69016991626</v>
      </c>
      <c r="E7" s="4">
        <v>0</v>
      </c>
      <c r="F7" s="10">
        <f>'Coste combustible OD'!G7+[3]Ruta_Europa!$BG$51</f>
        <v>35126.36496111624</v>
      </c>
      <c r="G7" s="10">
        <f>[3]Ruta_Europa!$BH$52</f>
        <v>120882.44919813766</v>
      </c>
      <c r="H7" s="10">
        <f>[3]Ruta_Europa!$BH$198</f>
        <v>49756.677864077596</v>
      </c>
      <c r="I7" s="10">
        <f>[3]Ruta_Europa!$BH$168</f>
        <v>93062.355196139339</v>
      </c>
      <c r="J7" s="10">
        <f>[3]Ruta_Europa!$BH$199</f>
        <v>69332.809541747178</v>
      </c>
      <c r="K7" s="10">
        <f>[3]Ruta_Europa!$BH$199</f>
        <v>69332.809541747178</v>
      </c>
      <c r="L7" s="10">
        <f>[3]Ruta_Europa!$BH$199</f>
        <v>69332.809541747178</v>
      </c>
      <c r="M7" s="10">
        <f>[3]Ruta_Europa!$BH$199</f>
        <v>69332.809541747178</v>
      </c>
      <c r="N7" s="10">
        <f>[3]Ruta_Europa!$BH$199</f>
        <v>69332.809541747178</v>
      </c>
      <c r="O7" s="10">
        <f>[3]Ruta_Europa!$BH$199</f>
        <v>69332.809541747178</v>
      </c>
      <c r="P7" s="10">
        <f>'Coste combustible OD'!Q7+[3]Ruta_Europa!$BG$51</f>
        <v>28711.782542268244</v>
      </c>
      <c r="Q7" s="10">
        <f>[3]Ruta_Europa!$BH$199</f>
        <v>69332.809541747178</v>
      </c>
      <c r="R7" s="10">
        <f>'Coste combustible OD'!S7+[3]Ruta_Europa!$BG$60</f>
        <v>44154.930062571155</v>
      </c>
      <c r="S7" s="10">
        <f>[3]Ruta_Europa!$BH$98</f>
        <v>70151.598576715594</v>
      </c>
      <c r="T7" s="10">
        <f>[3]Ruta_Europa!$BH$116</f>
        <v>44756.021412360467</v>
      </c>
      <c r="U7" s="10">
        <f>'Coste combustible OD'!V7+[3]Ruta_Europa!$BG$80</f>
        <v>50572.792729528803</v>
      </c>
      <c r="V7" s="10">
        <f>[3]Ruta_Europa!$BH$93</f>
        <v>59545.904157677629</v>
      </c>
      <c r="W7" s="10">
        <f>'Coste combustible OD'!X7+[3]Ruta_Europa!$BG$85</f>
        <v>50693.286084467822</v>
      </c>
      <c r="X7" s="10">
        <f>[3]Ruta_Europa!$BH$2</f>
        <v>42836.737338981955</v>
      </c>
      <c r="Y7" s="12">
        <f>'Coste combustible OD'!Z6+[3]Ruta_Europa!$BG$2</f>
        <v>146088.62269192448</v>
      </c>
      <c r="Z7" s="10">
        <f>'Coste combustible OD'!AA7+[3]Ruta_Europa!$BG$4</f>
        <v>35891.754091542432</v>
      </c>
      <c r="AA7" s="10">
        <f>'Coste combustible OD'!AB7+[3]Ruta_Europa!$BG$4</f>
        <v>29545.141747230424</v>
      </c>
      <c r="AB7" s="10">
        <f>'Coste combustible OD'!AC7+[3]Ruta_Europa!$BG$54</f>
        <v>9486.828250210152</v>
      </c>
      <c r="AC7" s="10">
        <f>'Coste combustible OD'!AD7+[3]Ruta_Europa!$BG$61</f>
        <v>27491.886793997968</v>
      </c>
      <c r="AD7" s="10">
        <f>[3]Ruta_Europa!$BH$160</f>
        <v>37734.87076016736</v>
      </c>
      <c r="AE7" s="10">
        <f>[3]Ruta_Europa!$BH$169</f>
        <v>66034.401221519918</v>
      </c>
      <c r="AF7" s="10">
        <f>[3]Ruta_Europa!$BH$200</f>
        <v>71634.755642677774</v>
      </c>
      <c r="AG7" s="10">
        <f>'Coste combustible OD'!AH6+[3]Ruta_Europa!$BG$160</f>
        <v>100600.38263850656</v>
      </c>
      <c r="AH7" s="10">
        <f>'Coste combustible OD'!AI6+[3]Ruta_Europa!$BG$160</f>
        <v>40697.086179306556</v>
      </c>
      <c r="AI7" s="10">
        <f>'Coste combustible OD'!AJ7+[3]Ruta_Europa!$BG$60</f>
        <v>40124.528719755152</v>
      </c>
    </row>
    <row r="8" spans="1:35" s="4" customFormat="1" x14ac:dyDescent="0.25">
      <c r="A8" s="4">
        <f>Puertos!C8</f>
        <v>271</v>
      </c>
      <c r="B8" s="10">
        <f>[3]Ruta_Europa!$BH$167</f>
        <v>82145.142285977941</v>
      </c>
      <c r="C8" s="10">
        <f>[3]Ruta_Europa!$BH$51</f>
        <v>136230.86486681801</v>
      </c>
      <c r="D8" s="10">
        <f>'Coste combustible OD'!E8+[3]Ruta_Europa!$BG$51</f>
        <v>137081.47676511627</v>
      </c>
      <c r="E8" s="10"/>
      <c r="F8" s="4">
        <v>0</v>
      </c>
      <c r="G8" s="10">
        <f>[3]Ruta_Europa!$BH$52</f>
        <v>120882.44919813766</v>
      </c>
      <c r="H8" s="10">
        <f>[3]Ruta_Europa!$BH$198</f>
        <v>49756.677864077596</v>
      </c>
      <c r="I8" s="10">
        <f>[3]Ruta_Europa!$BH$168</f>
        <v>93062.355196139339</v>
      </c>
      <c r="J8" s="10">
        <f>[3]Ruta_Europa!$BH$199</f>
        <v>69332.809541747178</v>
      </c>
      <c r="K8" s="10">
        <f>[3]Ruta_Europa!$BH$199</f>
        <v>69332.809541747178</v>
      </c>
      <c r="L8" s="10">
        <f>[3]Ruta_Europa!$BH$199</f>
        <v>69332.809541747178</v>
      </c>
      <c r="M8" s="10">
        <f>[3]Ruta_Europa!$BH$199</f>
        <v>69332.809541747178</v>
      </c>
      <c r="N8" s="10">
        <f>[3]Ruta_Europa!$BH$199</f>
        <v>69332.809541747178</v>
      </c>
      <c r="O8" s="10">
        <f>[3]Ruta_Europa!$BH$199</f>
        <v>69332.809541747178</v>
      </c>
      <c r="P8" s="10">
        <f>'Coste combustible OD'!Q8+[3]Ruta_Europa!$BG$51</f>
        <v>44537.60605071624</v>
      </c>
      <c r="Q8" s="10">
        <f>[3]Ruta_Europa!$BH$199</f>
        <v>69332.809541747178</v>
      </c>
      <c r="R8" s="10">
        <f>'Coste combustible OD'!S8+[3]Ruta_Europa!$BG$60</f>
        <v>27576.207266955149</v>
      </c>
      <c r="S8" s="10">
        <f>[3]Ruta_Europa!$BH$99</f>
        <v>51553.560338841555</v>
      </c>
      <c r="T8" s="10">
        <f>[3]Ruta_Europa!$BH$116</f>
        <v>44756.021412360467</v>
      </c>
      <c r="U8" s="10">
        <f>'Coste combustible OD'!V8+[3]Ruta_Europa!$BG$80</f>
        <v>34439.236575928793</v>
      </c>
      <c r="V8" s="10">
        <f>[3]Ruta_Europa!$BH$90</f>
        <v>42806.786556819337</v>
      </c>
      <c r="W8" s="10">
        <f>'Coste combustible OD'!X8+[3]Ruta_Europa!$BG$85</f>
        <v>34559.729930867819</v>
      </c>
      <c r="X8" s="10">
        <f>[3]Ruta_Europa!$BH$2</f>
        <v>42836.737338981955</v>
      </c>
      <c r="Y8" s="12">
        <f>'Coste combustible OD'!Z7+[3]Ruta_Europa!$BG$2</f>
        <v>44133.510887924487</v>
      </c>
      <c r="Z8" s="10">
        <f>'Coste combustible OD'!AA8+[3]Ruta_Europa!$BG$4</f>
        <v>19162.899592830428</v>
      </c>
      <c r="AA8" s="10">
        <f>'Coste combustible OD'!AB8+[3]Ruta_Europa!$BG$4</f>
        <v>10946.736736830426</v>
      </c>
      <c r="AB8" s="10">
        <f>'Coste combustible OD'!AC8+[3]Ruta_Europa!$BG$54</f>
        <v>25172.230066210152</v>
      </c>
      <c r="AC8" s="10">
        <f>'Coste combustible OD'!AD8+[3]Ruta_Europa!$BG$61</f>
        <v>43332.648780365962</v>
      </c>
      <c r="AD8" s="10">
        <f>[3]Ruta_Europa!$BH$160</f>
        <v>37734.87076016736</v>
      </c>
      <c r="AE8" s="10">
        <f>[3]Ruta_Europa!$BH$169</f>
        <v>66034.401221519918</v>
      </c>
      <c r="AF8" s="10">
        <f>[3]Ruta_Europa!$BH$200</f>
        <v>71634.755642677774</v>
      </c>
      <c r="AG8" s="10">
        <f>'Coste combustible OD'!AH7+[3]Ruta_Europa!$BG$160</f>
        <v>32107.461375306557</v>
      </c>
      <c r="AH8" s="10">
        <f>'Coste combustible OD'!AI7+[3]Ruta_Europa!$BG$160</f>
        <v>85368.363627378567</v>
      </c>
      <c r="AI8" s="10">
        <f>'Coste combustible OD'!AJ8+[3]Ruta_Europa!$BG$60</f>
        <v>55959.315314955151</v>
      </c>
    </row>
    <row r="9" spans="1:35" s="4" customFormat="1" ht="15.75" customHeight="1" x14ac:dyDescent="0.25">
      <c r="A9" s="4">
        <f>Puertos!C9</f>
        <v>1064</v>
      </c>
      <c r="B9" s="10">
        <f>[3]Ruta_Europa!$BH$22</f>
        <v>38312.646482679847</v>
      </c>
      <c r="C9" s="10">
        <f>'Coste combustible OD'!D9+[3]Ruta_Europa!$BG$22</f>
        <v>17207.673051310023</v>
      </c>
      <c r="D9" s="10">
        <f>'Coste combustible OD'!E9+[3]Ruta_Europa!$BG$22</f>
        <v>14294.669856910024</v>
      </c>
      <c r="E9" s="10">
        <f>[3]Ruta_Europa!$BH$52</f>
        <v>120882.44919813766</v>
      </c>
      <c r="F9" s="10">
        <f>'Coste combustible OD'!G9+[3]Ruta_Europa!$BG$49</f>
        <v>122939.93104868522</v>
      </c>
      <c r="G9" s="4">
        <v>0</v>
      </c>
      <c r="H9" s="10">
        <f>[3]Ruta_Europa!$BH$75</f>
        <v>83289.941694138266</v>
      </c>
      <c r="I9" s="10">
        <f>'Coste combustible OD'!J9+[3]Ruta_Europa!$BG$22</f>
        <v>39690.08232091002</v>
      </c>
      <c r="J9" s="10">
        <f>[3]Ruta_Europa!$BH$76</f>
        <v>68098.910623444317</v>
      </c>
      <c r="K9" s="10">
        <f>'Coste combustible OD'!J9+[3]Ruta_Europa!$BG$22</f>
        <v>39690.08232091002</v>
      </c>
      <c r="L9" s="10">
        <f>'Coste combustible OD'!K9+[3]Ruta_Europa!$BG$22</f>
        <v>51366.743587078032</v>
      </c>
      <c r="M9" s="10">
        <f>'Coste combustible OD'!L9+[3]Ruta_Europa!$BG$22</f>
        <v>16386.056765710026</v>
      </c>
      <c r="N9" s="10">
        <f>'Coste combustible OD'!M9+[3]Ruta_Europa!$BG$22</f>
        <v>80397.434652910029</v>
      </c>
      <c r="O9" s="10">
        <f>'Coste combustible OD'!N9+[3]Ruta_Europa!$BG$22</f>
        <v>95933.451689710026</v>
      </c>
      <c r="P9" s="10">
        <f>[3]Ruta_Europa!$BH$74</f>
        <v>68711.83073664346</v>
      </c>
      <c r="Q9" s="10">
        <f>'Coste combustible OD'!R9+[3]Ruta_Europa!$BG$22</f>
        <v>73899.196757710029</v>
      </c>
      <c r="R9" s="10">
        <f>[3]Ruta_Europa!$BH$65</f>
        <v>151523.24368276205</v>
      </c>
      <c r="S9" s="10">
        <f>[3]Ruta_Europa!$BH$24</f>
        <v>167098.01844992017</v>
      </c>
      <c r="T9" s="10">
        <f>'Coste combustible OD'!U9+[3]Ruta_Europa!$BG$25</f>
        <v>144984.53751593918</v>
      </c>
      <c r="U9" s="10">
        <f>[3]Ruta_Europa!$BH$81</f>
        <v>164078.04074772992</v>
      </c>
      <c r="V9" s="10">
        <f>[3]Ruta_Europa!$BH$46</f>
        <v>167159.27223323565</v>
      </c>
      <c r="W9" s="10">
        <f>[3]Ruta_Europa!$BH$26</f>
        <v>161392.2520566654</v>
      </c>
      <c r="X9" s="10">
        <f>[3]Ruta_Europa!$BH$25</f>
        <v>152010.59176852775</v>
      </c>
      <c r="Y9" s="12">
        <f>'Coste combustible OD'!Z9+[3]Ruta_Europa!$BG$25</f>
        <v>143490.6897239392</v>
      </c>
      <c r="Z9" s="10">
        <f>[3]Ruta_Europa!$BH$49</f>
        <v>141181.69225121781</v>
      </c>
      <c r="AA9" s="10">
        <f>[3]Ruta_Europa!$BH$71</f>
        <v>149696.04150871834</v>
      </c>
      <c r="AB9" s="10">
        <f>[3]Ruta_Europa!$BH$57</f>
        <v>136764.24354147186</v>
      </c>
      <c r="AC9" s="10">
        <f>[3]Ruta_Europa!$BH$68</f>
        <v>128361.2787957495</v>
      </c>
      <c r="AD9" s="10">
        <f>'Coste combustible OD'!AE9+[3]Ruta_Europa!$BG$22</f>
        <v>80322.742263310036</v>
      </c>
      <c r="AE9" s="10">
        <f>'Coste combustible OD'!AF9+[3]Ruta_Europa!$BG$22</f>
        <v>73226.96525131003</v>
      </c>
      <c r="AF9" s="10">
        <f>[3]Ruta_Europa!$BH$77</f>
        <v>63452.670542221873</v>
      </c>
      <c r="AG9" s="10">
        <f>'Coste combustible OD'!AH9+[3]Ruta_Europa!$BG$22</f>
        <v>89808.675742510037</v>
      </c>
      <c r="AH9" s="10">
        <f>'Coste combustible OD'!AI9+[3]Ruta_Europa!$BG$22</f>
        <v>29980.071672910024</v>
      </c>
      <c r="AI9" s="10">
        <f>'Coste combustible OD'!AJ9+[3]Ruta_Europa!$BG$68</f>
        <v>112002.2439178132</v>
      </c>
    </row>
    <row r="10" spans="1:35" s="4" customFormat="1" x14ac:dyDescent="0.25">
      <c r="A10" s="4">
        <f>Puertos!C10</f>
        <v>111</v>
      </c>
      <c r="B10" s="10">
        <f>[3]Ruta_Europa!$BH$166</f>
        <v>50646.834309655031</v>
      </c>
      <c r="C10" s="10">
        <f>[3]Ruta_Europa!$BH$15</f>
        <v>88389.656312139894</v>
      </c>
      <c r="D10" s="10">
        <f>'Coste combustible OD'!E10+[3]Ruta_Europa!$BG$75</f>
        <v>76246.046360967302</v>
      </c>
      <c r="E10" s="10">
        <f>[3]Ruta_Europa!$BH$198</f>
        <v>49756.677864077596</v>
      </c>
      <c r="F10" s="10">
        <f>'Coste combustible OD'!F10+[3]Ruta_Europa!$BG$107</f>
        <v>46646.142457611262</v>
      </c>
      <c r="G10" s="10">
        <f>[3]Ruta_Europa!$BH$75</f>
        <v>83289.941694138266</v>
      </c>
      <c r="H10" s="4">
        <v>0</v>
      </c>
      <c r="I10" s="10">
        <f>[3]Ruta_Europa!$BH$189</f>
        <v>39124.643034899069</v>
      </c>
      <c r="J10" s="10">
        <f>[3]Ruta_Europa!$BH$76</f>
        <v>68098.910623444317</v>
      </c>
      <c r="K10" s="10">
        <f>'Coste combustible OD'!L10+[3]Ruta_Europa!$BG$75</f>
        <v>58021.103298567308</v>
      </c>
      <c r="L10" s="10">
        <f>'Coste combustible OD'!M10+[3]Ruta_Europa!$BG$75</f>
        <v>20322.360419655306</v>
      </c>
      <c r="M10" s="10">
        <f>'Coste combustible OD'!N10+[3]Ruta_Europa!$BG$75</f>
        <v>35837.463587367311</v>
      </c>
      <c r="N10" s="10">
        <f>[3]Ruta_Europa!$BH$186</f>
        <v>44001.740874784686</v>
      </c>
      <c r="O10" s="10">
        <f>'Coste combustible OD'!P10+[3]Ruta_Europa!$BG$75</f>
        <v>41887.547144967306</v>
      </c>
      <c r="P10" s="10">
        <f>[3]Ruta_Europa!$BH$203</f>
        <v>132291.18467864452</v>
      </c>
      <c r="Q10" s="10">
        <f>'Coste combustible OD'!R10+[3]Ruta_Europa!$BG$75</f>
        <v>13063.007074431307</v>
      </c>
      <c r="R10" s="10">
        <f>[3]Ruta_Europa!$BH$204</f>
        <v>68389.952747552685</v>
      </c>
      <c r="S10" s="10">
        <f>[3]Ruta_Europa!$BH$24</f>
        <v>167098.01844992017</v>
      </c>
      <c r="T10" s="10">
        <f>[3]Ruta_Europa!$BH$124</f>
        <v>90278.141615285771</v>
      </c>
      <c r="U10" s="10">
        <f>[3]Ruta_Europa!$BH$110</f>
        <v>92582.79818458535</v>
      </c>
      <c r="V10" s="10"/>
      <c r="W10" s="10">
        <f>[3]Ruta_Europa!$BH$114</f>
        <v>103665.95125488342</v>
      </c>
      <c r="X10" s="10">
        <f>[3]Ruta_Europa!$BH$126</f>
        <v>99421.082137818565</v>
      </c>
      <c r="Y10" s="10">
        <f>'Coste combustible OD'!Z10+[3]Ruta_Europa!$BG$124</f>
        <v>75358.719940261304</v>
      </c>
      <c r="Z10" s="10">
        <f>[3]Ruta_Europa!$BH$107</f>
        <v>80642.848598321172</v>
      </c>
      <c r="AA10" s="10">
        <f>[3]Ruta_Europa!$BH$201</f>
        <v>77208.445730961685</v>
      </c>
      <c r="AB10" s="10">
        <f>[3]Ruta_Europa!$BH$204</f>
        <v>68389.952747552685</v>
      </c>
      <c r="AC10" s="10">
        <f>[3]Ruta_Europa!$BH$207</f>
        <v>59966.343390310765</v>
      </c>
      <c r="AD10" s="10">
        <f>[3]Ruta_Europa!$BH$161</f>
        <v>26359.898940441279</v>
      </c>
      <c r="AE10" s="10">
        <f>[3]Ruta_Europa!$BH$158</f>
        <v>21382.45183083228</v>
      </c>
      <c r="AF10" s="10">
        <f>[3]Ruta_Europa!$BH$77</f>
        <v>63452.670542221873</v>
      </c>
      <c r="AG10" s="10">
        <f>'Coste combustible OD'!AH10+[3]Ruta_Europa!$BG$75</f>
        <v>29339.225692167311</v>
      </c>
      <c r="AH10" s="10">
        <f>'Coste combustible OD'!AI10+[3]Ruta_Europa!$BG$75</f>
        <v>40003.805079255304</v>
      </c>
      <c r="AI10" s="10">
        <f>'Coste combustible OD'!AJ10+[3]Ruta_Europa!$BG$207</f>
        <v>47471.69809124466</v>
      </c>
    </row>
    <row r="11" spans="1:35" s="4" customFormat="1" x14ac:dyDescent="0.25">
      <c r="A11" s="4">
        <f>Puertos!C11</f>
        <v>297</v>
      </c>
      <c r="B11" s="10">
        <f>'Coste combustible OD'!C11</f>
        <v>5601.9292200000009</v>
      </c>
      <c r="C11" s="10">
        <f>'Coste combustible OD'!D11</f>
        <v>43769.740305600004</v>
      </c>
      <c r="D11" s="10">
        <f>'Coste combustible OD'!E11</f>
        <v>41902.430565600007</v>
      </c>
      <c r="E11" s="10">
        <f>[3]Ruta_Europa!$BH$198</f>
        <v>49756.677864077596</v>
      </c>
      <c r="F11" s="10">
        <f>'Coste combustible OD'!F11+[3]Ruta_Europa!$BG$107</f>
        <v>73667.608243203256</v>
      </c>
      <c r="G11" s="10">
        <f>'Coste combustible OD'!H11</f>
        <v>34582.576384799999</v>
      </c>
      <c r="H11" s="10">
        <f>[3]Ruta_Europa!$BH$189</f>
        <v>39124.643034899069</v>
      </c>
      <c r="I11" s="4">
        <v>0</v>
      </c>
      <c r="J11" s="10">
        <f>[3]Ruta_Europa!$BH$190</f>
        <v>27808.622386361731</v>
      </c>
      <c r="K11" s="10">
        <f>'Coste combustible OD'!L11</f>
        <v>23826.8722824</v>
      </c>
      <c r="L11" s="10">
        <f>'Coste combustible OD'!M11</f>
        <v>42798.739240800001</v>
      </c>
      <c r="M11" s="10">
        <f>'Coste combustible OD'!N11</f>
        <v>58334.756277600005</v>
      </c>
      <c r="N11" s="10">
        <f>'Coste combustible OD'!O11</f>
        <v>60351.450796800011</v>
      </c>
      <c r="O11" s="10">
        <f>'Coste combustible OD'!P11</f>
        <v>64160.762666400013</v>
      </c>
      <c r="P11" s="10">
        <f>[3]Ruta_Europa!$BH$183</f>
        <v>95845.72001059269</v>
      </c>
      <c r="Q11" s="10">
        <f>'Coste combustible OD'!R11</f>
        <v>36225.808956000001</v>
      </c>
      <c r="R11" s="10">
        <f>[3]Ruta_Europa!$BH$62</f>
        <v>115369.93657768822</v>
      </c>
      <c r="S11" s="10">
        <f>[3]Ruta_Europa!$BH$42</f>
        <v>138936.779847586</v>
      </c>
      <c r="T11" s="10">
        <f>[3]Ruta_Europa!$BH$32</f>
        <v>107020.7735722458</v>
      </c>
      <c r="U11" s="10">
        <f>[3]Ruta_Europa!$BH$79</f>
        <v>126048.22489769527</v>
      </c>
      <c r="V11" s="10">
        <f>[3]Ruta_Europa!$BH$43</f>
        <v>135445.53101700396</v>
      </c>
      <c r="W11" s="10">
        <f>[3]Ruta_Europa!$BH$86</f>
        <v>137369.8155748607</v>
      </c>
      <c r="X11" s="10">
        <f>[3]Ruta_Europa!$BH$33</f>
        <v>110386.04685934243</v>
      </c>
      <c r="Y11" s="12">
        <f>'Coste combustible OD'!Z11+[3]Ruta_Europa!$BG$33</f>
        <v>109685.68001491594</v>
      </c>
      <c r="Z11" s="10">
        <f>[3]Ruta_Europa!$BH$9</f>
        <v>108367.97449093167</v>
      </c>
      <c r="AA11" s="10">
        <f>[3]Ruta_Europa!$BH$180</f>
        <v>98271.244404012163</v>
      </c>
      <c r="AB11" s="10">
        <f>[3]Ruta_Europa!$BH$171</f>
        <v>104050.56134004807</v>
      </c>
      <c r="AC11" s="10">
        <f>[3]Ruta_Europa!$BH$176</f>
        <v>84339.602561415828</v>
      </c>
      <c r="AD11" s="10">
        <f>'Coste combustible OD'!AE11</f>
        <v>21287.331036000003</v>
      </c>
      <c r="AE11" s="10">
        <f>'Coste combustible OD'!AF11</f>
        <v>35553.577449600001</v>
      </c>
      <c r="AF11" s="10">
        <f>[3]Ruta_Europa!$BH$164</f>
        <v>29027.643858782423</v>
      </c>
      <c r="AG11" s="10">
        <f>'Coste combustible OD'!AH11</f>
        <v>52209.980330400009</v>
      </c>
      <c r="AH11" s="10">
        <f>'Coste combustible OD'!AI11</f>
        <v>10681.011712800002</v>
      </c>
      <c r="AI11" s="10">
        <f>'Coste combustible OD'!AJ11+[3]Ruta_Europa!$BG$183</f>
        <v>81694.214938673482</v>
      </c>
    </row>
    <row r="12" spans="1:35" s="4" customFormat="1" x14ac:dyDescent="0.25">
      <c r="A12" s="4">
        <f>Puertos!C12</f>
        <v>294</v>
      </c>
      <c r="B12" s="10">
        <f>[3]Ruta_Europa!$BH$157</f>
        <v>39083.849537371389</v>
      </c>
      <c r="C12" s="10">
        <f>[3]Ruta_Europa!$BH$16</f>
        <v>71070.47349796351</v>
      </c>
      <c r="D12" s="10">
        <f>'Coste combustible OD'!E12+[3]Ruta_Europa!$BG$76</f>
        <v>67363.750365118045</v>
      </c>
      <c r="E12" s="10">
        <f>[3]Ruta_Europa!$BH$199</f>
        <v>69332.809541747178</v>
      </c>
      <c r="F12" s="10">
        <f>'Coste combustible OD'!G12+[3]Ruta_Europa!$BG$102</f>
        <v>74421.79628576836</v>
      </c>
      <c r="G12" s="10">
        <f>[3]Ruta_Europa!$BH$76</f>
        <v>68098.910623444317</v>
      </c>
      <c r="H12" s="10"/>
      <c r="I12" s="10">
        <f>[3]Ruta_Europa!$BH$190</f>
        <v>27808.622386361731</v>
      </c>
      <c r="J12" s="10">
        <v>0</v>
      </c>
      <c r="K12" s="10">
        <f>[3]Ruta_Europa!$BH$190</f>
        <v>27808.622386361731</v>
      </c>
      <c r="L12" s="10">
        <f>'Coste combustible OD'!M12+[3]Ruta_Europa!$BG$102</f>
        <v>34237.290680968363</v>
      </c>
      <c r="M12" s="10">
        <f>'Coste combustible OD'!N12+[3]Ruta_Europa!$BG$102</f>
        <v>49848.00010736836</v>
      </c>
      <c r="N12" s="10">
        <f>[3]Ruta_Europa!$BH$187</f>
        <v>60541.126788145019</v>
      </c>
      <c r="O12" s="10">
        <f>'Coste combustible OD'!P12+[3]Ruta_Europa!$BG$102</f>
        <v>55898.083664968362</v>
      </c>
      <c r="P12" s="10">
        <f>[3]Ruta_Europa!$BH$202</f>
        <v>55996.503963340285</v>
      </c>
      <c r="Q12" s="10">
        <f>'Coste combustible OD'!R12+[3]Ruta_Europa!$BG$102</f>
        <v>27963.129954568361</v>
      </c>
      <c r="R12" s="10">
        <f>[3]Ruta_Europa!$BH$105</f>
        <v>101945.8100613954</v>
      </c>
      <c r="S12" s="10">
        <f>[3]Ruta_Europa!$BH$42</f>
        <v>138936.779847586</v>
      </c>
      <c r="T12" s="10">
        <f>[3]Ruta_Europa!$BH$123</f>
        <v>103123.81808899982</v>
      </c>
      <c r="U12" s="10">
        <f>[3]Ruta_Europa!$BH$112</f>
        <v>106469.61167409571</v>
      </c>
      <c r="V12" s="10"/>
      <c r="W12" s="10">
        <f>[3]Ruta_Europa!$BH$115</f>
        <v>117032.70828813227</v>
      </c>
      <c r="X12" s="10">
        <f>[3]Ruta_Europa!$BH$125</f>
        <v>109074.02623869193</v>
      </c>
      <c r="Y12" s="10">
        <f>'Coste combustible OD'!Z12+[3]Ruta_Europa!$BG$125</f>
        <v>93344.635441947408</v>
      </c>
      <c r="Z12" s="10">
        <f>[3]Ruta_Europa!$BH$108</f>
        <v>92068.35362526917</v>
      </c>
      <c r="AA12" s="10">
        <f>[3]Ruta_Europa!$BH$102</f>
        <v>91816.182125072737</v>
      </c>
      <c r="AB12" s="10">
        <f>[3]Ruta_Europa!$BH$206</f>
        <v>78917.103312143649</v>
      </c>
      <c r="AC12" s="10">
        <f>[3]Ruta_Europa!$BH$208</f>
        <v>65107.168577848155</v>
      </c>
      <c r="AD12" s="10">
        <f>[3]Ruta_Europa!$BH$191</f>
        <v>36651.405926056315</v>
      </c>
      <c r="AE12" s="10">
        <f>[3]Ruta_Europa!$BH$193</f>
        <v>30242.72159480528</v>
      </c>
      <c r="AF12" s="10">
        <f>[3]Ruta_Europa!$BH$164</f>
        <v>29027.643858782423</v>
      </c>
      <c r="AG12" s="10">
        <f>'Coste combustible OD'!AH12+[3]Ruta_Europa!$BG$76</f>
        <v>43686.262861918047</v>
      </c>
      <c r="AH12" s="10">
        <f>[3]Ruta_Europa!$BH$196</f>
        <v>38067.313567961472</v>
      </c>
      <c r="AI12" s="10">
        <f>'Coste combustible OD'!AJ12+[3]Ruta_Europa!$BG$206</f>
        <v>63055.268866381834</v>
      </c>
    </row>
    <row r="13" spans="1:35" s="4" customFormat="1" x14ac:dyDescent="0.25">
      <c r="A13" s="4">
        <f>Puertos!C13</f>
        <v>118</v>
      </c>
      <c r="B13" s="10">
        <f>'Coste combustible OD'!C13+[3]Ruta_Europa!$BG$22</f>
        <v>23182.317295414025</v>
      </c>
      <c r="C13" s="10">
        <f>'Coste combustible OD'!D13+[3]Ruta_Europa!$BG$22</f>
        <v>25871.990244910026</v>
      </c>
      <c r="D13" s="10">
        <f>'Coste combustible OD'!E13+[3]Ruta_Europa!$BG$22</f>
        <v>23631.218556910026</v>
      </c>
      <c r="E13" s="10">
        <f>'Coste combustible OD'!F13+[3]Ruta_Europa!$BG$52</f>
        <v>98996.179870330481</v>
      </c>
      <c r="F13" s="10">
        <f>'Coste combustible OD'!G13+[3]Ruta_Europa!$BG$68</f>
        <v>111778.16674901321</v>
      </c>
      <c r="G13" s="10">
        <f>'Coste combustible OD'!H13+[3]Ruta_Europa!$BG$22</f>
        <v>16386.056765710026</v>
      </c>
      <c r="H13" s="10">
        <f>'Coste combustible OD'!I13+[3]Ruta_Europa!$BG$75</f>
        <v>58021.103298567308</v>
      </c>
      <c r="I13" s="10">
        <f>'Coste combustible OD'!J13+[3]Ruta_Europa!$BG$22</f>
        <v>28934.378218510021</v>
      </c>
      <c r="J13" s="10">
        <f>'Coste combustible OD'!K13+[3]Ruta_Europa!$BG$76</f>
        <v>49138.807302718051</v>
      </c>
      <c r="K13" s="10">
        <f>'Coste combustible OD'!L13+[3]Ruta_Europa!$BG$76</f>
        <v>9103.6864771180444</v>
      </c>
      <c r="L13" s="10">
        <f>'Coste combustible OD'!M13+[3]Ruta_Europa!$BG$76</f>
        <v>73637.91109151805</v>
      </c>
      <c r="M13" s="10">
        <f>'Coste combustible OD'!N13+[3]Ruta_Europa!$BG$76</f>
        <v>89248.62051791804</v>
      </c>
      <c r="N13" s="10">
        <f>'Coste combustible OD'!O13</f>
        <v>82311.013339199999</v>
      </c>
      <c r="O13" s="10">
        <f>'Coste combustible OD'!P13</f>
        <v>85970.940429599999</v>
      </c>
      <c r="P13" s="10">
        <f>'Coste combustible OD'!Q13+[3]Ruta_Europa!$BG$74</f>
        <v>106429.9415960061</v>
      </c>
      <c r="Q13" s="10">
        <f>'Coste combustible OD'!R13+[3]Ruta_Europa!$BG$22</f>
        <v>63143.49265531003</v>
      </c>
      <c r="R13" s="10">
        <f>'Coste combustible OD'!S13+[3]Ruta_Europa!$BH$65</f>
        <v>263487.1356931621</v>
      </c>
      <c r="S13" s="10">
        <f>'Coste combustible OD'!T13+[3]Ruta_Europa!$BH$24</f>
        <v>305353.63159952022</v>
      </c>
      <c r="T13" s="10">
        <f>'Coste combustible OD'!U13+[3]Ruta_Europa!$BG$25</f>
        <v>133780.6790759392</v>
      </c>
      <c r="U13" s="10">
        <f>'Coste combustible OD'!V13+[3]Ruta_Europa!$BG$81</f>
        <v>134298.74607138938</v>
      </c>
      <c r="V13" s="10">
        <f>'Coste combustible OD'!W13+[3]Ruta_Europa!$BG$46</f>
        <v>142971.11265784106</v>
      </c>
      <c r="W13" s="10">
        <f>'Coste combustible OD'!X13+[3]Ruta_Europa!$BG$26</f>
        <v>132589.56377811043</v>
      </c>
      <c r="X13" s="10">
        <f>'Coste combustible OD'!Y13+[3]Ruta_Europa!$BG$25</f>
        <v>128477.51941433917</v>
      </c>
      <c r="Y13" s="10">
        <f>'Coste combustible OD'!Z13+[3]Ruta_Europa!$BH$25</f>
        <v>270248.6445053278</v>
      </c>
      <c r="Z13" s="10">
        <f>'Coste combustible OD'!AA13+[3]Ruta_Europa!$BG$49</f>
        <v>118234.31050388522</v>
      </c>
      <c r="AA13" s="10">
        <f>'Coste combustible OD'!AB13+[3]Ruta_Europa!$BH$71</f>
        <v>253742.54022151837</v>
      </c>
      <c r="AB13" s="10">
        <f>'Coste combustible OD'!AC13+[3]Ruta_Europa!$BG$57</f>
        <v>107198.2161794155</v>
      </c>
      <c r="AC13" s="10">
        <f>'Coste combustible OD'!AD13+[3]Ruta_Europa!$BG$68</f>
        <v>96764.996439413211</v>
      </c>
      <c r="AD13" s="10">
        <f>'Coste combustible OD'!AE13+[3]Ruta_Europa!$BG$22</f>
        <v>69567.03816091003</v>
      </c>
      <c r="AE13" s="10">
        <f>'Coste combustible OD'!AF13+[3]Ruta_Europa!$BG$22</f>
        <v>62471.261148910031</v>
      </c>
      <c r="AF13" s="10">
        <f>'Coste combustible OD'!AG13+[3]Ruta_Europa!$BG$77</f>
        <v>45111.667245041557</v>
      </c>
      <c r="AG13" s="10">
        <f>'Coste combustible OD'!AH13+[3]Ruta_Europa!$BG$22</f>
        <v>79052.97164011003</v>
      </c>
      <c r="AH13" s="10">
        <f>'Coste combustible OD'!AI13+[3]Ruta_Europa!$BG$22</f>
        <v>19224.367570510025</v>
      </c>
      <c r="AI13" s="10">
        <f>'Coste combustible OD'!AJ13+[3]Ruta_Europa!$BG$71</f>
        <v>106768.47933039565</v>
      </c>
    </row>
    <row r="14" spans="1:35" s="4" customFormat="1" x14ac:dyDescent="0.25">
      <c r="A14" s="4">
        <f>Puertos!C14</f>
        <v>175</v>
      </c>
      <c r="B14" s="10">
        <f>'Coste combustible OD'!C14+[3]Ruta_Europa!$BG$22</f>
        <v>51416.787488110029</v>
      </c>
      <c r="C14" s="10">
        <f>'Coste combustible OD'!D14+[3]Ruta_Europa!$BG$22</f>
        <v>89583.851649814023</v>
      </c>
      <c r="D14" s="10">
        <f>'Coste combustible OD'!E14+[3]Ruta_Europa!$BG$22</f>
        <v>87717.28883371003</v>
      </c>
      <c r="E14" s="10">
        <f>'Coste combustible OD'!F14+[3]Ruta_Europa!$BG$52</f>
        <v>37224.826747234474</v>
      </c>
      <c r="F14" s="10">
        <f>'Coste combustible OD'!G14+[3]Ruta_Europa!$BG$68</f>
        <v>50007.560549813206</v>
      </c>
      <c r="G14" s="10">
        <f>'Coste combustible OD'!H14+[3]Ruta_Europa!$BG$22</f>
        <v>80397.434652910029</v>
      </c>
      <c r="H14" s="10">
        <f>'Coste combustible OD'!I14+[3]Ruta_Europa!$BG$75</f>
        <v>20322.360419655306</v>
      </c>
      <c r="I14" s="10">
        <f>'Coste combustible OD'!J14+[3]Ruta_Europa!$BG$22</f>
        <v>47906.245176910023</v>
      </c>
      <c r="J14" s="10">
        <f>'Coste combustible OD'!K14+[3]Ruta_Europa!$BG$76</f>
        <v>34573.791330718042</v>
      </c>
      <c r="K14" s="10">
        <f>'Coste combustible OD'!L14+[3]Ruta_Europa!$BG$76</f>
        <v>73637.91109151805</v>
      </c>
      <c r="L14" s="10">
        <f>'Coste combustible OD'!M14+[3]Ruta_Europa!$BG$76</f>
        <v>9103.6864771180444</v>
      </c>
      <c r="M14" s="10">
        <f>'Coste combustible OD'!N14+[3]Ruta_Europa!$BG$76</f>
        <v>25760.089357918045</v>
      </c>
      <c r="N14" s="10">
        <f>'Coste combustible OD'!O14</f>
        <v>18897.174568800001</v>
      </c>
      <c r="O14" s="10">
        <f>'Coste combustible OD'!P14</f>
        <v>22557.101659200001</v>
      </c>
      <c r="P14" s="10">
        <f>'Coste combustible OD'!Q14+[3]Ruta_Europa!$BG$74</f>
        <v>44061.796280006092</v>
      </c>
      <c r="Q14" s="10">
        <f>'Coste combustible OD'!R14+[3]Ruta_Europa!$BG$22</f>
        <v>14070.592688110022</v>
      </c>
      <c r="R14" s="10">
        <f>'Coste combustible OD'!S14+[3]Ruta_Europa!$BH$65</f>
        <v>201716.52949396207</v>
      </c>
      <c r="S14" s="10">
        <f>'Coste combustible OD'!T14+[3]Ruta_Europa!$BH$24</f>
        <v>243583.02540032018</v>
      </c>
      <c r="T14" s="10">
        <f>'Coste combustible OD'!U14+[3]Ruta_Europa!$BG$25</f>
        <v>72010.072876739185</v>
      </c>
      <c r="U14" s="10">
        <f>'Coste combustible OD'!V14+[3]Ruta_Europa!$BG$81</f>
        <v>72528.139872189364</v>
      </c>
      <c r="V14" s="10">
        <f>'Coste combustible OD'!W14+[3]Ruta_Europa!$BG$46</f>
        <v>81200.506458641044</v>
      </c>
      <c r="W14" s="10">
        <f>'Coste combustible OD'!X14+[3]Ruta_Europa!$BG$26</f>
        <v>70818.957578910427</v>
      </c>
      <c r="X14" s="10">
        <f>'Coste combustible OD'!Y14+[3]Ruta_Europa!$BG$25</f>
        <v>66706.913215139168</v>
      </c>
      <c r="Y14" s="10">
        <f>'Coste combustible OD'!Z14+[3]Ruta_Europa!$BH$25</f>
        <v>208478.03830612777</v>
      </c>
      <c r="Z14" s="10">
        <f>'Coste combustible OD'!AA14+[3]Ruta_Europa!$BG$49</f>
        <v>56463.704304685212</v>
      </c>
      <c r="AA14" s="10">
        <f>'Coste combustible OD'!AB14+[3]Ruta_Europa!$BH$71</f>
        <v>191971.93402231834</v>
      </c>
      <c r="AB14" s="10">
        <f>'Coste combustible OD'!AC14+[3]Ruta_Europa!$BG$57</f>
        <v>45427.609980215493</v>
      </c>
      <c r="AC14" s="10">
        <f>'Coste combustible OD'!AD14+[3]Ruta_Europa!$BG$68</f>
        <v>34471.54351301321</v>
      </c>
      <c r="AD14" s="10">
        <f>'Coste combustible OD'!AE14+[3]Ruta_Europa!$BG$22</f>
        <v>31402.961694790029</v>
      </c>
      <c r="AE14" s="10">
        <f>'Coste combustible OD'!AF14+[3]Ruta_Europa!$BG$22</f>
        <v>14145.285077710023</v>
      </c>
      <c r="AF14" s="10">
        <f>'Coste combustible OD'!AG14+[3]Ruta_Europa!$BG$77</f>
        <v>33609.039246641565</v>
      </c>
      <c r="AG14" s="10">
        <f>'Coste combustible OD'!AH14+[3]Ruta_Europa!$BG$22</f>
        <v>15639.132869710023</v>
      </c>
      <c r="AH14" s="10">
        <f>'Coste combustible OD'!AI14+[3]Ruta_Europa!$BG$22</f>
        <v>56570.562370510022</v>
      </c>
      <c r="AI14" s="10">
        <f>'Coste combustible OD'!AJ14+[3]Ruta_Europa!$BG$71</f>
        <v>44325.641624795651</v>
      </c>
    </row>
    <row r="15" spans="1:35" s="4" customFormat="1" x14ac:dyDescent="0.25">
      <c r="A15" s="4">
        <f>Puertos!C15</f>
        <v>326</v>
      </c>
      <c r="B15" s="10">
        <f>'Coste combustible OD'!C15+[3]Ruta_Europa!$BG$22</f>
        <v>67475.651252110023</v>
      </c>
      <c r="C15" s="10">
        <f>'Coste combustible OD'!D15+[3]Ruta_Europa!$BG$22</f>
        <v>105419.38516891003</v>
      </c>
      <c r="D15" s="10">
        <f>'Coste combustible OD'!E15+[3]Ruta_Europa!$BG$22</f>
        <v>103253.30587051004</v>
      </c>
      <c r="E15" s="10">
        <f>'Coste combustible OD'!F15+[3]Ruta_Europa!$BG$52</f>
        <v>35500.179471370473</v>
      </c>
      <c r="F15" s="10">
        <f>'Coste combustible OD'!G15+[3]Ruta_Europa!$BG$68</f>
        <v>48289.635589013211</v>
      </c>
      <c r="G15" s="10">
        <f>'Coste combustible OD'!H15+[3]Ruta_Europa!$BG$22</f>
        <v>95933.451689710026</v>
      </c>
      <c r="H15" s="10">
        <f>'Coste combustible OD'!I15+[3]Ruta_Europa!$BG$75</f>
        <v>35837.463587367311</v>
      </c>
      <c r="I15" s="10">
        <f>'Coste combustible OD'!J15+[3]Ruta_Europa!$BG$22</f>
        <v>63442.262213710026</v>
      </c>
      <c r="J15" s="10">
        <f>'Coste combustible OD'!K15+[3]Ruta_Europa!$BG$76</f>
        <v>50184.500757118047</v>
      </c>
      <c r="K15" s="10">
        <f>'Coste combustible OD'!L15+[3]Ruta_Europa!$BG$22</f>
        <v>85252.439976910027</v>
      </c>
      <c r="L15" s="10">
        <f>'Coste combustible OD'!M15+[3]Ruta_Europa!$BG$22</f>
        <v>21763.908816910021</v>
      </c>
      <c r="M15" s="10">
        <v>0</v>
      </c>
      <c r="N15" s="10">
        <f>'Coste combustible OD'!O15</f>
        <v>2539.5412464000001</v>
      </c>
      <c r="O15" s="10">
        <f>'Coste combustible OD'!P15</f>
        <v>6199.4683368000005</v>
      </c>
      <c r="P15" s="10">
        <f>'Coste combustible OD'!Q15+[3]Ruta_Europa!$BG$74</f>
        <v>35621.556255206095</v>
      </c>
      <c r="Q15" s="10">
        <f>'Coste combustible OD'!R15+[3]Ruta_Europa!$BG$22</f>
        <v>29606.609724910028</v>
      </c>
      <c r="R15" s="10">
        <f>'Coste combustible OD'!S15+[3]Ruta_Europa!$BH$65</f>
        <v>199998.60453316206</v>
      </c>
      <c r="S15" s="10">
        <f>'Coste combustible OD'!T15+[3]Ruta_Europa!$BH$24</f>
        <v>241865.10043952017</v>
      </c>
      <c r="T15" s="10">
        <f>'Coste combustible OD'!U15+[3]Ruta_Europa!$BG$25</f>
        <v>70292.147915939175</v>
      </c>
      <c r="U15" s="10">
        <f>'Coste combustible OD'!V15+[3]Ruta_Europa!$BG$81</f>
        <v>72652.876162821369</v>
      </c>
      <c r="V15" s="10">
        <f>'Coste combustible OD'!W15+[3]Ruta_Europa!$BG$46</f>
        <v>79482.581497841034</v>
      </c>
      <c r="W15" s="10">
        <f>'Coste combustible OD'!X15+[3]Ruta_Europa!$BG$26</f>
        <v>72361.355424150417</v>
      </c>
      <c r="X15" s="10">
        <f>'Coste combustible OD'!Y15+[3]Ruta_Europa!$BG$25</f>
        <v>64988.988254339172</v>
      </c>
      <c r="Y15" s="10">
        <f>'Coste combustible OD'!Z15+[3]Ruta_Europa!$BH$25</f>
        <v>206760.11334532776</v>
      </c>
      <c r="Z15" s="10">
        <f>'Coste combustible OD'!AA15+[3]Ruta_Europa!$BG$49</f>
        <v>54745.77934388521</v>
      </c>
      <c r="AA15" s="10">
        <f>'Coste combustible OD'!AB15+[3]Ruta_Europa!$BH$71</f>
        <v>190254.00906151833</v>
      </c>
      <c r="AB15" s="10">
        <f>'Coste combustible OD'!AC15+[3]Ruta_Europa!$BG$57</f>
        <v>43709.685019415498</v>
      </c>
      <c r="AC15" s="10">
        <f>'Coste combustible OD'!AD15+[3]Ruta_Europa!$BG$68</f>
        <v>22894.22312501321</v>
      </c>
      <c r="AD15" s="10">
        <f>'Coste combustible OD'!AE15+[3]Ruta_Europa!$BG$22</f>
        <v>21987.985985710024</v>
      </c>
      <c r="AE15" s="10">
        <f>'Coste combustible OD'!AF15+[3]Ruta_Europa!$BG$22</f>
        <v>29681.302114510028</v>
      </c>
      <c r="AF15" s="10">
        <f>'Coste combustible OD'!AG15+[3]Ruta_Europa!$BG$77</f>
        <v>49219.748673041555</v>
      </c>
      <c r="AG15" s="10">
        <f>'Coste combustible OD'!AH15+[3]Ruta_Europa!$BG$22</f>
        <v>11680.436220910025</v>
      </c>
      <c r="AH15" s="10">
        <f>'Coste combustible OD'!AI15+[3]Ruta_Europa!$BG$22</f>
        <v>72106.579407310041</v>
      </c>
      <c r="AI15" s="10">
        <f>'Coste combustible OD'!AJ15+[3]Ruta_Europa!$BG$71</f>
        <v>31403.858223995649</v>
      </c>
    </row>
    <row r="16" spans="1:35" s="4" customFormat="1" x14ac:dyDescent="0.25">
      <c r="A16" s="4">
        <f>Puertos!C16</f>
        <v>163</v>
      </c>
      <c r="B16" s="10">
        <f>'Coste combustible OD'!C16+[3]Ruta_Europa!$BG$17</f>
        <v>74736.811601307942</v>
      </c>
      <c r="C16" s="10">
        <f>[3]Ruta_Europa!$BH$17</f>
        <v>116510.00444503139</v>
      </c>
      <c r="D16" s="10">
        <f>'Coste combustible OD'!E16+[3]Ruta_Europa!$BG$17</f>
        <v>110514.46621970795</v>
      </c>
      <c r="E16" s="10">
        <f>[3]Ruta_Europa!$BH$219</f>
        <v>33320.329614394876</v>
      </c>
      <c r="F16" s="10">
        <f>'Coste combustible OD'!G16+[3]Ruta_Europa!$BG$5</f>
        <v>49817.122900440205</v>
      </c>
      <c r="G16" s="10">
        <f>'Coste combustible OD'!H16+[3]Ruta_Europa!$BG$17</f>
        <v>103194.61203890794</v>
      </c>
      <c r="H16" s="10">
        <f>[3]Ruta_Europa!$BH$186</f>
        <v>44001.740874784686</v>
      </c>
      <c r="I16" s="10">
        <f>'Coste combustible OD'!J16+[3]Ruta_Europa!$BG$17</f>
        <v>70703.422562907945</v>
      </c>
      <c r="J16" s="10">
        <f>[3]Ruta_Europa!$BH$187</f>
        <v>60541.126788145019</v>
      </c>
      <c r="K16" s="10">
        <f>'Coste combustible OD'!L16+[3]Ruta_Europa!$BG$17</f>
        <v>92438.907936507938</v>
      </c>
      <c r="L16" s="10">
        <f>'Coste combustible OD'!M16+[3]Ruta_Europa!$BG$17</f>
        <v>29025.069166107933</v>
      </c>
      <c r="M16" s="10">
        <f>'Coste combustible OD'!N16+[3]Ruta_Europa!$BG$17</f>
        <v>12667.435843707934</v>
      </c>
      <c r="N16" s="4">
        <v>0</v>
      </c>
      <c r="O16" s="10">
        <f>'Coste combustible OD'!P16+[3]Ruta_Europa!$BG$17</f>
        <v>14161.283635707934</v>
      </c>
      <c r="P16" s="10">
        <f>[3]Ruta_Europa!$BH$221</f>
        <v>51814.726133902979</v>
      </c>
      <c r="Q16" s="10">
        <f>'Coste combustible OD'!R16+[3]Ruta_Europa!$BG$17</f>
        <v>36867.770074107939</v>
      </c>
      <c r="R16" s="10">
        <f>[3]Ruta_Europa!$BH$59</f>
        <v>64872.641297991242</v>
      </c>
      <c r="S16" s="10">
        <f>[3]Ruta_Europa!$BH$40</f>
        <v>87268.93277950061</v>
      </c>
      <c r="T16" s="10">
        <f>[3]Ruta_Europa!$BH$31</f>
        <v>63048.114644391353</v>
      </c>
      <c r="U16" s="10">
        <f>[3]Ruta_Europa!$BH$82</f>
        <v>70558.165143126374</v>
      </c>
      <c r="V16" s="10">
        <f>[3]Ruta_Europa!$BH$21</f>
        <v>82882.708875918659</v>
      </c>
      <c r="W16" s="10">
        <f>[3]Ruta_Europa!$BH$84</f>
        <v>81135.814632891983</v>
      </c>
      <c r="X16" s="10">
        <f>[3]Ruta_Europa!$BH$36</f>
        <v>67837.624406974021</v>
      </c>
      <c r="Y16" s="12">
        <f>'Coste combustible OD'!Z16+[3]Ruta_Europa!$BG$36</f>
        <v>64249.980501815138</v>
      </c>
      <c r="Z16" s="10">
        <f>[3]Ruta_Europa!$BH$5</f>
        <v>58149.387381866283</v>
      </c>
      <c r="AA16" s="10">
        <f>[3]Ruta_Europa!$BH$69</f>
        <v>50445.911908568218</v>
      </c>
      <c r="AB16" s="10">
        <f>[3]Ruta_Europa!$BH$220</f>
        <v>52198.227132801294</v>
      </c>
      <c r="AC16" s="10">
        <f>[3]Ruta_Europa!$BH$223</f>
        <v>23349.78838826131</v>
      </c>
      <c r="AD16" s="10">
        <f>'Coste combustible OD'!AE16+[3]Ruta_Europa!$BG$17</f>
        <v>29249.146334907935</v>
      </c>
      <c r="AE16" s="10">
        <f>'Coste combustible OD'!AF16+[3]Ruta_Europa!$BG$17</f>
        <v>36942.46246370794</v>
      </c>
      <c r="AF16" s="10">
        <f>[3]Ruta_Europa!$BH$188</f>
        <v>59472.764359054752</v>
      </c>
      <c r="AG16" s="10">
        <f>'Coste combustible OD'!AH16+[3]Ruta_Europa!$BG$17</f>
        <v>18866.904180507932</v>
      </c>
      <c r="AH16" s="10">
        <f>'Coste combustible OD'!AI16+[3]Ruta_Europa!$BG$17</f>
        <v>79367.739756507945</v>
      </c>
      <c r="AI16" s="10">
        <f>'Coste combustible OD'!AJ16+[3]Ruta_Europa!$BG$5</f>
        <v>25243.326722040205</v>
      </c>
    </row>
    <row r="17" spans="1:35" s="5" customFormat="1" x14ac:dyDescent="0.25">
      <c r="A17" s="4">
        <f>Puertos!C17</f>
        <v>172</v>
      </c>
      <c r="B17" s="10">
        <f>'Coste combustible OD'!C17+[3]Ruta_Europa!$BG$17</f>
        <v>78770.200639707953</v>
      </c>
      <c r="C17" s="10">
        <f>'Coste combustible OD'!D17+[3]Ruta_Europa!$BG$22</f>
        <v>111320.08394731002</v>
      </c>
      <c r="D17" s="10">
        <f>'Coste combustible OD'!E17+[3]Ruta_Europa!$BG$22</f>
        <v>109079.31225931003</v>
      </c>
      <c r="E17" s="10">
        <f>'Coste combustible OD'!F17+[3]Ruta_Europa!$BG$52</f>
        <v>38570.03668393047</v>
      </c>
      <c r="F17" s="10">
        <f>'Coste combustible OD'!G17+[3]Ruta_Europa!$BG$68</f>
        <v>49858.175770613219</v>
      </c>
      <c r="G17" s="10">
        <f>'Coste combustible OD'!H17+[3]Ruta_Europa!$BG$22</f>
        <v>101834.15046811005</v>
      </c>
      <c r="H17" s="10">
        <f>'Coste combustible OD'!I17+[3]Ruta_Europa!$BG$75</f>
        <v>41887.547144967306</v>
      </c>
      <c r="I17" s="10">
        <f>'Coste combustible OD'!J17+[3]Ruta_Europa!$BG$22</f>
        <v>69268.268602510041</v>
      </c>
      <c r="J17" s="10">
        <f>'Coste combustible OD'!K17+[3]Ruta_Europa!$BG$76</f>
        <v>56234.584314718042</v>
      </c>
      <c r="K17" s="10">
        <f>'Coste combustible OD'!L17+[3]Ruta_Europa!$BG$22</f>
        <v>91078.446365710028</v>
      </c>
      <c r="L17" s="10">
        <f>'Coste combustible OD'!M17+[3]Ruta_Europa!$BG$22</f>
        <v>27664.607595310023</v>
      </c>
      <c r="M17" s="10">
        <f>'Coste combustible OD'!N17+[3]Ruta_Europa!$BG$17</f>
        <v>16327.362934107934</v>
      </c>
      <c r="N17" s="10">
        <f>'Coste combustible OD'!O17+[3]Ruta_Europa!$BG$17</f>
        <v>14161.283635707934</v>
      </c>
      <c r="O17" s="10">
        <f>'Coste combustible OD'!P17+[3]Ruta_Europa!$BG$17</f>
        <v>10127.894597307934</v>
      </c>
      <c r="P17" s="10">
        <f>'Coste combustible OD'!Q17+[3]Ruta_Europa!$BG$74</f>
        <v>35995.018203206091</v>
      </c>
      <c r="Q17" s="10">
        <f>'Coste combustible OD'!R17+[3]Ruta_Europa!$BG$17</f>
        <v>40527.697164507939</v>
      </c>
      <c r="R17" s="10">
        <f>'Coste combustible OD'!S17+[3]Ruta_Europa!$BG$65</f>
        <v>65128.197431257686</v>
      </c>
      <c r="S17" s="10">
        <f>'Coste combustible OD'!T17+[3]Ruta_Europa!$BG$24</f>
        <v>90319.87903488845</v>
      </c>
      <c r="T17" s="10">
        <f>'Coste combustible OD'!U17+[3]Ruta_Europa!$BG$25</f>
        <v>73354.535889539184</v>
      </c>
      <c r="U17" s="10">
        <f>'Coste combustible OD'!V17+[3]Ruta_Europa!$BG$81</f>
        <v>73872.602884989377</v>
      </c>
      <c r="V17" s="10">
        <f>'Coste combustible OD'!W17+[3]Ruta_Europa!$BG$46</f>
        <v>82544.969471441043</v>
      </c>
      <c r="W17" s="10">
        <f>'Coste combustible OD'!X17+[3]Ruta_Europa!$BG$26</f>
        <v>72163.420591710412</v>
      </c>
      <c r="X17" s="10">
        <f>'Coste combustible OD'!Y17+[3]Ruta_Europa!$BG$25</f>
        <v>68051.376227939181</v>
      </c>
      <c r="Y17" s="10">
        <f>'Coste combustible OD'!Z17+[3]Ruta_Europa!$BG$36</f>
        <v>67312.368475415133</v>
      </c>
      <c r="Z17" s="10">
        <f>'Coste combustible OD'!AA17+[3]Ruta_Europa!$BG$49</f>
        <v>57808.167317485204</v>
      </c>
      <c r="AA17" s="10">
        <f>'Coste combustible OD'!AB17+[3]Ruta_Europa!$BG$71</f>
        <v>57471.502194395653</v>
      </c>
      <c r="AB17" s="10">
        <f>'Coste combustible OD'!AC17+[3]Ruta_Europa!$BG$57</f>
        <v>46772.072993015499</v>
      </c>
      <c r="AC17" s="10">
        <f>'Coste combustible OD'!AD17+[3]Ruta_Europa!$BG$68</f>
        <v>21475.06772261321</v>
      </c>
      <c r="AD17" s="10">
        <f>'Coste combustible OD'!AE17+[3]Ruta_Europa!$BG$17</f>
        <v>32834.381035707935</v>
      </c>
      <c r="AE17" s="10">
        <f>'Coste combustible OD'!AF17+[3]Ruta_Europa!$BG$17</f>
        <v>40602.389554107933</v>
      </c>
      <c r="AF17" s="10">
        <f>'Coste combustible OD'!AG17+[3]Ruta_Europa!$BG$77</f>
        <v>55269.832230641565</v>
      </c>
      <c r="AG17" s="10">
        <f>'Coste combustible OD'!AH17+[3]Ruta_Europa!$BG$17</f>
        <v>22452.138881307932</v>
      </c>
      <c r="AH17" s="10">
        <f>'Coste combustible OD'!AI17+[3]Ruta_Europa!$BG$17</f>
        <v>82952.974457307937</v>
      </c>
      <c r="AI17" s="10">
        <f>'Coste combustible OD'!AJ17+[3]Ruta_Europa!$BG$5</f>
        <v>23525.401761240206</v>
      </c>
    </row>
    <row r="18" spans="1:35" s="4" customFormat="1" x14ac:dyDescent="0.25">
      <c r="A18" s="4">
        <f>Puertos!C18</f>
        <v>282</v>
      </c>
      <c r="B18" s="10">
        <f>[3]Ruta_Europa!$BH$181</f>
        <v>105480.26444210246</v>
      </c>
      <c r="C18" s="10">
        <f>'Coste combustible OD'!D18+[3]Ruta_Europa!$BG$182</f>
        <v>128289.78212522835</v>
      </c>
      <c r="D18" s="10">
        <f>'Coste combustible OD'!E18+[3]Ruta_Europa!$BG$182</f>
        <v>125750.24087882836</v>
      </c>
      <c r="E18" s="10">
        <f>'Coste combustible OD'!F18+[3]Ruta_Europa!$BG$52</f>
        <v>24686.215305082471</v>
      </c>
      <c r="F18" s="10">
        <f>'Coste combustible OD'!G18+[3]Ruta_Europa!$BG$68</f>
        <v>37459.239097013211</v>
      </c>
      <c r="G18" s="10">
        <f>[3]Ruta_Europa!$BH$74</f>
        <v>68711.83073664346</v>
      </c>
      <c r="H18" s="10">
        <f>[3]Ruta_Europa!$BH$203</f>
        <v>132291.18467864452</v>
      </c>
      <c r="I18" s="10">
        <f>'Coste combustible OD'!J18+[3]Ruta_Europa!$BG$183</f>
        <v>85561.78687216148</v>
      </c>
      <c r="J18" s="10">
        <f>[3]Ruta_Europa!$BH$202</f>
        <v>55996.503963340285</v>
      </c>
      <c r="K18" s="10">
        <f>'Coste combustible OD'!L18+[3]Ruta_Europa!$BG$184</f>
        <v>151245.31271052593</v>
      </c>
      <c r="L18" s="10">
        <f>'Coste combustible OD'!M18+[3]Ruta_Europa!$BG$184</f>
        <v>88877.16739452591</v>
      </c>
      <c r="M18" s="10">
        <f>'Coste combustible OD'!N18+[3]Ruta_Europa!$BG$184</f>
        <v>80436.92736972592</v>
      </c>
      <c r="N18" s="10">
        <f>[3]Ruta_Europa!$BH$221</f>
        <v>51814.726133902979</v>
      </c>
      <c r="O18" s="10">
        <f>'Coste combustible OD'!P18+[3]Ruta_Europa!$BG$184</f>
        <v>80810.389317725901</v>
      </c>
      <c r="P18" s="4">
        <v>0</v>
      </c>
      <c r="Q18" s="10">
        <f>'Coste combustible OD'!R18+[3]Ruta_Europa!$BG$184</f>
        <v>98437.793263325904</v>
      </c>
      <c r="R18" s="10">
        <f>'Coste combustible OD'!S18+[3]Ruta_Europa!$BG$65</f>
        <v>51235.412965657684</v>
      </c>
      <c r="S18" s="10">
        <f>[3]Ruta_Europa!$BH$96</f>
        <v>84814.891302278877</v>
      </c>
      <c r="T18" s="10">
        <f>[3]Ruta_Europa!$BH$120</f>
        <v>42000.315871499028</v>
      </c>
      <c r="U18" s="10">
        <f>'Coste combustible OD'!V18+[3]Ruta_Europa!$BG$81</f>
        <v>42053.644915389363</v>
      </c>
      <c r="V18" s="10">
        <f>[3]Ruta_Europa!$BH$94</f>
        <v>77860.554800573096</v>
      </c>
      <c r="W18" s="10">
        <f>'Coste combustible OD'!X18+[3]Ruta_Europa!$BG$26</f>
        <v>29738.143298910411</v>
      </c>
      <c r="X18" s="10">
        <f>[3]Ruta_Europa!$BH$3</f>
        <v>0</v>
      </c>
      <c r="Y18" s="10">
        <f>'Coste combustible OD'!Z18+[3]Ruta_Europa!$BG$3</f>
        <v>43919.125084799998</v>
      </c>
      <c r="Z18" s="10">
        <f>'Coste combustible OD'!AA18+[3]Ruta_Europa!$BG$49</f>
        <v>43915.382851885202</v>
      </c>
      <c r="AA18" s="10">
        <f>'Coste combustible OD'!AB18+[3]Ruta_Europa!$BG$71</f>
        <v>43578.717728795651</v>
      </c>
      <c r="AB18" s="10">
        <f>'Coste combustible OD'!AC18+[3]Ruta_Europa!$BG$57</f>
        <v>32879.288527415498</v>
      </c>
      <c r="AC18" s="10">
        <f>'Coste combustible OD'!AD18+[3]Ruta_Europa!$BG$68</f>
        <v>16097.215671413209</v>
      </c>
      <c r="AD18" s="10">
        <f>[3]Ruta_Europa!$BH$182</f>
        <v>42333.337899772756</v>
      </c>
      <c r="AE18" s="10">
        <f>[3]Ruta_Europa!$BH$184</f>
        <v>142170.0897399151</v>
      </c>
      <c r="AF18" s="10">
        <f>'Coste combustible OD'!AG18+[3]Ruta_Europa!$BG$202</f>
        <v>60188.485320846965</v>
      </c>
      <c r="AG18" s="10">
        <f>'Coste combustible OD'!N18+[3]Ruta_Europa!$BG$74</f>
        <v>35621.556255206095</v>
      </c>
      <c r="AH18" s="10">
        <f>[3]Ruta_Europa!$BH$185</f>
        <v>100923.09706385703</v>
      </c>
      <c r="AI18" s="10">
        <f>'Coste combustible OD'!N18+[3]Ruta_Europa!$BG$184</f>
        <v>80436.92736972592</v>
      </c>
    </row>
    <row r="19" spans="1:35" s="6" customFormat="1" x14ac:dyDescent="0.25">
      <c r="A19" s="4">
        <f>Puertos!C19</f>
        <v>287</v>
      </c>
      <c r="B19" s="11">
        <f>'Coste combustible OD'!C19+[3]Ruta_Europa!$BG$17</f>
        <v>50236.960888611939</v>
      </c>
      <c r="C19" s="11">
        <f>'Coste combustible OD'!D19+[3]Ruta_Europa!$BG$22</f>
        <v>83385.13023691003</v>
      </c>
      <c r="D19" s="11">
        <f>'Coste combustible OD'!E19+[3]Ruta_Europa!$BG$22</f>
        <v>81219.050938510045</v>
      </c>
      <c r="E19" s="11">
        <f>'Coste combustible OD'!F19+[3]Ruta_Europa!$BG$52</f>
        <v>46188.660423130474</v>
      </c>
      <c r="F19" s="11">
        <f>'Coste combustible OD'!G19+[3]Ruta_Europa!$BG$68</f>
        <v>58970.647301813209</v>
      </c>
      <c r="G19" s="11">
        <f>'Coste combustible OD'!H19+[3]Ruta_Europa!$BG$22</f>
        <v>73899.196757710029</v>
      </c>
      <c r="H19" s="11">
        <f>'Coste combustible OD'!I19+[3]Ruta_Europa!$BG$75</f>
        <v>13063.007074431307</v>
      </c>
      <c r="I19" s="11">
        <f>'Coste combustible OD'!J19+[3]Ruta_Europa!$BG$22</f>
        <v>41333.314892110022</v>
      </c>
      <c r="J19" s="11">
        <f>'Coste combustible OD'!K19+[3]Ruta_Europa!$BG$76</f>
        <v>28299.630604318045</v>
      </c>
      <c r="K19" s="11">
        <f>'Coste combustible OD'!L19+[3]Ruta_Europa!$BG$22</f>
        <v>63143.49265531003</v>
      </c>
      <c r="L19" s="11">
        <f>'Coste combustible OD'!M19+[3]Ruta_Europa!$BG$22</f>
        <v>14070.592688110022</v>
      </c>
      <c r="M19" s="11">
        <f>'Coste combustible OD'!N19+[3]Ruta_Europa!$BG$17</f>
        <v>34626.998386107938</v>
      </c>
      <c r="N19" s="11">
        <f>'Coste combustible OD'!O19+[3]Ruta_Europa!$BG$17</f>
        <v>36867.770074107939</v>
      </c>
      <c r="O19" s="11">
        <f>'Coste combustible OD'!P19+[3]Ruta_Europa!$BG$17</f>
        <v>40527.697164507939</v>
      </c>
      <c r="P19" s="11">
        <f>'Coste combustible OD'!Q19+[3]Ruta_Europa!$BG$74</f>
        <v>53622.422148806094</v>
      </c>
      <c r="Q19" s="6">
        <v>0</v>
      </c>
      <c r="R19" s="11">
        <f>'Coste combustible OD'!S19+[3]Ruta_Europa!$BG$65</f>
        <v>72746.821170457682</v>
      </c>
      <c r="S19" s="11">
        <f>'Coste combustible OD'!T19+[3]Ruta_Europa!$BG$24</f>
        <v>97938.502774088469</v>
      </c>
      <c r="T19" s="11">
        <f>'Coste combustible OD'!U19+[3]Ruta_Europa!$BG$25</f>
        <v>80973.159628739173</v>
      </c>
      <c r="U19" s="11">
        <f>'Coste combustible OD'!V19+[3]Ruta_Europa!$BG$81</f>
        <v>81491.226624189367</v>
      </c>
      <c r="V19" s="11">
        <f>'Coste combustible OD'!W19+[3]Ruta_Europa!$BG$46</f>
        <v>90163.593210641047</v>
      </c>
      <c r="W19" s="11">
        <f>'Coste combustible OD'!X19+[3]Ruta_Europa!$BG$26</f>
        <v>79782.04433091043</v>
      </c>
      <c r="X19" s="11">
        <f>'Coste combustible OD'!Y19+[3]Ruta_Europa!$BG$25</f>
        <v>75669.999967139171</v>
      </c>
      <c r="Y19" s="11">
        <f>'Coste combustible OD'!Z19+[3]Ruta_Europa!$BG$36</f>
        <v>74930.992214615137</v>
      </c>
      <c r="Z19" s="11">
        <f>'Coste combustible OD'!AA19</f>
        <v>57587.832381599997</v>
      </c>
      <c r="AA19" s="11">
        <f>'Coste combustible OD'!AB19</f>
        <v>51238.979265600006</v>
      </c>
      <c r="AB19" s="11">
        <f>'Coste combustible OD'!AC19</f>
        <v>46608.051110400003</v>
      </c>
      <c r="AC19" s="11">
        <f>'Coste combustible OD'!AD19</f>
        <v>36076.424176799999</v>
      </c>
      <c r="AD19" s="11">
        <f>'Coste combustible OD'!AE19</f>
        <v>8888.3943624000003</v>
      </c>
      <c r="AE19" s="11">
        <f>'Coste combustible OD'!AF19</f>
        <v>1568.5401816000001</v>
      </c>
      <c r="AF19" s="11">
        <f>'Coste combustible OD'!AG19</f>
        <v>21586.100594399999</v>
      </c>
      <c r="AG19" s="11">
        <f>'Coste combustible OD'!AH19</f>
        <v>18374.327841600003</v>
      </c>
      <c r="AH19" s="11">
        <f>'Coste combustible OD'!AI19</f>
        <v>44890.126149600001</v>
      </c>
      <c r="AI19" s="11">
        <f>'Coste combustible OD'!AJ19</f>
        <v>40109.813215200003</v>
      </c>
    </row>
    <row r="20" spans="1:35" s="4" customFormat="1" x14ac:dyDescent="0.25">
      <c r="A20" s="4">
        <f>Puertos!C20</f>
        <v>235</v>
      </c>
      <c r="B20" s="11">
        <f>'Coste combustible OD'!C20+[3]Ruta_Europa!$BG$17</f>
        <v>109744.38768293195</v>
      </c>
      <c r="C20" s="11">
        <f>'Coste combustible OD'!D20+[3]Ruta_Europa!$BG$22</f>
        <v>143885.21888901404</v>
      </c>
      <c r="D20" s="11">
        <f>'Coste combustible OD'!E20+[3]Ruta_Europa!$BG$22</f>
        <v>135296.34100891004</v>
      </c>
      <c r="E20" s="11">
        <f>'Coste combustible OD'!F20+[3]Ruta_Europa!$BG$52</f>
        <v>39164.588105146475</v>
      </c>
      <c r="F20" s="11">
        <f>'Coste combustible OD'!G20+[3]Ruta_Europa!$BG$68</f>
        <v>19533.065593013209</v>
      </c>
      <c r="G20" s="11">
        <f>'Coste combustible OD'!H20+[3]Ruta_Europa!$BG$22</f>
        <v>134246.16601113405</v>
      </c>
      <c r="H20" s="11">
        <f>'Coste combustible OD'!I20+[3]Ruta_Europa!$BG$75</f>
        <v>71381.331026319327</v>
      </c>
      <c r="I20" s="11">
        <f>'Coste combustible OD'!J20+[3]Ruta_Europa!$BG$22</f>
        <v>100247.53472822686</v>
      </c>
      <c r="J20" s="11">
        <f>'Coste combustible OD'!K20+[3]Ruta_Europa!$BG$76</f>
        <v>85570.020330118045</v>
      </c>
      <c r="K20" s="11">
        <f>'Coste combustible OD'!L20+[3]Ruta_Europa!$BG$22</f>
        <v>117071.39794651004</v>
      </c>
      <c r="L20" s="11">
        <f>'Coste combustible OD'!M20+[3]Ruta_Europa!$BG$22</f>
        <v>55300.791747310024</v>
      </c>
      <c r="M20" s="11">
        <f>'Coste combustible OD'!N20+[3]Ruta_Europa!$BG$17</f>
        <v>58603.255447707939</v>
      </c>
      <c r="N20" s="11">
        <f>'Coste combustible OD'!O20+[3]Ruta_Europa!$BG$17</f>
        <v>61710.458855067933</v>
      </c>
      <c r="O20" s="11">
        <f>'Coste combustible OD'!P20+[3]Ruta_Europa!$BG$17</f>
        <v>61665.643421307934</v>
      </c>
      <c r="P20" s="11">
        <f>'Coste combustible OD'!Q20+[3]Ruta_Europa!$BG$74</f>
        <v>55041.577551206094</v>
      </c>
      <c r="Q20" s="11">
        <f>'Coste combustible OD'!R19+[3]Ruta_Europa!$BG$17</f>
        <v>10127.894597307934</v>
      </c>
      <c r="R20" s="4">
        <v>0</v>
      </c>
      <c r="S20" s="11">
        <f>'Coste combustible OD'!T20+[3]Ruta_Europa!$BG$24</f>
        <v>42939.508616024454</v>
      </c>
      <c r="T20" s="11">
        <f>'Coste combustible OD'!U20+[3]Ruta_Europa!$BG$25</f>
        <v>23445.081158819172</v>
      </c>
      <c r="U20" s="11">
        <f>'Coste combustible OD'!V20+[3]Ruta_Europa!$BG$81</f>
        <v>25471.934424189363</v>
      </c>
      <c r="V20" s="11">
        <f>'Coste combustible OD'!W20+[3]Ruta_Europa!$BG$46</f>
        <v>34959.194981177039</v>
      </c>
      <c r="W20" s="11">
        <f>'Coste combustible OD'!X20+[3]Ruta_Europa!$BG$26</f>
        <v>23762.752130910412</v>
      </c>
      <c r="X20" s="11">
        <f>'Coste combustible OD'!Y20+[3]Ruta_Europa!$BG$25</f>
        <v>19735.110167387171</v>
      </c>
      <c r="Y20" s="11">
        <f>'Coste combustible OD'!Z20+[3]Ruta_Europa!$BG$36</f>
        <v>18911.700014615126</v>
      </c>
      <c r="Z20" s="11">
        <f>'Coste combustible OD'!AA20</f>
        <v>1643.2325712000004</v>
      </c>
      <c r="AA20" s="11">
        <f>'Coste combustible OD'!AB20</f>
        <v>10755.704102399999</v>
      </c>
      <c r="AB20" s="11">
        <f>'Coste combustible OD'!AC20</f>
        <v>13369.937738400002</v>
      </c>
      <c r="AC20" s="11">
        <f>'Coste combustible OD'!AD20</f>
        <v>42499.969682399998</v>
      </c>
      <c r="AD20" s="11">
        <f>'Coste combustible OD'!AE20</f>
        <v>51138.891463536005</v>
      </c>
      <c r="AE20" s="11">
        <f>'Coste combustible OD'!AF20</f>
        <v>60939.27990295201</v>
      </c>
      <c r="AF20" s="11">
        <f>'Coste combustible OD'!AG20</f>
        <v>80056.050097176005</v>
      </c>
      <c r="AG20" s="11">
        <f>'Coste combustible OD'!AH20</f>
        <v>47429.667396000004</v>
      </c>
      <c r="AH20" s="11">
        <f>'Coste combustible OD'!AI20</f>
        <v>104053.221027864</v>
      </c>
      <c r="AI20" s="11">
        <f>'Coste combustible OD'!AJ20</f>
        <v>48101.898902399997</v>
      </c>
    </row>
    <row r="21" spans="1:35" s="4" customFormat="1" x14ac:dyDescent="0.25">
      <c r="A21" s="4">
        <f>Puertos!C21</f>
        <v>1069</v>
      </c>
      <c r="B21" s="10">
        <f>[3]Ruta_Europa!$BH$28</f>
        <v>137035.71696665761</v>
      </c>
      <c r="C21" s="10">
        <f>[3]Ruta_Europa!$BH$41</f>
        <v>179256.44067812007</v>
      </c>
      <c r="D21" s="10">
        <f>'Coste combustible OD'!E21+[3]Ruta_Europa!$BG$41</f>
        <v>169194.97114217578</v>
      </c>
      <c r="E21" s="10">
        <f>[3]Ruta_Europa!$BH$98</f>
        <v>70151.598576715594</v>
      </c>
      <c r="F21" s="10">
        <f>[3]Ruta_Europa!$BH$99</f>
        <v>51553.560338841555</v>
      </c>
      <c r="G21" s="10">
        <f>[3]Ruta_Europa!$BH$24</f>
        <v>167098.01844992017</v>
      </c>
      <c r="H21" s="10"/>
      <c r="I21" s="10">
        <f>[3]Ruta_Europa!$BH$42</f>
        <v>138936.779847586</v>
      </c>
      <c r="J21" s="10"/>
      <c r="K21" s="10">
        <f>'Coste combustible OD'!L21+[3]Ruta_Europa!$BG$30</f>
        <v>151541.57889868825</v>
      </c>
      <c r="L21" s="10">
        <f>'Coste combustible OD'!M21+[3]Ruta_Europa!$BG$30</f>
        <v>89770.972699488251</v>
      </c>
      <c r="M21" s="10">
        <f>'Coste combustible OD'!N21+[3]Ruta_Europa!$BG$30</f>
        <v>88053.047738688241</v>
      </c>
      <c r="N21" s="10">
        <f>[3]Ruta_Europa!$BH$40</f>
        <v>87268.93277950061</v>
      </c>
      <c r="O21" s="10">
        <f>'Coste combustible OD'!P21+[3]Ruta_Europa!$BG$30</f>
        <v>91115.435712288236</v>
      </c>
      <c r="P21" s="10">
        <f>[3]Ruta_Europa!$BH$96</f>
        <v>84814.891302278877</v>
      </c>
      <c r="Q21" s="10">
        <f>'Coste combustible OD'!R21+[3]Ruta_Europa!$BG$30</f>
        <v>98734.059451488254</v>
      </c>
      <c r="R21" s="10">
        <f>[3]Ruta_Europa!$BH$138</f>
        <v>35217.538281142995</v>
      </c>
      <c r="S21" s="4">
        <v>0</v>
      </c>
      <c r="T21" s="10">
        <f>[3]Ruta_Europa!$BH$132</f>
        <v>33189.639281916963</v>
      </c>
      <c r="U21" s="10">
        <f>[3]Ruta_Europa!$BH$128</f>
        <v>30805.957230334407</v>
      </c>
      <c r="V21" s="10">
        <f>[3]Ruta_Europa!$BH$154</f>
        <v>14447.628887319446</v>
      </c>
      <c r="W21" s="10">
        <f>[3]Ruta_Europa!$BH$131</f>
        <v>32319.902714304699</v>
      </c>
      <c r="X21" s="10">
        <f>[3]Ruta_Europa!$BH$135</f>
        <v>36171.22313577334</v>
      </c>
      <c r="Y21" s="10">
        <f>'Coste combustible OD'!Z21+[3]Ruta_Europa!$BG$135</f>
        <v>39216.762888023186</v>
      </c>
      <c r="Z21" s="10">
        <f>[3]Ruta_Europa!$BH$139</f>
        <v>35409.583496485749</v>
      </c>
      <c r="AA21" s="10">
        <f>[3]Ruta_Europa!$BH$101</f>
        <v>49557.09872862466</v>
      </c>
      <c r="AB21" s="10">
        <f>[3]Ruta_Europa!$BH$97</f>
        <v>50377.926076079253</v>
      </c>
      <c r="AC21" s="10">
        <f>[3]Ruta_Europa!$BH$100</f>
        <v>82267.438742392231</v>
      </c>
      <c r="AD21" s="10">
        <f>[3]Ruta_Europa!$BH$44</f>
        <v>96132.960417514623</v>
      </c>
      <c r="AE21" s="10">
        <f>[3]Ruta_Europa!$BH$47</f>
        <v>106633.95032104787</v>
      </c>
      <c r="AF21" s="10"/>
      <c r="AG21" s="10">
        <f>'Coste combustible OD'!AH21+[3]Ruta_Europa!$BG$30</f>
        <v>87007.354284288245</v>
      </c>
      <c r="AH21" s="10">
        <f>[3]Ruta_Europa!$BH$30</f>
        <v>152085.16932738406</v>
      </c>
      <c r="AI21" s="10">
        <f>'Coste combustible OD'!AJ21+[3]Ruta_Europa!$BG$100</f>
        <v>84370.441980202901</v>
      </c>
    </row>
    <row r="22" spans="1:35" s="4" customFormat="1" x14ac:dyDescent="0.25">
      <c r="A22" s="4">
        <f>Puertos!C22</f>
        <v>253</v>
      </c>
      <c r="B22" s="10">
        <f>[3]Ruta_Europa!$BH$37</f>
        <v>114245.72206464029</v>
      </c>
      <c r="C22" s="10">
        <f>[3]Ruta_Europa!$BH$34</f>
        <v>153303.44794221697</v>
      </c>
      <c r="D22" s="10">
        <f>'Coste combustible OD'!E22+[3]Ruta_Europa!$BG$34</f>
        <v>146037.54022788192</v>
      </c>
      <c r="E22" s="10">
        <f>[3]Ruta_Europa!$BH$116</f>
        <v>44756.021412360467</v>
      </c>
      <c r="F22" s="10">
        <f>[3]Ruta_Europa!$BH$117</f>
        <v>24665.63102651856</v>
      </c>
      <c r="G22" s="10">
        <f>'Coste combustible OD'!H22+[3]Ruta_Europa!$BG$34</f>
        <v>139016.45560548193</v>
      </c>
      <c r="H22" s="10">
        <f>[3]Ruta_Europa!$BH$124</f>
        <v>90278.141615285771</v>
      </c>
      <c r="I22" s="10">
        <f>[3]Ruta_Europa!$BH$32</f>
        <v>107020.7735722458</v>
      </c>
      <c r="J22" s="10">
        <f>[3]Ruta_Europa!$BH$123</f>
        <v>103123.81808899982</v>
      </c>
      <c r="K22" s="10">
        <f>'Coste combustible OD'!L22+[3]Ruta_Europa!$BG$34</f>
        <v>127812.59716548191</v>
      </c>
      <c r="L22" s="10">
        <f>'Coste combustible OD'!M22+[3]Ruta_Europa!$BG$34</f>
        <v>66041.990966281912</v>
      </c>
      <c r="M22" s="10">
        <f>'Coste combustible OD'!N22+[3]Ruta_Europa!$BG$34</f>
        <v>64324.066005481902</v>
      </c>
      <c r="N22" s="10">
        <f>[3]Ruta_Europa!$BH$31</f>
        <v>63048.114644391353</v>
      </c>
      <c r="O22" s="10">
        <f>'Coste combustible OD'!P22+[3]Ruta_Europa!$BG$34</f>
        <v>67386.453979081911</v>
      </c>
      <c r="P22" s="10">
        <f>[3]Ruta_Europa!$BH$74</f>
        <v>68711.83073664346</v>
      </c>
      <c r="Q22" s="10">
        <f>'Coste combustible OD'!R22+[3]Ruta_Europa!$BG$34</f>
        <v>75005.0777182819</v>
      </c>
      <c r="R22" s="10">
        <f>[3]Ruta_Europa!$BH$145</f>
        <v>13223.738798040151</v>
      </c>
      <c r="S22" s="10">
        <f>[3]Ruta_Europa!$BH$132</f>
        <v>33189.639281916963</v>
      </c>
      <c r="T22" s="4">
        <v>0</v>
      </c>
      <c r="U22" s="10">
        <f>[3]Ruta_Europa!$BH$140</f>
        <v>15672.864951097939</v>
      </c>
      <c r="V22" s="10">
        <f>[3]Ruta_Europa!$BH$130</f>
        <v>30219.588443961016</v>
      </c>
      <c r="W22" s="10">
        <f>[3]Ruta_Europa!$BH$142</f>
        <v>25107.127724882419</v>
      </c>
      <c r="X22" s="10">
        <f>'Coste combustible OD'!Y22</f>
        <v>5686.331620248</v>
      </c>
      <c r="Y22" s="10">
        <f>'Coste combustible OD'!Z22</f>
        <v>4182.7738176000003</v>
      </c>
      <c r="Z22" s="10">
        <f>'Coste combustible OD'!AA22+[3]Ruta_Europa!$BG$117</f>
        <v>14974.932645861856</v>
      </c>
      <c r="AA22" s="10">
        <f>[3]Ruta_Europa!$BH$119</f>
        <v>22511.22640652482</v>
      </c>
      <c r="AB22" s="10">
        <f>[3]Ruta_Europa!$BH$118</f>
        <v>24569.911872770586</v>
      </c>
      <c r="AC22" s="10">
        <f>[3]Ruta_Europa!$BH$121</f>
        <v>59224.993500832723</v>
      </c>
      <c r="AD22" s="10">
        <f>[3]Ruta_Europa!$BH$29</f>
        <v>66662.602085374849</v>
      </c>
      <c r="AE22" s="10">
        <f>[3]Ruta_Europa!$BH$7</f>
        <v>75682.299666243591</v>
      </c>
      <c r="AF22" s="10">
        <f>[3]Ruta_Europa!$BH$122</f>
        <v>106508.62814105445</v>
      </c>
      <c r="AG22" s="10">
        <f>'Coste combustible OD'!AH22+[3]Ruta_Europa!$BG$34</f>
        <v>63278.372551081906</v>
      </c>
      <c r="AH22" s="10">
        <f>[3]Ruta_Europa!$BH$27</f>
        <v>120251.04803749142</v>
      </c>
      <c r="AI22" s="10">
        <f>'Coste combustible OD'!AJ22+[3]Ruta_Europa!$BG$121</f>
        <v>61260.219057224116</v>
      </c>
    </row>
    <row r="23" spans="1:35" s="4" customFormat="1" x14ac:dyDescent="0.25">
      <c r="A23" s="4">
        <f>Puertos!C23</f>
        <v>250</v>
      </c>
      <c r="B23" s="10">
        <f>[3]Ruta_Europa!$BH$78</f>
        <v>119229.42410275602</v>
      </c>
      <c r="C23" s="10">
        <f>[3]Ruta_Europa!$BH$80</f>
        <v>168657.09153096998</v>
      </c>
      <c r="D23" s="10">
        <f>'Coste combustible OD'!E23+[3]Ruta_Europa!$BG$80</f>
        <v>158642.67170052239</v>
      </c>
      <c r="E23" s="10">
        <f>'Coste combustible OD'!F23+[3]Ruta_Europa!$BG$80</f>
        <v>50572.792729528803</v>
      </c>
      <c r="F23" s="10">
        <f>'Coste combustible OD'!G23+[3]Ruta_Europa!$BG$80</f>
        <v>34439.236575928793</v>
      </c>
      <c r="G23" s="10">
        <f>[3]Ruta_Europa!$BH$81</f>
        <v>164078.04074772992</v>
      </c>
      <c r="H23" s="10">
        <f>[3]Ruta_Europa!$BH$110</f>
        <v>92582.79818458535</v>
      </c>
      <c r="I23" s="10">
        <f>[3]Ruta_Europa!$BH$79</f>
        <v>126048.22489769527</v>
      </c>
      <c r="J23" s="10">
        <f>[3]Ruta_Europa!$BH$112</f>
        <v>106469.61167409571</v>
      </c>
      <c r="K23" s="10">
        <f>'Coste combustible OD'!L22+[3]Ruta_Europa!$BG$34</f>
        <v>127812.59716548191</v>
      </c>
      <c r="L23" s="10">
        <f>'Coste combustible OD'!M22+[3]Ruta_Europa!$BG$34</f>
        <v>66041.990966281912</v>
      </c>
      <c r="M23" s="10">
        <f>'Coste combustible OD'!N22+[3]Ruta_Europa!$BG$34</f>
        <v>64324.066005481902</v>
      </c>
      <c r="N23" s="10">
        <f>[3]Ruta_Europa!$BH$82</f>
        <v>70558.165143126374</v>
      </c>
      <c r="O23" s="10">
        <f>'Coste combustible OD'!P22+[3]Ruta_Europa!$BG$34</f>
        <v>67386.453979081911</v>
      </c>
      <c r="P23" s="10">
        <f>'Coste combustible OD'!Q22+[3]Ruta_Europa!$BG$34</f>
        <v>57969.237498313894</v>
      </c>
      <c r="Q23" s="10">
        <f>'Coste combustible OD'!R22+[3]Ruta_Europa!$BG$34</f>
        <v>75005.0777182819</v>
      </c>
      <c r="R23" s="10">
        <f>'Coste combustible OD'!S22+[3]Ruta_Europa!$BG$34</f>
        <v>17476.999248361895</v>
      </c>
      <c r="S23" s="10">
        <f>[3]Ruta_Europa!$BH$128</f>
        <v>30805.957230334407</v>
      </c>
      <c r="T23" s="10">
        <f>[3]Ruta_Europa!$BH$140</f>
        <v>15672.864951097939</v>
      </c>
      <c r="U23" s="4">
        <v>0</v>
      </c>
      <c r="V23" s="10">
        <f>[3]Ruta_Europa!$BH$129</f>
        <v>27672.217552444199</v>
      </c>
      <c r="W23" s="10">
        <f>'Coste combustible OD'!X23</f>
        <v>5079.0824928000002</v>
      </c>
      <c r="X23" s="10">
        <f>'Coste combustible OD'!Z22+[3]Ruta_Europa!$BG$140</f>
        <v>11170.583397731725</v>
      </c>
      <c r="Y23" s="10">
        <f>'Coste combustible OD'!AA22+[3]Ruta_Europa!$BG$140</f>
        <v>16996.589786531724</v>
      </c>
      <c r="Z23" s="10">
        <f>'Coste combustible OD'!AA23+[3]Ruta_Europa!$BG$117</f>
        <v>14601.470697861856</v>
      </c>
      <c r="AA23" s="10">
        <f>[3]Ruta_Europa!$BH$119</f>
        <v>22511.22640652482</v>
      </c>
      <c r="AB23" s="10">
        <f>[3]Ruta_Europa!$BH$118</f>
        <v>24569.911872770586</v>
      </c>
      <c r="AC23" s="10">
        <f>[3]Ruta_Europa!$BH$121</f>
        <v>59224.993500832723</v>
      </c>
      <c r="AD23" s="10">
        <f>[3]Ruta_Europa!$BH$83</f>
        <v>70012.103629639794</v>
      </c>
      <c r="AE23" s="10">
        <f>'Coste combustible OD'!AF22+[3]Ruta_Europa!$BG$83</f>
        <v>78928.69248637998</v>
      </c>
      <c r="AF23" s="10">
        <f>[3]Ruta_Europa!$BH$113</f>
        <v>112497.97477655631</v>
      </c>
      <c r="AG23" s="10">
        <f>'Coste combustible OD'!AH22+[3]Ruta_Europa!$BG$83</f>
        <v>67863.014967139985</v>
      </c>
      <c r="AH23" s="10">
        <f>'Coste combustible OD'!AI22+[3]Ruta_Europa!$BG$83</f>
        <v>121557.88000278799</v>
      </c>
      <c r="AI23" s="10">
        <f>'Coste combustible OD'!AJ23+[3]Ruta_Europa!$BG$121</f>
        <v>60886.757109224112</v>
      </c>
    </row>
    <row r="24" spans="1:35" s="4" customFormat="1" x14ac:dyDescent="0.25">
      <c r="A24" s="4">
        <f>Puertos!C24</f>
        <v>245</v>
      </c>
      <c r="B24" s="10">
        <f>[3]Ruta_Europa!$BH$23</f>
        <v>135805.48251449448</v>
      </c>
      <c r="C24" s="10">
        <f>[3]Ruta_Europa!$BH$39</f>
        <v>176644.99718804218</v>
      </c>
      <c r="D24" s="10">
        <f>'Coste combustible OD'!E24+[3]Ruta_Europa!$BG$39</f>
        <v>161309.5517123832</v>
      </c>
      <c r="E24" s="10">
        <f>[3]Ruta_Europa!$BH$93</f>
        <v>59545.904157677629</v>
      </c>
      <c r="F24" s="10">
        <f>[3]Ruta_Europa!$BH$90</f>
        <v>42806.786556819337</v>
      </c>
      <c r="G24" s="10">
        <f>[3]Ruta_Europa!$BH$46</f>
        <v>167159.27223323565</v>
      </c>
      <c r="H24" s="10">
        <f>'Coste combustible OD'!I24</f>
        <v>84775.862196000016</v>
      </c>
      <c r="I24" s="10">
        <f>[3]Ruta_Europa!$BH$43</f>
        <v>135445.53101700396</v>
      </c>
      <c r="J24" s="10">
        <f>'Coste combustible OD'!K24</f>
        <v>96427.874973600003</v>
      </c>
      <c r="K24" s="10">
        <f>'Coste combustible OD'!L24+[3]Ruta_Europa!$BG$39</f>
        <v>143084.60864998322</v>
      </c>
      <c r="L24" s="10">
        <f>'Coste combustible OD'!M24+[3]Ruta_Europa!$BG$39</f>
        <v>81314.002450783213</v>
      </c>
      <c r="M24" s="10">
        <f>'Coste combustible OD'!N24+[3]Ruta_Europa!$BG$39</f>
        <v>79596.077489983203</v>
      </c>
      <c r="N24" s="10">
        <f>[3]Ruta_Europa!$BH$21</f>
        <v>82882.708875918659</v>
      </c>
      <c r="O24" s="10">
        <f>'Coste combustible OD'!P24+[3]Ruta_Europa!$BG$39</f>
        <v>82658.465463583212</v>
      </c>
      <c r="P24" s="10">
        <f>[3]Ruta_Europa!$BH$94</f>
        <v>77860.554800573096</v>
      </c>
      <c r="Q24" s="10">
        <f>'Coste combustible OD'!R24+[3]Ruta_Europa!$BG$39</f>
        <v>87588.163177183204</v>
      </c>
      <c r="R24" s="10">
        <f>[3]Ruta_Europa!$BH$136</f>
        <v>31140.915421095771</v>
      </c>
      <c r="S24" s="10">
        <f>[3]Ruta_Europa!$BH$154</f>
        <v>14447.628887319446</v>
      </c>
      <c r="T24" s="10">
        <f>[3]Ruta_Europa!$BH$130</f>
        <v>30219.588443961016</v>
      </c>
      <c r="U24" s="10">
        <f>'Coste combustible OD'!V24</f>
        <v>19035.355489560003</v>
      </c>
      <c r="V24" s="4">
        <v>0</v>
      </c>
      <c r="W24" s="10">
        <f>[3]Ruta_Europa!$BH$134</f>
        <v>21953.356295690191</v>
      </c>
      <c r="X24" s="10">
        <f>[3]Ruta_Europa!$BH$133</f>
        <v>29625.660321221392</v>
      </c>
      <c r="Y24" s="10">
        <f>'Coste combustible OD'!Z24+[3]Ruta_Europa!$BG$133</f>
        <v>30413.850465084281</v>
      </c>
      <c r="Z24" s="10">
        <f>[3]Ruta_Europa!$BH$137</f>
        <v>30734.714460257968</v>
      </c>
      <c r="AA24" s="10">
        <f>[3]Ruta_Europa!$BH$91</f>
        <v>41462.155490532183</v>
      </c>
      <c r="AB24" s="10">
        <f>[3]Ruta_Europa!$BH$92</f>
        <v>43939.22648576778</v>
      </c>
      <c r="AC24" s="10">
        <f>[3]Ruta_Europa!$BH$95</f>
        <v>82049.670924726146</v>
      </c>
      <c r="AD24" s="10">
        <f>[3]Ruta_Europa!$BH$43</f>
        <v>135445.53101700396</v>
      </c>
      <c r="AE24" s="10">
        <f>[3]Ruta_Europa!$BH$48</f>
        <v>97564.427836087867</v>
      </c>
      <c r="AF24" s="10">
        <f>'Coste combustible OD'!AG24+[3]Ruta_Europa!$BG$39</f>
        <v>95487.630301279205</v>
      </c>
      <c r="AG24" s="10">
        <f>'Coste combustible OD'!AH24+[3]Ruta_Europa!$BG$39</f>
        <v>78550.384035583207</v>
      </c>
      <c r="AH24" s="10">
        <f>[3]Ruta_Europa!$BH$50</f>
        <v>143890.9108023757</v>
      </c>
      <c r="AI24" s="10">
        <f>'Coste combustible OD'!AJ24+[3]Ruta_Europa!$BG$50</f>
        <v>79470.920110178529</v>
      </c>
    </row>
    <row r="25" spans="1:35" s="4" customFormat="1" x14ac:dyDescent="0.25">
      <c r="A25" s="4">
        <f>Puertos!C25</f>
        <v>218</v>
      </c>
      <c r="B25" s="10">
        <f>[3]Ruta_Europa!$BH$89</f>
        <v>135527.42581338406</v>
      </c>
      <c r="C25" s="10">
        <f>[3]Ruta_Europa!$BH$85</f>
        <v>180066.26331260035</v>
      </c>
      <c r="D25" s="10">
        <f>'Coste combustible OD'!E25+[3]Ruta_Europa!$BG$84</f>
        <v>158379.31236349815</v>
      </c>
      <c r="E25" s="10">
        <f>'Coste combustible OD'!F25+[3]Ruta_Europa!$BG$84</f>
        <v>48892.219992234168</v>
      </c>
      <c r="F25" s="10">
        <f>'Coste combustible OD'!G25+[3]Ruta_Europa!$BG$84</f>
        <v>32758.663838634169</v>
      </c>
      <c r="G25" s="10">
        <f>[3]Ruta_Europa!$BH$26</f>
        <v>161392.2520566654</v>
      </c>
      <c r="H25" s="10">
        <f>[3]Ruta_Europa!$BH$114</f>
        <v>103665.95125488342</v>
      </c>
      <c r="I25" s="10">
        <f>[3]Ruta_Europa!$BH$86</f>
        <v>137369.8155748607</v>
      </c>
      <c r="J25" s="10">
        <f>[3]Ruta_Europa!$BH$115</f>
        <v>117032.70828813227</v>
      </c>
      <c r="K25" s="10">
        <f>'Coste combustible OD'!L25+[3]Ruta_Europa!$BG$84</f>
        <v>132622.38873383417</v>
      </c>
      <c r="L25" s="10">
        <f>'Coste combustible OD'!M25+[3]Ruta_Europa!$BG$84</f>
        <v>70851.782534634185</v>
      </c>
      <c r="M25" s="10">
        <f>'Coste combustible OD'!N25+[3]Ruta_Europa!$BG$84</f>
        <v>72394.180379874175</v>
      </c>
      <c r="N25" s="10">
        <f>[3]Ruta_Europa!$BH$84</f>
        <v>81135.814632891983</v>
      </c>
      <c r="O25" s="10">
        <f>'Coste combustible OD'!P25+[3]Ruta_Europa!$BG$84</f>
        <v>72196.24554743417</v>
      </c>
      <c r="P25" s="10">
        <f>'Coste combustible OD'!Q25+[3]Ruta_Europa!$BG$84</f>
        <v>29770.968254634168</v>
      </c>
      <c r="Q25" s="10">
        <f>'Coste combustible OD'!R25+[3]Ruta_Europa!$BG$84</f>
        <v>79814.869286634188</v>
      </c>
      <c r="R25" s="10">
        <f>'Coste combustible OD'!S25+[3]Ruta_Europa!$BG$84</f>
        <v>23795.57708663417</v>
      </c>
      <c r="S25" s="10">
        <f>[3]Ruta_Europa!$BH$131</f>
        <v>32319.902714304699</v>
      </c>
      <c r="T25" s="10">
        <f>[3]Ruta_Europa!$BH$142</f>
        <v>25107.127724882419</v>
      </c>
      <c r="U25" s="10">
        <f>'Coste combustible OD'!V25</f>
        <v>5079.0824928000002</v>
      </c>
      <c r="V25" s="10">
        <f>[3]Ruta_Europa!$BH$134</f>
        <v>21953.356295690191</v>
      </c>
      <c r="W25" s="4">
        <v>0</v>
      </c>
      <c r="X25" s="10">
        <f>[3]Ruta_Europa!$BH$141</f>
        <v>25288.105015754292</v>
      </c>
      <c r="Y25" s="10">
        <f>'Coste combustible OD'!AA24+[3]Ruta_Europa!$BG$141</f>
        <v>34878.389621420349</v>
      </c>
      <c r="Z25" s="10">
        <f>[3]Ruta_Europa!$BH$137</f>
        <v>30734.714460257968</v>
      </c>
      <c r="AA25" s="10">
        <f>[3]Ruta_Europa!$BH$91</f>
        <v>41462.155490532183</v>
      </c>
      <c r="AB25" s="10">
        <f>[3]Ruta_Europa!$BH$92</f>
        <v>43939.22648576778</v>
      </c>
      <c r="AC25" s="10">
        <f>[3]Ruta_Europa!$BH$95</f>
        <v>82049.670924726146</v>
      </c>
      <c r="AD25" s="10">
        <f>[3]Ruta_Europa!$BH$88</f>
        <v>90752.133316422289</v>
      </c>
      <c r="AE25" s="10">
        <f>[3]Ruta_Europa!$BH$87</f>
        <v>99232.148037558363</v>
      </c>
      <c r="AF25" s="10">
        <f>[3]Ruta_Europa!$BH$111</f>
        <v>121445.00678402052</v>
      </c>
      <c r="AG25" s="10">
        <f>'Coste combustible OD'!AH25+[3]Ruta_Europa!$BG$84</f>
        <v>70054.814737602181</v>
      </c>
      <c r="AH25" s="10">
        <f>'Coste combustible OD'!AI25+[3]Ruta_Europa!$BG$84</f>
        <v>119625.91294343417</v>
      </c>
      <c r="AI25" s="10">
        <f>'Coste combustible OD'!AJ25+[3]Ruta_Europa!$BG$50</f>
        <v>66250.36715097852</v>
      </c>
    </row>
    <row r="26" spans="1:35" s="4" customFormat="1" x14ac:dyDescent="0.25">
      <c r="A26" s="4">
        <f>Puertos!C26</f>
        <v>220</v>
      </c>
      <c r="B26" s="10">
        <f>[3]Ruta_Europa!$BH$35</f>
        <v>120180.75442192834</v>
      </c>
      <c r="C26" s="10">
        <f>[3]Ruta_Europa!$BH$19</f>
        <v>154510.98084794226</v>
      </c>
      <c r="D26" s="10">
        <f>'Coste combustible OD'!E26+[3]Ruta_Europa!$BG$19</f>
        <v>147834.81190977897</v>
      </c>
      <c r="E26" s="10">
        <f>[3]Ruta_Europa!$BH$2</f>
        <v>42836.737338981955</v>
      </c>
      <c r="F26" s="10">
        <f>'Coste combustible OD'!G26+[3]Ruta_Europa!$BG$2</f>
        <v>24190.642864724483</v>
      </c>
      <c r="G26" s="10">
        <f>[3]Ruta_Europa!$BH$25</f>
        <v>152010.59176852775</v>
      </c>
      <c r="H26" s="10">
        <f>[3]Ruta_Europa!$BH$126</f>
        <v>99421.082137818565</v>
      </c>
      <c r="I26" s="10">
        <f>[3]Ruta_Europa!$BH$33</f>
        <v>110386.04685934243</v>
      </c>
      <c r="J26" s="10">
        <f>[3]Ruta_Europa!$BH$125</f>
        <v>109074.02623869193</v>
      </c>
      <c r="K26" s="10">
        <f>'Coste combustible OD'!L26+[3]Ruta_Europa!$BG$6</f>
        <v>126108.16576745543</v>
      </c>
      <c r="L26" s="10">
        <f>'Coste combustible OD'!M26+[3]Ruta_Europa!$BG$6</f>
        <v>64337.559568255427</v>
      </c>
      <c r="M26" s="10">
        <f>'Coste combustible OD'!N26+[3]Ruta_Europa!$BG$6</f>
        <v>62619.634607455431</v>
      </c>
      <c r="N26" s="10">
        <f>[3]Ruta_Europa!$BH$36</f>
        <v>67837.624406974021</v>
      </c>
      <c r="O26" s="10">
        <f>'Coste combustible OD'!P26+[3]Ruta_Europa!$BG$6</f>
        <v>65682.02258105544</v>
      </c>
      <c r="P26" s="10">
        <f>[3]Ruta_Europa!$BH$226</f>
        <v>50835.20260956807</v>
      </c>
      <c r="Q26" s="10">
        <f>'Coste combustible OD'!R26+[3]Ruta_Europa!$BG$6</f>
        <v>73300.64632025543</v>
      </c>
      <c r="R26" s="10">
        <f>[3]Ruta_Europa!$BH$33</f>
        <v>110386.04685934243</v>
      </c>
      <c r="S26" s="10">
        <f>'Coste combustible OD'!T26</f>
        <v>25917.512267304006</v>
      </c>
      <c r="T26" s="10">
        <f>'Coste combustible OD'!U26</f>
        <v>6498.2378951999999</v>
      </c>
      <c r="U26" s="10">
        <f>[3]Ruta_Europa!$BH$149</f>
        <v>12040.34094335836</v>
      </c>
      <c r="V26" s="10">
        <f>[3]Ruta_Europa!$BH$133</f>
        <v>29625.660321221392</v>
      </c>
      <c r="W26" s="10">
        <f>[3]Ruta_Europa!$BH$141</f>
        <v>25288.105015754292</v>
      </c>
      <c r="X26" s="4">
        <v>0</v>
      </c>
      <c r="Y26" s="10">
        <f>'Coste combustible OD'!AA25+[3]Ruta_Europa!$BG$141</f>
        <v>20551.642372244343</v>
      </c>
      <c r="Z26" s="10">
        <f>[3]Ruta_Europa!$BH$143</f>
        <v>12990.952750728226</v>
      </c>
      <c r="AA26" s="10">
        <f>[3]Ruta_Europa!$BH$10</f>
        <v>22777.623795848889</v>
      </c>
      <c r="AB26" s="10">
        <f>[3]Ruta_Europa!$BH$11</f>
        <v>24603.538237239944</v>
      </c>
      <c r="AC26" s="10">
        <f>[3]Ruta_Europa!$BH$8</f>
        <v>55595.290578315064</v>
      </c>
      <c r="AD26" s="10">
        <f>[3]Ruta_Europa!$BH$6</f>
        <v>62479.868642891241</v>
      </c>
      <c r="AE26" s="10">
        <f>[3]Ruta_Europa!$BH$38</f>
        <v>78864.402850260754</v>
      </c>
      <c r="AF26" s="10">
        <f>[3]Ruta_Europa!$BH$224</f>
        <v>8333.6767707939944</v>
      </c>
      <c r="AG26" s="10">
        <f>'Coste combustible OD'!AH26+[3]Ruta_Europa!$BG$36</f>
        <v>59394.97517781514</v>
      </c>
      <c r="AH26" s="10">
        <f>[3]Ruta_Europa!$BH$12</f>
        <v>127283.19016566976</v>
      </c>
      <c r="AI26" s="10">
        <f>'Coste combustible OD'!AJ26+[3]Ruta_Europa!$BG$144</f>
        <v>55175.26226029174</v>
      </c>
    </row>
    <row r="27" spans="1:35" s="4" customFormat="1" x14ac:dyDescent="0.25">
      <c r="A27" s="4">
        <f>Puertos!C27</f>
        <v>254</v>
      </c>
      <c r="B27" s="12">
        <f>'Coste combustible OD'!C27+[3]Ruta_Europa!$BG$6</f>
        <v>112514.15086025542</v>
      </c>
      <c r="C27" s="12">
        <f>'Coste combustible OD'!D27+[3]Ruta_Europa!$BG$6</f>
        <v>112505.93469739944</v>
      </c>
      <c r="D27" s="12">
        <f>'Coste combustible OD'!E27+[3]Ruta_Europa!$BG$6</f>
        <v>148142.42069945543</v>
      </c>
      <c r="E27" s="12">
        <f>'Coste combustible OD'!F27+[3]Ruta_Europa!$BG$2</f>
        <v>44133.510887924487</v>
      </c>
      <c r="F27" s="12">
        <f>'Coste combustible OD'!G27+[3]Ruta_Europa!$BG$2</f>
        <v>27999.954734324485</v>
      </c>
      <c r="G27" s="12">
        <f>'Coste combustible OD'!H27+[3]Ruta_Europa!$BG$6</f>
        <v>141121.33607705546</v>
      </c>
      <c r="H27" s="12">
        <f>'Coste combustible OD'!I27+[3]Ruta_Europa!$BG$126</f>
        <v>79862.808403463874</v>
      </c>
      <c r="I27" s="12">
        <f>'Coste combustible OD'!J27+[3]Ruta_Europa!$BG$6</f>
        <v>108107.29987385543</v>
      </c>
      <c r="J27" s="12">
        <f>'Coste combustible OD'!K27+[3]Ruta_Europa!$BG$125</f>
        <v>93344.635441947408</v>
      </c>
      <c r="K27" s="12">
        <f>'Coste combustible OD'!L27+[3]Ruta_Europa!$BG$6</f>
        <v>129917.47763705545</v>
      </c>
      <c r="L27" s="12">
        <f>'Coste combustible OD'!M27+[3]Ruta_Europa!$BG$6</f>
        <v>68146.871437855429</v>
      </c>
      <c r="M27" s="12">
        <f>'Coste combustible OD'!N27+[3]Ruta_Europa!$BG$6</f>
        <v>66428.946477055448</v>
      </c>
      <c r="N27" s="12">
        <f>'Coste combustible OD'!O27+[3]Ruta_Europa!$BG$6</f>
        <v>66428.946477055448</v>
      </c>
      <c r="O27" s="12">
        <f>'Coste combustible OD'!P27+[3]Ruta_Europa!$BG$6</f>
        <v>69491.334450655442</v>
      </c>
      <c r="P27" s="14">
        <f>'Coste combustible OD'!Q27+[3]Ruta_Europa!$BG$125</f>
        <v>57268.211265147387</v>
      </c>
      <c r="Q27" s="12">
        <f>'Coste combustible OD'!R27+[3]Ruta_Europa!$BG$6</f>
        <v>77109.958189855432</v>
      </c>
      <c r="R27" s="14">
        <f>'Coste combustible OD'!S27+[3]Ruta_Europa!$BG$144</f>
        <v>14019.755590691733</v>
      </c>
      <c r="S27" s="12">
        <f>'Coste combustible OD'!T27</f>
        <v>28755.076148207998</v>
      </c>
      <c r="T27" s="12">
        <f>'Coste combustible OD'!U27</f>
        <v>4182.7738176000003</v>
      </c>
      <c r="U27" s="14">
        <f>'Coste combustible OD'!V27+[3]Ruta_Europa!$BG$149</f>
        <v>15514.420075277569</v>
      </c>
      <c r="V27" s="12">
        <f>'Coste combustible OD'!W27+[3]Ruta_Europa!$BG$133</f>
        <v>30413.850465084281</v>
      </c>
      <c r="W27" s="14">
        <f>'Coste combustible OD'!X27+[3]Ruta_Europa!$BG$141</f>
        <v>34742.449472348344</v>
      </c>
      <c r="X27" s="13">
        <f>'Coste combustible OD'!Y27</f>
        <v>5004.3901032000003</v>
      </c>
      <c r="Y27" s="13">
        <f>'Coste combustible OD'!Z27</f>
        <v>0</v>
      </c>
      <c r="Z27" s="12">
        <f>'Coste combustible OD'!AA27+[3]Ruta_Europa!$BG$143</f>
        <v>12989.608515278902</v>
      </c>
      <c r="AA27" s="12">
        <f>'Coste combustible OD'!AB27+[3]Ruta_Europa!$BG$10</f>
        <v>22865.902531896929</v>
      </c>
      <c r="AB27" s="12">
        <f>'Coste combustible OD'!AC27+[3]Ruta_Europa!$BG$11</f>
        <v>25214.677837916457</v>
      </c>
      <c r="AC27" s="12">
        <f>'Coste combustible OD'!AD27+[3]Ruta_Europa!$BG$8</f>
        <v>56158.859220822444</v>
      </c>
      <c r="AD27" s="12">
        <f>'Coste combustible OD'!AE27+[3]Ruta_Europa!$BG$6</f>
        <v>68146.871437855429</v>
      </c>
      <c r="AE27" s="12">
        <f>'Coste combustible OD'!AF27+[3]Ruta_Europa!$BG$6</f>
        <v>75541.418008255438</v>
      </c>
      <c r="AF27" s="12">
        <f>'Coste combustible OD'!AG27+[3]Ruta_Europa!$BG$224</f>
        <v>86181.789469307667</v>
      </c>
      <c r="AG27" s="12">
        <f>'Coste combustible OD'!AH27+[3]Ruta_Europa!$BG$6</f>
        <v>65383.25302265543</v>
      </c>
      <c r="AH27" s="12">
        <f>'Coste combustible OD'!AI27+[3]Ruta_Europa!$BG$6</f>
        <v>122790.32982142344</v>
      </c>
      <c r="AI27" s="14">
        <f>'Coste combustible OD'!AJ27+[3]Ruta_Europa!$BG$2</f>
        <v>64001.686521524483</v>
      </c>
    </row>
    <row r="28" spans="1:35" s="4" customFormat="1" x14ac:dyDescent="0.25">
      <c r="A28" s="4">
        <f>Puertos!C28</f>
        <v>268</v>
      </c>
      <c r="B28" s="10">
        <f>[3]Ruta_Europa!$BH$13</f>
        <v>101926.20161656961</v>
      </c>
      <c r="C28" s="10">
        <f>[3]Ruta_Europa!$BH$4</f>
        <v>147686.85314545463</v>
      </c>
      <c r="D28" s="10">
        <f>'Coste combustible OD'!E28+[3]Ruta_Europa!$BG$4</f>
        <v>137849.10666723043</v>
      </c>
      <c r="E28" s="10">
        <f>'Coste combustible OD'!F28+[3]Ruta_Europa!$BG$4</f>
        <v>35891.754091542432</v>
      </c>
      <c r="F28" s="10">
        <f>'Coste combustible OD'!G28+[3]Ruta_Europa!$BG$4</f>
        <v>19162.899592830428</v>
      </c>
      <c r="G28" s="10">
        <f>[3]Ruta_Europa!$BH$49</f>
        <v>141181.69225121781</v>
      </c>
      <c r="H28" s="10">
        <f>[3]Ruta_Europa!$BH$107</f>
        <v>80642.848598321172</v>
      </c>
      <c r="I28" s="10">
        <f>[3]Ruta_Europa!$BH$9</f>
        <v>108367.97449093167</v>
      </c>
      <c r="J28" s="10">
        <f>[3]Ruta_Europa!$BH$108</f>
        <v>92068.35362526917</v>
      </c>
      <c r="K28" s="10">
        <f>'Coste combustible OD'!L28+[3]Ruta_Europa!$BG$5</f>
        <v>118085.96699484023</v>
      </c>
      <c r="L28" s="10">
        <f>'Coste combustible OD'!M28+[3]Ruta_Europa!$BG$5</f>
        <v>56315.360795640212</v>
      </c>
      <c r="M28" s="10">
        <f>'Coste combustible OD'!N28+[3]Ruta_Europa!$BG$5</f>
        <v>54597.435834840209</v>
      </c>
      <c r="N28" s="10">
        <f>[3]Ruta_Europa!$BH$5</f>
        <v>58149.387381866283</v>
      </c>
      <c r="O28" s="10">
        <f>'Coste combustible OD'!P28+[3]Ruta_Europa!$BG$5</f>
        <v>57659.823808440204</v>
      </c>
      <c r="P28" s="14">
        <f>'Coste combustible OD'!Q28+[3]Ruta_Europa!$BG$125</f>
        <v>49425.510357147388</v>
      </c>
      <c r="Q28" s="10">
        <f>'Coste combustible OD'!R28+[3]Ruta_Europa!$BG$5</f>
        <v>65278.4475476402</v>
      </c>
      <c r="R28" s="14">
        <f>'Coste combustible OD'!S28+[3]Ruta_Europa!$BG$144</f>
        <v>6251.7470722917333</v>
      </c>
      <c r="S28" s="10">
        <f>[3]Ruta_Europa!$BH$139</f>
        <v>35409.583496485749</v>
      </c>
      <c r="T28" s="10">
        <f>'Coste combustible OD'!U28+[3]Ruta_Europa!$BG$143</f>
        <v>14483.456307278902</v>
      </c>
      <c r="U28" s="14">
        <f>'Coste combustible OD'!V28+[3]Ruta_Europa!$BG$149</f>
        <v>15510.685455797569</v>
      </c>
      <c r="V28" s="10">
        <f>[3]Ruta_Europa!$BH$137</f>
        <v>30734.714460257968</v>
      </c>
      <c r="W28" s="14">
        <f>'Coste combustible OD'!X28+[3]Ruta_Europa!$BG$141</f>
        <v>20551.642372244343</v>
      </c>
      <c r="X28" s="10">
        <f>[3]Ruta_Europa!$BH$143</f>
        <v>12990.952750728226</v>
      </c>
      <c r="Y28" s="12">
        <f>'Coste combustible OD'!Z28+[3]Ruta_Europa!$BG$143</f>
        <v>12989.608515278902</v>
      </c>
      <c r="Z28" s="4">
        <v>0</v>
      </c>
      <c r="AA28" s="12">
        <f>'Coste combustible OD'!AB28+[3]Ruta_Europa!$BG$10</f>
        <v>14425.662507096926</v>
      </c>
      <c r="AB28" s="12">
        <f>'Coste combustible OD'!AC28+[3]Ruta_Europa!$BG$10</f>
        <v>55345.888149456936</v>
      </c>
      <c r="AC28" s="12">
        <f>'Coste combustible OD'!AD28+[3]Ruta_Europa!$BG$10</f>
        <v>46468.697645496926</v>
      </c>
      <c r="AD28" s="10">
        <f>[3]Ruta_Europa!$BH$53</f>
        <v>59236.204868831541</v>
      </c>
      <c r="AE28" s="10">
        <f>[3]Ruta_Europa!$BH$55</f>
        <v>74351.959195716423</v>
      </c>
      <c r="AF28" s="10">
        <f>[3]Ruta_Europa!$BH$109</f>
        <v>96326.530850753596</v>
      </c>
      <c r="AG28" s="10">
        <f>'Coste combustible OD'!AH28+[3]Ruta_Europa!$BG$5</f>
        <v>53551.742380440206</v>
      </c>
      <c r="AH28" s="10">
        <f>[3]Ruta_Europa!$BH$56</f>
        <v>118512.48053488477</v>
      </c>
      <c r="AI28" s="14">
        <f>'Coste combustible OD'!AJ28+[3]Ruta_Europa!$BG$2</f>
        <v>56158.985613524485</v>
      </c>
    </row>
    <row r="29" spans="1:35" s="4" customFormat="1" x14ac:dyDescent="0.25">
      <c r="A29" s="4">
        <f>Puertos!C29</f>
        <v>269</v>
      </c>
      <c r="B29" s="10">
        <f>[3]Ruta_Europa!$BH$67</f>
        <v>109629.91612341681</v>
      </c>
      <c r="C29" s="10">
        <f>'Coste combustible OD'!D29+[3]Ruta_Europa!$BG$69</f>
        <v>139102.24386523233</v>
      </c>
      <c r="D29" s="10">
        <f>'Coste combustible OD'!E29+[3]Ruta_Europa!$BG$69</f>
        <v>129613.39738283789</v>
      </c>
      <c r="E29" s="10">
        <f>'Coste combustible OD'!F29+[3]Ruta_Europa!$BG$69</f>
        <v>27658.285578837895</v>
      </c>
      <c r="F29" s="10">
        <f>'Coste combustible OD'!G29+[3]Ruta_Europa!$BG$69</f>
        <v>9059.8805684378931</v>
      </c>
      <c r="G29" s="10">
        <f>[3]Ruta_Europa!$BH$71</f>
        <v>149696.04150871834</v>
      </c>
      <c r="H29" s="10">
        <f>[3]Ruta_Europa!$BH$201</f>
        <v>77208.445730961685</v>
      </c>
      <c r="I29" s="10">
        <f>'Coste combustible OD'!J29+[3]Ruta_Europa!$BG$69</f>
        <v>96512.7180077019</v>
      </c>
      <c r="J29" s="10">
        <f>[3]Ruta_Europa!$BH$102</f>
        <v>91816.182125072737</v>
      </c>
      <c r="K29" s="10">
        <f>'Coste combustible OD'!L29+[3]Ruta_Europa!$BG$69</f>
        <v>111388.45432043792</v>
      </c>
      <c r="L29" s="10">
        <f>'Coste combustible OD'!M29+[3]Ruta_Europa!$BG$69</f>
        <v>49617.848121237897</v>
      </c>
      <c r="M29" s="10">
        <f>'Coste combustible OD'!N29+[3]Ruta_Europa!$BG$69</f>
        <v>47899.923160437895</v>
      </c>
      <c r="N29" s="10">
        <f>[3]Ruta_Europa!$BH$102</f>
        <v>91816.182125072737</v>
      </c>
      <c r="O29" s="10">
        <f>'Coste combustible OD'!P29+[3]Ruta_Europa!$BG$69</f>
        <v>50962.311134037896</v>
      </c>
      <c r="P29" s="14">
        <f>'Coste combustible OD'!Q29+[3]Ruta_Europa!$BG$125</f>
        <v>43076.65724114739</v>
      </c>
      <c r="Q29" s="10">
        <f>[3]Ruta_Europa!$BH$180</f>
        <v>98271.244404012163</v>
      </c>
      <c r="R29" s="14">
        <f>'Coste combustible OD'!S29+[3]Ruta_Europa!$BG$144</f>
        <v>15364.218603491732</v>
      </c>
      <c r="S29" s="10">
        <f>[3]Ruta_Europa!$BH$101</f>
        <v>49557.09872862466</v>
      </c>
      <c r="T29" s="10">
        <f>[3]Ruta_Europa!$BH$119</f>
        <v>22511.22640652482</v>
      </c>
      <c r="U29" s="14">
        <f>'Coste combustible OD'!V29+[3]Ruta_Europa!$BG$149</f>
        <v>24324.387428597573</v>
      </c>
      <c r="V29" s="10">
        <f>[3]Ruta_Europa!$BH$91</f>
        <v>41462.155490532183</v>
      </c>
      <c r="W29" s="14">
        <f>'Coste combustible OD'!X29+[3]Ruta_Europa!$BG$141</f>
        <v>29365.344345044337</v>
      </c>
      <c r="X29" s="10">
        <f>[3]Ruta_Europa!$BH$10</f>
        <v>22777.623795848889</v>
      </c>
      <c r="Y29" s="12">
        <f>'Coste combustible OD'!Z29+[3]Ruta_Europa!$BG$10</f>
        <v>22865.902531896929</v>
      </c>
      <c r="Z29" s="12">
        <f>'Coste combustible OD'!AA29+[3]Ruta_Europa!$BG$10</f>
        <v>14425.662507096926</v>
      </c>
      <c r="AA29" s="4">
        <v>0</v>
      </c>
      <c r="AB29" s="12">
        <f>'Coste combustible OD'!AC29+[3]Ruta_Europa!$BG$10</f>
        <v>10691.043027096926</v>
      </c>
      <c r="AC29" s="12">
        <f>'Coste combustible OD'!AD29+[3]Ruta_Europa!$BG$10</f>
        <v>40119.844529496928</v>
      </c>
      <c r="AD29" s="10">
        <f>[3]Ruta_Europa!$BH$70</f>
        <v>56871.61804817112</v>
      </c>
      <c r="AE29" s="10">
        <f>[3]Ruta_Europa!$BH$72</f>
        <v>71845.100841459454</v>
      </c>
      <c r="AF29" s="10">
        <f>[3]Ruta_Europa!$BH$103</f>
        <v>88658.136410834937</v>
      </c>
      <c r="AG29" s="10">
        <f>'Coste combustible OD'!AH29+[3]Ruta_Europa!$BG$69</f>
        <v>46854.229706037899</v>
      </c>
      <c r="AH29" s="10">
        <f>[3]Ruta_Europa!$BH$73</f>
        <v>109885.75662338769</v>
      </c>
      <c r="AI29" s="14">
        <f>'Coste combustible OD'!AJ29+[3]Ruta_Europa!$BG$2</f>
        <v>49810.132497524486</v>
      </c>
    </row>
    <row r="30" spans="1:35" s="4" customFormat="1" x14ac:dyDescent="0.25">
      <c r="A30" s="4">
        <f>Puertos!C30</f>
        <v>272</v>
      </c>
      <c r="B30" s="10">
        <f>[3]Ruta_Europa!$BH$159</f>
        <v>100129.78436516765</v>
      </c>
      <c r="C30" s="10">
        <f>[3]Ruta_Europa!$BH$54</f>
        <v>142449.56505395577</v>
      </c>
      <c r="D30" s="10">
        <f>'Coste combustible OD'!E30+[3]Ruta_Europa!$BG$57</f>
        <v>125423.15924181551</v>
      </c>
      <c r="E30" s="10">
        <f>'Coste combustible OD'!F30+[3]Ruta_Europa!$BG$57</f>
        <v>23468.04743781549</v>
      </c>
      <c r="F30" s="10">
        <f>'Coste combustible OD'!G30+[3]Ruta_Europa!$BG$57</f>
        <v>23468.04743781549</v>
      </c>
      <c r="G30" s="10">
        <f>[3]Ruta_Europa!$BH$57</f>
        <v>136764.24354147186</v>
      </c>
      <c r="H30" s="10">
        <f>[3]Ruta_Europa!$BH$204</f>
        <v>68389.952747552685</v>
      </c>
      <c r="I30" s="10">
        <f>[3]Ruta_Europa!$BH$171</f>
        <v>104050.56134004807</v>
      </c>
      <c r="J30" s="10">
        <f>[3]Ruta_Europa!$BH$206</f>
        <v>78917.103312143649</v>
      </c>
      <c r="K30" s="10">
        <f>'Coste combustible OD'!L30+[3]Ruta_Europa!$BG$57</f>
        <v>107198.2161794155</v>
      </c>
      <c r="L30" s="10">
        <f>'Coste combustible OD'!M30+[3]Ruta_Europa!$BG$57</f>
        <v>45427.609980215493</v>
      </c>
      <c r="M30" s="10">
        <f>'Coste combustible OD'!N30+[3]Ruta_Europa!$BG$57</f>
        <v>43709.685019415498</v>
      </c>
      <c r="N30" s="10">
        <f>[3]Ruta_Europa!$BH$220</f>
        <v>52198.227132801294</v>
      </c>
      <c r="O30" s="10">
        <f>'Coste combustible OD'!P30+[3]Ruta_Europa!$BG$57</f>
        <v>46772.072993015499</v>
      </c>
      <c r="P30" s="14">
        <f>'Coste combustible OD'!Q30+[3]Ruta_Europa!$BG$125</f>
        <v>38445.729085947387</v>
      </c>
      <c r="Q30" s="10">
        <f>'Coste combustible OD'!R30+[3]Ruta_Europa!$BG$57</f>
        <v>54390.696732215496</v>
      </c>
      <c r="R30" s="14">
        <f>'Coste combustible OD'!S30+[3]Ruta_Europa!$BG$144</f>
        <v>17978.452239491737</v>
      </c>
      <c r="S30" s="10">
        <f>I11+[3]Ruta_Europa!$BH$97</f>
        <v>50377.926076079253</v>
      </c>
      <c r="T30" s="10">
        <f>[3]Ruta_Europa!$BH$118</f>
        <v>24569.911872770586</v>
      </c>
      <c r="U30" s="14">
        <f>'Coste combustible OD'!V30+[3]Ruta_Europa!$BG$149</f>
        <v>26639.85150619757</v>
      </c>
      <c r="V30" s="10">
        <f>[3]Ruta_Europa!$BH$92</f>
        <v>43939.22648576778</v>
      </c>
      <c r="W30" s="14">
        <f>'Coste combustible OD'!X30+[3]Ruta_Europa!$BG$141</f>
        <v>31680.808422644339</v>
      </c>
      <c r="X30" s="10">
        <f>[3]Ruta_Europa!$BH$11</f>
        <v>24603.538237239944</v>
      </c>
      <c r="Y30" s="12">
        <f>'Coste combustible OD'!Z30+[3]Ruta_Europa!$BG$11</f>
        <v>25214.677837916457</v>
      </c>
      <c r="Z30" s="12">
        <f>'Coste combustible OD'!AA30+[3]Ruta_Europa!$BG$11</f>
        <v>55379.199377876474</v>
      </c>
      <c r="AA30" s="12">
        <f>'Coste combustible OD'!AB30+[3]Ruta_Europa!$BG$11</f>
        <v>10724.354255516457</v>
      </c>
      <c r="AB30" s="4">
        <v>0</v>
      </c>
      <c r="AC30" s="12">
        <f>'Coste combustible OD'!AD30+[3]Ruta_Europa!$BG$10</f>
        <v>35488.916374296925</v>
      </c>
      <c r="AD30" s="10">
        <f>[3]Ruta_Europa!$BH$173</f>
        <v>55840.851231734385</v>
      </c>
      <c r="AE30" s="10">
        <f>[3]Ruta_Europa!$BH$172</f>
        <v>60542.126674953601</v>
      </c>
      <c r="AF30" s="10">
        <f>[3]Ruta_Europa!$BH$205</f>
        <v>85470.167846633602</v>
      </c>
      <c r="AG30" s="10">
        <f>'Coste combustible OD'!AH30+[3]Ruta_Europa!$BG$57</f>
        <v>42663.991565015494</v>
      </c>
      <c r="AH30" s="10">
        <f>[3]Ruta_Europa!$BH$174</f>
        <v>108234.32079669069</v>
      </c>
      <c r="AI30" s="14">
        <f>'Coste combustible OD'!AJ30+[3]Ruta_Europa!$BG$2</f>
        <v>45179.204342324483</v>
      </c>
    </row>
    <row r="31" spans="1:35" s="4" customFormat="1" x14ac:dyDescent="0.25">
      <c r="A31" s="4">
        <f>Puertos!C31</f>
        <v>283</v>
      </c>
      <c r="B31" s="10">
        <f>[3]Ruta_Europa!$BH$175</f>
        <v>85713.916592245732</v>
      </c>
      <c r="C31" s="10">
        <f>[3]Ruta_Europa!$BH$61</f>
        <v>131044.34401496052</v>
      </c>
      <c r="D31" s="10">
        <f>'Coste combustible OD'!E31+[3]Ruta_Europa!$BG$68</f>
        <v>114989.93950181322</v>
      </c>
      <c r="E31" s="10">
        <f>'Coste combustible OD'!F31+[3]Ruta_Europa!$BG$68</f>
        <v>26473.482434645208</v>
      </c>
      <c r="F31" s="10">
        <f>'Coste combustible OD'!G31+[3]Ruta_Europa!$BG$68</f>
        <v>42314.244421013209</v>
      </c>
      <c r="G31" s="10">
        <f>[3]Ruta_Europa!$BH$68</f>
        <v>128361.2787957495</v>
      </c>
      <c r="H31" s="10">
        <f>[3]Ruta_Europa!$BH$207</f>
        <v>59966.343390310765</v>
      </c>
      <c r="I31" s="10">
        <f>[3]Ruta_Europa!$BH$176</f>
        <v>84339.602561415828</v>
      </c>
      <c r="J31" s="10">
        <f>[3]Ruta_Europa!$BH$208</f>
        <v>65107.168577848155</v>
      </c>
      <c r="K31" s="10">
        <f>'Coste combustible OD'!L31+[3]Ruta_Europa!$BG$68</f>
        <v>96764.996439413211</v>
      </c>
      <c r="L31" s="10">
        <f>'Coste combustible OD'!M31+[3]Ruta_Europa!$BG$68</f>
        <v>34471.54351301321</v>
      </c>
      <c r="M31" s="10">
        <f>'Coste combustible OD'!N31+[3]Ruta_Europa!$BG$68</f>
        <v>22894.22312501321</v>
      </c>
      <c r="N31" s="10">
        <f>[3]Ruta_Europa!$BH$223</f>
        <v>23349.78838826131</v>
      </c>
      <c r="O31" s="10">
        <f>'Coste combustible OD'!P31+[3]Ruta_Europa!$BG$68</f>
        <v>21475.06772261321</v>
      </c>
      <c r="P31" s="14">
        <f>'Coste combustible OD'!Q31+[3]Ruta_Europa!$BG$125</f>
        <v>21565.249036347392</v>
      </c>
      <c r="Q31" s="10">
        <f>'Coste combustible OD'!R31+[3]Ruta_Europa!$BG$68</f>
        <v>43957.476992213211</v>
      </c>
      <c r="R31" s="14">
        <f>'Coste combustible OD'!S31+[3]Ruta_Europa!$BG$144</f>
        <v>47108.484183491732</v>
      </c>
      <c r="S31" s="10">
        <f>[3]Ruta_Europa!$BH$100</f>
        <v>82267.438742392231</v>
      </c>
      <c r="T31" s="10">
        <f>[3]Ruta_Europa!$BH$121</f>
        <v>59224.993500832723</v>
      </c>
      <c r="U31" s="14">
        <f>'Coste combustible OD'!V31+[3]Ruta_Europa!$BG$149</f>
        <v>63463.199578997563</v>
      </c>
      <c r="V31" s="10">
        <f>[3]Ruta_Europa!$BH$95</f>
        <v>82049.670924726146</v>
      </c>
      <c r="W31" s="14">
        <f>'Coste combustible OD'!X31+[3]Ruta_Europa!$BG$141</f>
        <v>60810.840366644341</v>
      </c>
      <c r="X31" s="10">
        <f>[3]Ruta_Europa!$BH$8</f>
        <v>55595.290578315064</v>
      </c>
      <c r="Y31" s="12">
        <f>'Coste combustible OD'!Z31+[3]Ruta_Europa!$BG$8</f>
        <v>56158.859220822444</v>
      </c>
      <c r="Z31" s="12">
        <f>'Coste combustible OD'!AA31+[3]Ruta_Europa!$BG$8</f>
        <v>48316.158312822445</v>
      </c>
      <c r="AA31" s="12">
        <f>'Coste combustible OD'!AB31+[3]Ruta_Europa!$BG$8</f>
        <v>41967.305196822446</v>
      </c>
      <c r="AB31" s="12">
        <f>'Coste combustible OD'!AC31+[3]Ruta_Europa!$BG$8</f>
        <v>37336.377041622443</v>
      </c>
      <c r="AC31" s="4">
        <v>0</v>
      </c>
      <c r="AD31" s="10">
        <f>[3]Ruta_Europa!$BH$177</f>
        <v>38867.642620357015</v>
      </c>
      <c r="AE31" s="10">
        <f>[3]Ruta_Europa!$BH$178</f>
        <v>53521.171579169226</v>
      </c>
      <c r="AF31" s="10">
        <f>[3]Ruta_Europa!$BH$209</f>
        <v>71011.780009089722</v>
      </c>
      <c r="AG31" s="10">
        <f>'Coste combustible OD'!AH31+[3]Ruta_Europa!$BG$68</f>
        <v>26852.91977381321</v>
      </c>
      <c r="AH31" s="10">
        <f>[3]Ruta_Europa!$BH$179</f>
        <v>99658.635878763394</v>
      </c>
      <c r="AI31" s="14">
        <f>'Coste combustible OD'!AJ31+[3]Ruta_Europa!$BG$2</f>
        <v>17318.943021524483</v>
      </c>
    </row>
    <row r="32" spans="1:35" s="4" customFormat="1" x14ac:dyDescent="0.25">
      <c r="A32" s="4">
        <f>Puertos!C32</f>
        <v>285</v>
      </c>
      <c r="B32" s="10">
        <f>'Coste combustible OD'!C32</f>
        <v>47130.897837600001</v>
      </c>
      <c r="C32" s="10">
        <f>'Coste combustible OD'!D32</f>
        <v>84250.774697112021</v>
      </c>
      <c r="D32" s="10">
        <f>'Coste combustible OD'!E32</f>
        <v>82535.090508000008</v>
      </c>
      <c r="E32" s="10">
        <f>[3]Ruta_Europa!$BH$160</f>
        <v>37734.87076016736</v>
      </c>
      <c r="F32" s="10">
        <f>'Coste combustible OD'!G32+[3]Ruta_Europa!$BG$173</f>
        <v>55967.388798477943</v>
      </c>
      <c r="G32" s="10">
        <f>'Coste combustible OD'!H32+[3]Ruta_Europa!$BG$173</f>
        <v>89056.117391277949</v>
      </c>
      <c r="H32" s="10">
        <f>'Coste combustible OD'!I32+[3]Ruta_Europa!$BG$192</f>
        <v>22382.493953528221</v>
      </c>
      <c r="I32" s="10">
        <f>'Coste combustible OD'!J32+[3]Ruta_Europa!$BG$192</f>
        <v>30151.249395824223</v>
      </c>
      <c r="J32" s="10">
        <f>[3]Ruta_Europa!$BH$191</f>
        <v>36651.405926056315</v>
      </c>
      <c r="K32" s="10">
        <f>'Coste combustible OD'!L32+[3]Ruta_Europa!$BG$68</f>
        <v>72340.58504021322</v>
      </c>
      <c r="L32" s="10">
        <f>'Coste combustible OD'!M32+[3]Ruta_Europa!$BG$68</f>
        <v>34176.508574093212</v>
      </c>
      <c r="M32" s="10">
        <f>'Coste combustible OD'!N32+[3]Ruta_Europa!$BG$68</f>
        <v>24761.532865013211</v>
      </c>
      <c r="N32" s="10">
        <f>[3]Ruta_Europa!$BH$223</f>
        <v>23349.78838826131</v>
      </c>
      <c r="O32" s="10">
        <f>'Coste combustible OD'!P32+[3]Ruta_Europa!$BG$68</f>
        <v>30587.539253813207</v>
      </c>
      <c r="P32" s="10">
        <f>[3]Ruta_Europa!$BH$120</f>
        <v>42000.315871499028</v>
      </c>
      <c r="Q32" s="10">
        <f>'Coste combustible OD'!R32+[3]Ruta_Europa!$BG$68</f>
        <v>16769.447177813207</v>
      </c>
      <c r="R32" s="10">
        <f>[3]Ruta_Europa!$BH$63</f>
        <v>68827.989464311453</v>
      </c>
      <c r="S32" s="10">
        <f>[3]Ruta_Europa!$BH$44</f>
        <v>96132.960417514623</v>
      </c>
      <c r="T32" s="10">
        <f>[3]Ruta_Europa!$BH$29</f>
        <v>66662.602085374849</v>
      </c>
      <c r="U32" s="10">
        <f>[3]Ruta_Europa!$BH$83</f>
        <v>70012.103629639794</v>
      </c>
      <c r="V32" s="10">
        <f>[3]Ruta_Europa!$BH$45</f>
        <v>87736.15485990193</v>
      </c>
      <c r="W32" s="10">
        <f>[3]Ruta_Europa!$BH$88</f>
        <v>90752.133316422289</v>
      </c>
      <c r="X32" s="10">
        <f>[3]Ruta_Europa!$BH$6</f>
        <v>62479.868642891241</v>
      </c>
      <c r="Y32" s="12">
        <f>'Coste combustible OD'!Z32+[3]Ruta_Europa!$BG$6</f>
        <v>68146.871437855429</v>
      </c>
      <c r="Z32" s="10">
        <f>[3]Ruta_Europa!$BH$53</f>
        <v>59236.204868831541</v>
      </c>
      <c r="AA32" s="10">
        <f>[3]Ruta_Europa!$BH$70</f>
        <v>56871.61804817112</v>
      </c>
      <c r="AB32" s="10">
        <f>[3]Ruta_Europa!$BH$173</f>
        <v>55840.851231734385</v>
      </c>
      <c r="AC32" s="10">
        <f>[3]Ruta_Europa!$BH$177</f>
        <v>38867.642620357015</v>
      </c>
      <c r="AD32" s="4">
        <v>0</v>
      </c>
      <c r="AE32" s="10">
        <f>'Coste combustible OD'!AF32</f>
        <v>8963.0867519999993</v>
      </c>
      <c r="AF32" s="10">
        <f>[3]Ruta_Europa!$BH$192</f>
        <v>42012.959391660159</v>
      </c>
      <c r="AG32" s="10">
        <f>'Coste combustible OD'!AH32+[3]Ruta_Europa!$BG$68</f>
        <v>18562.06452821321</v>
      </c>
      <c r="AH32" s="10">
        <f>'Coste combustible OD'!AI32+[3]Ruta_Europa!$BG$68</f>
        <v>59269.416860213212</v>
      </c>
      <c r="AI32" s="10">
        <f>'Coste combustible OD'!AJ32+[3]Ruta_Europa!$BG$160</f>
        <v>39128.545997706562</v>
      </c>
    </row>
    <row r="33" spans="1:42" s="4" customFormat="1" x14ac:dyDescent="0.25">
      <c r="A33" s="4">
        <f>Puertos!C33</f>
        <v>288</v>
      </c>
      <c r="B33" s="10">
        <f>'Coste combustible OD'!C33</f>
        <v>39960.428436000002</v>
      </c>
      <c r="C33" s="10">
        <f>'Coste combustible OD'!D33</f>
        <v>77081.799143304015</v>
      </c>
      <c r="D33" s="10">
        <f>'Coste combustible OD'!E33</f>
        <v>75364.621106400009</v>
      </c>
      <c r="E33" s="10">
        <f>[3]Ruta_Europa!$BH$169</f>
        <v>66034.401221519918</v>
      </c>
      <c r="F33" s="10">
        <f>'Coste combustible OD'!G33+[3]Ruta_Europa!$BG$66</f>
        <v>60402.783124623485</v>
      </c>
      <c r="G33" s="10">
        <f>'Coste combustible OD'!H33+[3]Ruta_Europa!$BG$66</f>
        <v>79001.188135023476</v>
      </c>
      <c r="H33" s="10">
        <f>[3]Ruta_Europa!$BH$158</f>
        <v>21382.45183083228</v>
      </c>
      <c r="I33" s="10">
        <f>[3]Ruta_Europa!$BH$158</f>
        <v>21382.45183083228</v>
      </c>
      <c r="J33" s="10">
        <f>[3]Ruta_Europa!$BH$193</f>
        <v>30242.72159480528</v>
      </c>
      <c r="K33" s="10">
        <f>'Coste combustible OD'!L33+[3]Ruta_Europa!$BG$68</f>
        <v>65244.808028213214</v>
      </c>
      <c r="L33" s="10">
        <f>'Coste combustible OD'!M33+[3]Ruta_Europa!$BG$68</f>
        <v>16918.831957013208</v>
      </c>
      <c r="M33" s="10">
        <f>'Coste combustible OD'!N33+[3]Ruta_Europa!$BG$68</f>
        <v>32454.848993813212</v>
      </c>
      <c r="N33" s="10">
        <f>[3]Ruta_Europa!$BH$223</f>
        <v>23349.78838826131</v>
      </c>
      <c r="O33" s="10">
        <f>'Coste combustible OD'!P33+[3]Ruta_Europa!$BG$68</f>
        <v>38355.547772213205</v>
      </c>
      <c r="P33" s="10">
        <f>[3]Ruta_Europa!$BH$221</f>
        <v>51814.726133902979</v>
      </c>
      <c r="Q33" s="10">
        <f>'Coste combustible OD'!R33+[3]Ruta_Europa!$BG$68</f>
        <v>9449.5929970132074</v>
      </c>
      <c r="R33" s="10">
        <f>[3]Ruta_Europa!$BH$66</f>
        <v>76548.917868287637</v>
      </c>
      <c r="S33" s="10">
        <f>[3]Ruta_Europa!$BH$47</f>
        <v>106633.95032104787</v>
      </c>
      <c r="T33" s="10">
        <f>[3]Ruta_Europa!$BH$7</f>
        <v>75682.299666243591</v>
      </c>
      <c r="U33" s="10">
        <f>'Coste combustible OD'!V33</f>
        <v>67956.629905872018</v>
      </c>
      <c r="V33" s="10">
        <f>[3]Ruta_Europa!$BH$48</f>
        <v>97564.427836087867</v>
      </c>
      <c r="W33" s="10">
        <f>[3]Ruta_Europa!$BH$87</f>
        <v>99232.148037558363</v>
      </c>
      <c r="X33" s="10">
        <f>[3]Ruta_Europa!$BH$38</f>
        <v>78864.402850260754</v>
      </c>
      <c r="Y33" s="12">
        <f>'Coste combustible OD'!Z33+[3]Ruta_Europa!$BG$38</f>
        <v>74700.484628528429</v>
      </c>
      <c r="Z33" s="10">
        <f>[3]Ruta_Europa!$BH$55</f>
        <v>74351.959195716423</v>
      </c>
      <c r="AA33" s="10">
        <f>[3]Ruta_Europa!$BH$72</f>
        <v>71845.100841459454</v>
      </c>
      <c r="AB33" s="10">
        <f>[3]Ruta_Europa!$BH$172</f>
        <v>60542.126674953601</v>
      </c>
      <c r="AC33" s="10">
        <f>[3]Ruta_Europa!$BH$178</f>
        <v>53521.171579169226</v>
      </c>
      <c r="AD33" s="10">
        <f>'Coste combustible OD'!AE33</f>
        <v>8963.0867519999993</v>
      </c>
      <c r="AE33" s="4">
        <v>0</v>
      </c>
      <c r="AF33" s="10">
        <f>[3]Ruta_Europa!$BH$194</f>
        <v>34222.507514811296</v>
      </c>
      <c r="AG33" s="10">
        <f>'Coste combustible OD'!AH33+[3]Ruta_Europa!$BG$68</f>
        <v>26330.073046613212</v>
      </c>
      <c r="AH33" s="10">
        <f>'Coste combustible OD'!AI33+[3]Ruta_Europa!$BG$68</f>
        <v>52098.947458613213</v>
      </c>
      <c r="AI33" s="10">
        <f>'Coste combustible OD'!AJ33+[3]Ruta_Europa!$BG$55</f>
        <v>46621.406433514319</v>
      </c>
    </row>
    <row r="34" spans="1:42" s="4" customFormat="1" x14ac:dyDescent="0.25">
      <c r="A34" s="4">
        <f>Puertos!C34</f>
        <v>1065</v>
      </c>
      <c r="B34" s="10">
        <f>[3]Ruta_Europa!$BH$165</f>
        <v>31863.27319542117</v>
      </c>
      <c r="C34" s="10">
        <f>[3]Ruta_Europa!$BH$18</f>
        <v>69320.288283297879</v>
      </c>
      <c r="D34" s="10">
        <f>'Coste combustible OD'!E34+[3]Ruta_Europa!$BG$18</f>
        <v>64458.907661989913</v>
      </c>
      <c r="E34" s="10">
        <f>[3]Ruta_Europa!$BH$200</f>
        <v>71634.755642677774</v>
      </c>
      <c r="F34" s="10">
        <f>'Coste combustible OD'!G33+[3]Ruta_Europa!$BG$103</f>
        <v>56939.179459948995</v>
      </c>
      <c r="G34" s="10">
        <f>[3]Ruta_Europa!$BH$77</f>
        <v>63452.670542221873</v>
      </c>
      <c r="H34" s="10">
        <f>[3]Ruta_Europa!$BH$158</f>
        <v>21382.45183083228</v>
      </c>
      <c r="I34" s="10">
        <f>[3]Ruta_Europa!$BH$164</f>
        <v>29027.643858782423</v>
      </c>
      <c r="J34" s="10">
        <f>'Coste combustible OD'!K34</f>
        <v>3361.1575320000002</v>
      </c>
      <c r="K34" s="10">
        <f>'Coste combustible OD'!L33+[3]Ruta_Europa!$BG$164</f>
        <v>67040.902685870416</v>
      </c>
      <c r="L34" s="10">
        <f>'Coste combustible OD'!M33+[3]Ruta_Europa!$BG$164</f>
        <v>18714.926614670403</v>
      </c>
      <c r="M34" s="10">
        <f>'Coste combustible OD'!N33+[3]Ruta_Europa!$BG$164</f>
        <v>34250.943651470407</v>
      </c>
      <c r="N34" s="10">
        <f>[3]Ruta_Europa!$BH$188</f>
        <v>59472.764359054752</v>
      </c>
      <c r="O34" s="10">
        <f>'Coste combustible OD'!P33+[3]Ruta_Europa!$BG$164</f>
        <v>40151.642429870408</v>
      </c>
      <c r="P34" s="10">
        <f>'Coste combustible OD'!Q33+[3]Ruta_Europa!$BG$103</f>
        <v>44320.647160924993</v>
      </c>
      <c r="Q34" s="10">
        <f>'Coste combustible OD'!R33+[3]Ruta_Europa!$BG$164</f>
        <v>11245.687654670404</v>
      </c>
      <c r="R34" s="10">
        <f>[3]Ruta_Europa!$BH$106</f>
        <v>103535.08058376146</v>
      </c>
      <c r="S34" s="10">
        <f>'Coste combustible OD'!T34+[3]Ruta_Europa!$BG$30</f>
        <v>115241.07755308822</v>
      </c>
      <c r="T34" s="10">
        <f>[3]Ruta_Europa!$BH$122</f>
        <v>106508.62814105445</v>
      </c>
      <c r="U34" s="10">
        <f>[3]Ruta_Europa!$BH$113</f>
        <v>112497.97477655631</v>
      </c>
      <c r="V34" s="10">
        <f>'Coste combustible OD'!W34</f>
        <v>98369.877103200008</v>
      </c>
      <c r="W34" s="10">
        <f>[3]Ruta_Europa!$BH$111</f>
        <v>121445.00678402052</v>
      </c>
      <c r="X34" s="10">
        <f>[3]Ruta_Europa!$BH$224</f>
        <v>8333.6767707939944</v>
      </c>
      <c r="Y34" s="10">
        <f>'Coste combustible OD'!Z33+[3]Ruta_Europa!$BG$224</f>
        <v>68106.231186107674</v>
      </c>
      <c r="Z34" s="10">
        <f>[3]Ruta_Europa!$BH$109</f>
        <v>96326.530850753596</v>
      </c>
      <c r="AA34" s="10">
        <f>[3]Ruta_Europa!$BH$103</f>
        <v>88658.136410834937</v>
      </c>
      <c r="AB34" s="10">
        <f>[3]Ruta_Europa!$BH$205</f>
        <v>85470.167846633602</v>
      </c>
      <c r="AC34" s="10">
        <f>[3]Ruta_Europa!$BH$209</f>
        <v>71011.780009089722</v>
      </c>
      <c r="AD34" s="10">
        <f>[3]Ruta_Europa!$BH$192</f>
        <v>42012.959391660159</v>
      </c>
      <c r="AE34" s="10">
        <f>[3]Ruta_Europa!$BH$163</f>
        <v>30268.087412989596</v>
      </c>
      <c r="AF34" s="4">
        <v>0</v>
      </c>
      <c r="AG34" s="10">
        <f>'Coste combustible OD'!AH33+[3]Ruta_Europa!$BG$163</f>
        <v>24089.297219478234</v>
      </c>
      <c r="AH34" s="10">
        <f>[3]Ruta_Europa!$BH$197</f>
        <v>32912.654553981018</v>
      </c>
      <c r="AI34" s="10">
        <f>'Coste combustible OD'!AJ33+[3]Ruta_Europa!$BG$209</f>
        <v>44682.895224158252</v>
      </c>
    </row>
    <row r="35" spans="1:42" s="4" customFormat="1" x14ac:dyDescent="0.25">
      <c r="A35" s="4">
        <f>Puertos!C35</f>
        <v>323</v>
      </c>
      <c r="B35" s="10">
        <f>'Coste combustible OD'!C35</f>
        <v>56616.831316800002</v>
      </c>
      <c r="C35" s="10">
        <f>'Coste combustible OD'!D35</f>
        <v>93587.323397112021</v>
      </c>
      <c r="D35" s="10">
        <f>'Coste combustible OD'!E35</f>
        <v>92021.023987200009</v>
      </c>
      <c r="E35" s="10">
        <f>'Coste combustible OD'!F35+[3]Ruta_Europa!$BG$170</f>
        <v>46754.670283330539</v>
      </c>
      <c r="F35" s="10">
        <f>'Coste combustible OD'!G35+[3]Ruta_Europa!$BG$170</f>
        <v>62589.456878530546</v>
      </c>
      <c r="G35" s="10">
        <f>'Coste combustible OD'!H35</f>
        <v>84701.169806400008</v>
      </c>
      <c r="H35" s="10">
        <f>'Coste combustible OD'!I35+[3]Ruta_Europa!$BG$195</f>
        <v>28588.022202309177</v>
      </c>
      <c r="I35" s="10">
        <f>'Coste combustible OD'!J35</f>
        <v>52209.980330400009</v>
      </c>
      <c r="J35" s="10">
        <f>'Coste combustible OD'!K35+[3]Ruta_Europa!$BG$196</f>
        <v>39874.126979343921</v>
      </c>
      <c r="K35" s="10">
        <f>'Coste combustible OD'!L35</f>
        <v>73945.465704000002</v>
      </c>
      <c r="L35" s="10">
        <f>'Coste combustible OD'!M35</f>
        <v>10531.6269336</v>
      </c>
      <c r="M35" s="10">
        <f>'Coste combustible OD'!N35</f>
        <v>6572.9302848000016</v>
      </c>
      <c r="N35" s="10">
        <f>'Coste combustible OD'!O35</f>
        <v>8739.0095832000006</v>
      </c>
      <c r="O35" s="10">
        <f>'Coste combustible OD'!P35</f>
        <v>12324.244284</v>
      </c>
      <c r="P35" s="10">
        <f>'Coste combustible OD'!Q35+[3]Ruta_Europa!$BG$185</f>
        <v>32530.876439482243</v>
      </c>
      <c r="Q35" s="10">
        <f>'Coste combustible OD'!R35</f>
        <v>18374.327841600003</v>
      </c>
      <c r="R35" s="10">
        <f>'Coste combustible OD'!S35+[3]Ruta_Europa!$BG$64</f>
        <v>60907.298611286213</v>
      </c>
      <c r="S35" s="10">
        <f>'Coste combustible OD'!T35+[3]Ruta_Europa!$BG$30</f>
        <v>87007.354284288245</v>
      </c>
      <c r="T35" s="10">
        <f>'Coste combustible OD'!U35+[3]Ruta_Europa!$BG$27</f>
        <v>62701.443527173775</v>
      </c>
      <c r="U35" s="10">
        <f>'Coste combustible OD'!V35</f>
        <v>56220.214728024002</v>
      </c>
      <c r="V35" s="10">
        <f>'Coste combustible OD'!W35+[3]Ruta_Europa!$BG$50</f>
        <v>78798.68860377853</v>
      </c>
      <c r="W35" s="10">
        <f>'Coste combustible OD'!X35</f>
        <v>58882.251493368007</v>
      </c>
      <c r="X35" s="10">
        <f>'Coste combustible OD'!Y35+[3]Ruta_Europa!$BG$12</f>
        <v>63223.690460840808</v>
      </c>
      <c r="Y35" s="10">
        <f>'Coste combustible OD'!Z35+[3]Ruta_Europa!$BG$12</f>
        <v>67033.002330440795</v>
      </c>
      <c r="Z35" s="10">
        <f>'Coste combustible OD'!AA35+[3]Ruta_Europa!$BG$56</f>
        <v>54208.815009108985</v>
      </c>
      <c r="AA35" s="10">
        <f>'Coste combustible OD'!AB35+[3]Ruta_Europa!$BG$73</f>
        <v>46114.951208174403</v>
      </c>
      <c r="AB35" s="10">
        <f>'Coste combustible OD'!AC35+[3]Ruta_Europa!$BG$174</f>
        <v>42307.762802022575</v>
      </c>
      <c r="AC35" s="10">
        <f>'Coste combustible OD'!AD35+[3]Ruta_Europa!$BG$179</f>
        <v>26106.529651111989</v>
      </c>
      <c r="AD35" s="10">
        <f>'Coste combustible OD'!AE35</f>
        <v>10681.011712800002</v>
      </c>
      <c r="AE35" s="10">
        <f>'Coste combustible OD'!AF35</f>
        <v>18449.020231200004</v>
      </c>
      <c r="AF35" s="10">
        <f>'Coste combustible OD'!AG35+[3]Ruta_Europa!$BG$197</f>
        <v>41974.737097600344</v>
      </c>
      <c r="AG35" s="10">
        <f>'Coste combustible OD'!AH35</f>
        <v>0</v>
      </c>
      <c r="AH35" s="10">
        <f>'Coste combustible OD'!AI35</f>
        <v>60874.297524000009</v>
      </c>
      <c r="AI35" s="10">
        <f>'Coste combustible OD'!AJ35+[3]Ruta_Europa!$BG$64</f>
        <v>36109.425264086203</v>
      </c>
    </row>
    <row r="36" spans="1:42" s="4" customFormat="1" x14ac:dyDescent="0.25">
      <c r="A36" s="4">
        <f>Puertos!C36</f>
        <v>462</v>
      </c>
      <c r="B36" s="10">
        <f>'Coste combustible OD'!C36</f>
        <v>5004.3901032000003</v>
      </c>
      <c r="C36" s="10">
        <f>'Coste combustible OD'!D36</f>
        <v>34358.499216000004</v>
      </c>
      <c r="D36" s="10">
        <f>'Coste combustible OD'!E36</f>
        <v>32117.727527999999</v>
      </c>
      <c r="E36" s="10">
        <f>[3]Ruta_Europa!$BH$170</f>
        <v>105622.03793852449</v>
      </c>
      <c r="F36" s="10">
        <f>'Coste combustible OD'!G36+[3]Ruta_Europa!$BG$56</f>
        <v>99248.325937908987</v>
      </c>
      <c r="G36" s="10">
        <f>'Coste combustible OD'!H36+[3]Ruta_Europa!$BG$56</f>
        <v>33220.253531508977</v>
      </c>
      <c r="H36" s="10">
        <f>[3]Ruta_Europa!$BH$195</f>
        <v>54672.297665199512</v>
      </c>
      <c r="I36" s="10">
        <f>'Coste combustible OD'!J36</f>
        <v>10681.011712800002</v>
      </c>
      <c r="J36" s="10">
        <f>[3]Ruta_Europa!$BH$196</f>
        <v>38067.313567961472</v>
      </c>
      <c r="K36" s="10">
        <f>'Coste combustible OD'!L36</f>
        <v>14116.8616344</v>
      </c>
      <c r="L36" s="10">
        <f>'Coste combustible OD'!M36</f>
        <v>51463.056434400001</v>
      </c>
      <c r="M36" s="10">
        <f>'Coste combustible OD'!N36</f>
        <v>66999.073471200012</v>
      </c>
      <c r="N36" s="10">
        <f>'Coste combustible OD'!O36</f>
        <v>69239.845159200006</v>
      </c>
      <c r="O36" s="10">
        <f>'Coste combustible OD'!P36</f>
        <v>72825.079859999998</v>
      </c>
      <c r="P36" s="10">
        <f>[3]Ruta_Europa!$BH$185</f>
        <v>100923.09706385703</v>
      </c>
      <c r="Q36" s="10">
        <f>'Coste combustible OD'!R36</f>
        <v>44890.126149600001</v>
      </c>
      <c r="R36" s="10">
        <f>[3]Ruta_Europa!$BH$64</f>
        <v>126742.2033221586</v>
      </c>
      <c r="S36" s="10">
        <f>[3]Ruta_Europa!$BH$30</f>
        <v>152085.16932738406</v>
      </c>
      <c r="T36" s="10">
        <f>[3]Ruta_Europa!$BH$27</f>
        <v>120251.04803749142</v>
      </c>
      <c r="U36" s="10">
        <f>'Coste combustible OD'!V36</f>
        <v>106361.96279040001</v>
      </c>
      <c r="V36" s="10">
        <f>[3]Ruta_Europa!$BH$50</f>
        <v>143890.9108023757</v>
      </c>
      <c r="W36" s="10">
        <f>'Coste combustible OD'!X36</f>
        <v>108453.3496992</v>
      </c>
      <c r="X36" s="10">
        <f>[3]Ruta_Europa!$BH$12</f>
        <v>127283.19016566976</v>
      </c>
      <c r="Y36" s="12">
        <f>'Coste combustible OD'!Z36+[3]Ruta_Europa!$BG$12</f>
        <v>124440.07912920881</v>
      </c>
      <c r="Z36" s="10">
        <f>[3]Ruta_Europa!$BH$56</f>
        <v>118512.48053488477</v>
      </c>
      <c r="AA36" s="10">
        <f>[3]Ruta_Europa!$BH$73</f>
        <v>109885.75662338769</v>
      </c>
      <c r="AB36" s="10">
        <f>[3]Ruta_Europa!$BH$174</f>
        <v>108234.32079669069</v>
      </c>
      <c r="AC36" s="10">
        <f>[3]Ruta_Europa!$BH$179</f>
        <v>99658.635878763394</v>
      </c>
      <c r="AD36" s="10">
        <f>'Coste combustible OD'!AE36</f>
        <v>51388.364044800008</v>
      </c>
      <c r="AE36" s="10">
        <f>'Coste combustible OD'!AF36</f>
        <v>44217.894643200008</v>
      </c>
      <c r="AF36" s="10">
        <f>[3]Ruta_Europa!$BH$197</f>
        <v>32912.654553981018</v>
      </c>
      <c r="AG36" s="10">
        <f>'Coste combustible OD'!AH36+[3]Ruta_Europa!$BG$9</f>
        <v>69924.868982561398</v>
      </c>
      <c r="AH36" s="4">
        <v>0</v>
      </c>
      <c r="AI36" s="10">
        <f>'Coste combustible OD'!AJ36+[3]Ruta_Europa!$BG$179</f>
        <v>87055.519564711984</v>
      </c>
    </row>
    <row r="37" spans="1:42" s="4" customFormat="1" x14ac:dyDescent="0.25">
      <c r="A37" s="4">
        <f>Puertos!C37</f>
        <v>359</v>
      </c>
      <c r="B37" s="10">
        <f>'Coste combustible OD'!C37+[3]Ruta_Europa!$BG$13</f>
        <v>81910.372678132437</v>
      </c>
      <c r="C37" s="10">
        <f>'Coste combustible OD'!D37+[3]Ruta_Europa!$BG$4</f>
        <v>122909.88182333444</v>
      </c>
      <c r="D37" s="10">
        <f>'Coste combustible OD'!E37+[3]Ruta_Europa!$BG$4</f>
        <v>120371.08750083044</v>
      </c>
      <c r="E37" s="10">
        <f>'Coste combustible OD'!F37</f>
        <v>24200.3342304</v>
      </c>
      <c r="F37" s="10">
        <f>'Coste combustible OD'!G37</f>
        <v>40035.120825600003</v>
      </c>
      <c r="G37" s="10">
        <f>'Coste combustible OD'!H37+[3]Ruta_Europa!$BG$49</f>
        <v>111960.1497774852</v>
      </c>
      <c r="H37" s="10">
        <f>'Coste combustible OD'!I37+[3]Ruta_Europa!$BG$107</f>
        <v>48864.506428731242</v>
      </c>
      <c r="I37" s="10">
        <f>'Coste combustible OD'!J37+[3]Ruta_Europa!$BG$9</f>
        <v>57750.009477761399</v>
      </c>
      <c r="J37" s="10">
        <f>'Coste combustible OD'!K37+[3]Ruta_Europa!$BG$108</f>
        <v>63995.161743999386</v>
      </c>
      <c r="K37" s="10">
        <f>'Coste combustible OD'!L37+[3]Ruta_Europa!$BG$9</f>
        <v>101967.90412096141</v>
      </c>
      <c r="L37" s="10">
        <f>'Coste combustible OD'!M37+[3]Ruta_Europa!$BG$9</f>
        <v>39525.066415361398</v>
      </c>
      <c r="M37" s="10">
        <f>'Coste combustible OD'!N37+[3]Ruta_Europa!$BG$9</f>
        <v>26603.283014561395</v>
      </c>
      <c r="N37" s="10">
        <f>'Coste combustible OD'!O37+[3]Ruta_Europa!$BG$9</f>
        <v>26603.283014561395</v>
      </c>
      <c r="O37" s="10">
        <f>'Coste combustible OD'!P37+[3]Ruta_Europa!$BG$9</f>
        <v>24885.358053761396</v>
      </c>
      <c r="P37" s="10">
        <f>'Coste combustible OD'!Q37</f>
        <v>13818.092075999999</v>
      </c>
      <c r="Q37" s="10">
        <f>'Coste combustible OD'!R37+[3]Ruta_Europa!$BG$9</f>
        <v>49160.3846737614</v>
      </c>
      <c r="R37" s="10">
        <f>'Coste combustible OD'!S37</f>
        <v>48101.898902399997</v>
      </c>
      <c r="S37" s="10">
        <f>'Coste combustible OD'!T37+[3]Ruta_Europa!$BG$139</f>
        <v>80726.004407502318</v>
      </c>
      <c r="T37" s="10">
        <f>'Coste combustible OD'!U37</f>
        <v>55869.907420800009</v>
      </c>
      <c r="U37" s="10">
        <f>'Coste combustible OD'!V37</f>
        <v>55496.445472800006</v>
      </c>
      <c r="V37" s="10">
        <f>'Coste combustible OD'!W37+[3]Ruta_Europa!$BG$137</f>
        <v>74524.320332192932</v>
      </c>
      <c r="W37" s="10">
        <f>'Coste combustible OD'!X37</f>
        <v>57587.832381599997</v>
      </c>
      <c r="X37" s="10">
        <f>'Coste combustible OD'!Y37+[3]Ruta_Europa!$BG$143</f>
        <v>55041.42386007891</v>
      </c>
      <c r="Y37" s="10">
        <f>'Coste combustible OD'!Z37+[3]Ruta_Europa!$BG$143</f>
        <v>58850.735729678905</v>
      </c>
      <c r="Z37" s="10">
        <f>'Coste combustible OD'!AA37</f>
        <v>46533.358720800003</v>
      </c>
      <c r="AA37" s="10">
        <f>'Coste combustible OD'!AB37</f>
        <v>40184.505604800004</v>
      </c>
      <c r="AB37" s="10">
        <f>'Coste combustible OD'!AC37</f>
        <v>35553.577449600001</v>
      </c>
      <c r="AC37" s="10">
        <f>'Coste combustible OD'!AD37</f>
        <v>7693.3161288000019</v>
      </c>
      <c r="AD37" s="10">
        <f>'Coste combustible OD'!AE37+[3]Ruta_Europa!$BG$5</f>
        <v>38239.802512440205</v>
      </c>
      <c r="AE37" s="10">
        <f>'Coste combustible OD'!AF37+[3]Ruta_Europa!$BG$5</f>
        <v>46231.888199640205</v>
      </c>
      <c r="AF37" s="10">
        <f>'Coste combustible OD'!AG37+[3]Ruta_Europa!$BG$109</f>
        <v>64921.003161099812</v>
      </c>
      <c r="AG37" s="10">
        <f>'Coste combustible OD'!AH37+[3]Ruta_Europa!$BG$9</f>
        <v>31682.365507361395</v>
      </c>
      <c r="AH37" s="10">
        <f>'Coste combustible OD'!AI37+[3]Ruta_Europa!$BG$9</f>
        <v>88971.428330561408</v>
      </c>
      <c r="AI37" s="10">
        <f>'Coste combustible OD'!AJ37</f>
        <v>0</v>
      </c>
    </row>
    <row r="38" spans="1:42" s="4" customFormat="1" x14ac:dyDescent="0.25"/>
    <row r="44" spans="1:42" x14ac:dyDescent="0.25">
      <c r="AP4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AA0D40C9B8B2439FF929E256AB96DC" ma:contentTypeVersion="14" ma:contentTypeDescription="Crear nuevo documento." ma:contentTypeScope="" ma:versionID="71ca09f42c3b8edbf6b2ee947ea79a6a">
  <xsd:schema xmlns:xsd="http://www.w3.org/2001/XMLSchema" xmlns:xs="http://www.w3.org/2001/XMLSchema" xmlns:p="http://schemas.microsoft.com/office/2006/metadata/properties" xmlns:ns3="bcdcf08c-f8a9-4768-8d4f-b0c5ee09c444" xmlns:ns4="fc4a04cf-60ef-4c4d-a22b-50db15f827dc" targetNamespace="http://schemas.microsoft.com/office/2006/metadata/properties" ma:root="true" ma:fieldsID="72f7e52687fd7e70e149e66a4feb04f2" ns3:_="" ns4:_="">
    <xsd:import namespace="bcdcf08c-f8a9-4768-8d4f-b0c5ee09c444"/>
    <xsd:import namespace="fc4a04cf-60ef-4c4d-a22b-50db15f827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cf08c-f8a9-4768-8d4f-b0c5ee09c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a04cf-60ef-4c4d-a22b-50db15f827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7BCD16-9805-4194-B304-EA98424CFA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373886-4E60-48DB-AC1F-5374A830BC3C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c4a04cf-60ef-4c4d-a22b-50db15f827dc"/>
    <ds:schemaRef ds:uri="bcdcf08c-f8a9-4768-8d4f-b0c5ee09c444"/>
  </ds:schemaRefs>
</ds:datastoreItem>
</file>

<file path=customXml/itemProps3.xml><?xml version="1.0" encoding="utf-8"?>
<ds:datastoreItem xmlns:ds="http://schemas.openxmlformats.org/officeDocument/2006/customXml" ds:itemID="{0FA49F21-46F1-462D-A6EF-E38FBECD0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dcf08c-f8a9-4768-8d4f-b0c5ee09c444"/>
    <ds:schemaRef ds:uri="fc4a04cf-60ef-4c4d-a22b-50db15f827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Variables</vt:lpstr>
      <vt:lpstr>Puertos</vt:lpstr>
      <vt:lpstr>Distancias OD</vt:lpstr>
      <vt:lpstr>Coste combustible OD</vt:lpstr>
      <vt:lpstr>Coste OD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Munín</dc:creator>
  <cp:lastModifiedBy>Alicia Munín Doce</cp:lastModifiedBy>
  <dcterms:created xsi:type="dcterms:W3CDTF">2018-09-18T10:19:30Z</dcterms:created>
  <dcterms:modified xsi:type="dcterms:W3CDTF">2022-10-13T08:43:29Z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0x01010092AA0D40C9B8B2439FF929E256AB96DC</vt:lpwstr>
  </property>
</Properties>
</file>