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GitHub/TESIS/Data/"/>
    </mc:Choice>
  </mc:AlternateContent>
  <xr:revisionPtr revIDLastSave="3670" documentId="8_{3F28CAB7-1B35-4565-9FEE-C8AB893A9331}" xr6:coauthVersionLast="47" xr6:coauthVersionMax="47" xr10:uidLastSave="{2979D4A9-98E8-49F2-95D6-58912FDA3B85}"/>
  <bookViews>
    <workbookView xWindow="-28920" yWindow="-120" windowWidth="29040" windowHeight="15225" activeTab="1" xr2:uid="{EAD7C3F3-A432-492E-8552-2BBD23F025E8}"/>
  </bookViews>
  <sheets>
    <sheet name="Distancia NUT - puerto" sheetId="2" r:id="rId1"/>
    <sheet name="Tiempos carretera (horas)" sheetId="7" r:id="rId2"/>
    <sheet name="Tiempos carretera (Cálculo) (2)" sheetId="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8" l="1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AN43" i="8" l="1"/>
  <c r="AN42" i="8"/>
  <c r="AM43" i="8"/>
  <c r="AM42" i="8"/>
  <c r="AM41" i="8"/>
  <c r="AL43" i="8"/>
  <c r="AL42" i="8"/>
  <c r="AL41" i="8"/>
  <c r="AL40" i="8"/>
  <c r="AK43" i="8"/>
  <c r="AK42" i="8"/>
  <c r="AK41" i="8"/>
  <c r="AK40" i="8"/>
  <c r="AK39" i="8"/>
  <c r="AJ43" i="8"/>
  <c r="AJ42" i="8"/>
  <c r="AJ41" i="8"/>
  <c r="AJ40" i="8"/>
  <c r="AJ39" i="8"/>
  <c r="AJ38" i="8"/>
  <c r="AI43" i="8"/>
  <c r="AI42" i="8"/>
  <c r="AI41" i="8"/>
  <c r="AI40" i="8"/>
  <c r="AI39" i="8"/>
  <c r="AI38" i="8"/>
  <c r="AI37" i="8"/>
  <c r="AH43" i="8"/>
  <c r="AH42" i="8"/>
  <c r="AH41" i="8"/>
  <c r="AH40" i="8"/>
  <c r="AH39" i="8"/>
  <c r="AH38" i="8"/>
  <c r="AH37" i="8"/>
  <c r="AH36" i="8"/>
  <c r="AG43" i="8"/>
  <c r="AG42" i="8"/>
  <c r="AG41" i="8"/>
  <c r="AG40" i="8"/>
  <c r="AG39" i="8"/>
  <c r="AG38" i="8"/>
  <c r="AG37" i="8"/>
  <c r="AG36" i="8"/>
  <c r="AG35" i="8"/>
  <c r="AF43" i="8"/>
  <c r="AF42" i="8"/>
  <c r="AF41" i="8"/>
  <c r="AF40" i="8"/>
  <c r="AF39" i="8"/>
  <c r="AF38" i="8"/>
  <c r="AF37" i="8"/>
  <c r="AF36" i="8"/>
  <c r="AF35" i="8"/>
  <c r="AF34" i="8"/>
  <c r="AE43" i="8"/>
  <c r="AE42" i="8"/>
  <c r="AE41" i="8"/>
  <c r="AE39" i="8"/>
  <c r="AE38" i="8"/>
  <c r="AE37" i="8"/>
  <c r="AE36" i="8"/>
  <c r="AE35" i="8"/>
  <c r="AE34" i="8"/>
  <c r="AE33" i="8"/>
  <c r="AD43" i="8"/>
  <c r="AD42" i="8"/>
  <c r="AD41" i="8"/>
  <c r="AD40" i="8"/>
  <c r="AD39" i="8"/>
  <c r="AD38" i="8"/>
  <c r="AD37" i="8"/>
  <c r="AD36" i="8"/>
  <c r="AD35" i="8"/>
  <c r="AD34" i="8"/>
  <c r="AD33" i="8"/>
  <c r="AD32" i="8"/>
  <c r="AC43" i="8"/>
  <c r="AC42" i="8"/>
  <c r="AC41" i="8"/>
  <c r="AC40" i="8"/>
  <c r="AC39" i="8"/>
  <c r="AC38" i="8"/>
  <c r="AC37" i="8"/>
  <c r="AC36" i="8"/>
  <c r="AC35" i="8"/>
  <c r="AC34" i="8"/>
  <c r="AC33" i="8"/>
  <c r="AC32" i="8"/>
  <c r="AC31" i="8"/>
  <c r="AB43" i="8"/>
  <c r="AB42" i="8"/>
  <c r="AB41" i="8"/>
  <c r="AB40" i="8"/>
  <c r="AB39" i="8"/>
  <c r="AB38" i="8"/>
  <c r="AB37" i="8"/>
  <c r="AB36" i="8"/>
  <c r="AB35" i="8"/>
  <c r="AB34" i="8"/>
  <c r="AB33" i="8"/>
  <c r="AB32" i="8"/>
  <c r="AB31" i="8"/>
  <c r="AB30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E48" i="8"/>
  <c r="I9" i="8"/>
  <c r="I8" i="8"/>
  <c r="I7" i="8"/>
  <c r="H8" i="8"/>
  <c r="H7" i="8"/>
  <c r="G7" i="8"/>
  <c r="AP42" i="8"/>
  <c r="AP41" i="8"/>
  <c r="AP40" i="8"/>
  <c r="AP39" i="8"/>
  <c r="AP38" i="8"/>
  <c r="AP37" i="8"/>
  <c r="AP36" i="8"/>
  <c r="AP35" i="8"/>
  <c r="AP34" i="8"/>
  <c r="AP33" i="8"/>
  <c r="AP32" i="8"/>
  <c r="AP31" i="8"/>
  <c r="AP30" i="8"/>
  <c r="AP29" i="8"/>
  <c r="AP28" i="8"/>
  <c r="AP27" i="8"/>
  <c r="AP26" i="8"/>
  <c r="AP25" i="8"/>
  <c r="AP24" i="8"/>
  <c r="AP23" i="8"/>
  <c r="AP22" i="8"/>
  <c r="AP21" i="8"/>
  <c r="AP20" i="8"/>
  <c r="AP19" i="8"/>
  <c r="AP18" i="8"/>
  <c r="AP17" i="8"/>
  <c r="AP16" i="8"/>
  <c r="AP15" i="8"/>
  <c r="AP14" i="8"/>
  <c r="AP13" i="8"/>
  <c r="AP12" i="8"/>
  <c r="AP11" i="8"/>
  <c r="AP10" i="8"/>
  <c r="AP9" i="8"/>
  <c r="AP8" i="8"/>
  <c r="AP7" i="8"/>
  <c r="AP6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9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6" i="8"/>
  <c r="AO15" i="8"/>
  <c r="AO14" i="8"/>
  <c r="AO13" i="8"/>
  <c r="AO12" i="8"/>
  <c r="AO11" i="8"/>
  <c r="AO10" i="8"/>
  <c r="AO9" i="8"/>
  <c r="AO8" i="8"/>
  <c r="AO7" i="8"/>
  <c r="AN40" i="8"/>
  <c r="AN39" i="8"/>
  <c r="AN38" i="8"/>
  <c r="AN37" i="8"/>
  <c r="AN36" i="8"/>
  <c r="AN35" i="8"/>
  <c r="AN34" i="8"/>
  <c r="AN33" i="8"/>
  <c r="AN32" i="8"/>
  <c r="AN31" i="8"/>
  <c r="AN30" i="8"/>
  <c r="AN29" i="8"/>
  <c r="AN28" i="8"/>
  <c r="AN27" i="8"/>
  <c r="AN26" i="8"/>
  <c r="AN25" i="8"/>
  <c r="AN24" i="8"/>
  <c r="AN23" i="8"/>
  <c r="AN22" i="8"/>
  <c r="AN21" i="8"/>
  <c r="AN20" i="8"/>
  <c r="AN19" i="8"/>
  <c r="AN18" i="8"/>
  <c r="AN17" i="8"/>
  <c r="AN16" i="8"/>
  <c r="AN15" i="8"/>
  <c r="AN14" i="8"/>
  <c r="AN13" i="8"/>
  <c r="AN12" i="8"/>
  <c r="AN11" i="8"/>
  <c r="AN10" i="8"/>
  <c r="AN9" i="8"/>
  <c r="AN8" i="8"/>
  <c r="AN7" i="8"/>
  <c r="AM39" i="8"/>
  <c r="AM38" i="8"/>
  <c r="AM37" i="8"/>
  <c r="AM36" i="8"/>
  <c r="AM35" i="8"/>
  <c r="AM34" i="8"/>
  <c r="AM33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M17" i="8"/>
  <c r="AM16" i="8"/>
  <c r="AM15" i="8"/>
  <c r="AM14" i="8"/>
  <c r="AM13" i="8"/>
  <c r="AM12" i="8"/>
  <c r="AM11" i="8"/>
  <c r="AM10" i="8"/>
  <c r="AM9" i="8"/>
  <c r="AM8" i="8"/>
  <c r="AM7" i="8"/>
  <c r="AL38" i="8"/>
  <c r="AL37" i="8"/>
  <c r="AL36" i="8"/>
  <c r="AL35" i="8"/>
  <c r="AL34" i="8"/>
  <c r="AL33" i="8"/>
  <c r="AL32" i="8"/>
  <c r="AL31" i="8"/>
  <c r="AL30" i="8"/>
  <c r="AL29" i="8"/>
  <c r="AL28" i="8"/>
  <c r="AL27" i="8"/>
  <c r="AL26" i="8"/>
  <c r="AL25" i="8"/>
  <c r="AL24" i="8"/>
  <c r="AL23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K37" i="8"/>
  <c r="AK36" i="8"/>
  <c r="AK35" i="8"/>
  <c r="AK34" i="8"/>
  <c r="AK33" i="8"/>
  <c r="AK32" i="8"/>
  <c r="AK31" i="8"/>
  <c r="AK30" i="8"/>
  <c r="AK29" i="8"/>
  <c r="AK28" i="8"/>
  <c r="AK27" i="8"/>
  <c r="AK26" i="8"/>
  <c r="AK25" i="8"/>
  <c r="AK24" i="8"/>
  <c r="AK23" i="8"/>
  <c r="AK22" i="8"/>
  <c r="AK21" i="8"/>
  <c r="AK20" i="8"/>
  <c r="AK19" i="8"/>
  <c r="AK18" i="8"/>
  <c r="AK17" i="8"/>
  <c r="AK16" i="8"/>
  <c r="AK15" i="8"/>
  <c r="AK14" i="8"/>
  <c r="AK13" i="8"/>
  <c r="AK12" i="8"/>
  <c r="AK11" i="8"/>
  <c r="AK10" i="8"/>
  <c r="AK9" i="8"/>
  <c r="AK8" i="8"/>
  <c r="AK7" i="8"/>
  <c r="AJ36" i="8"/>
  <c r="AJ35" i="8"/>
  <c r="AJ34" i="8"/>
  <c r="AJ33" i="8"/>
  <c r="AJ32" i="8"/>
  <c r="AJ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J13" i="8"/>
  <c r="AJ12" i="8"/>
  <c r="AJ11" i="8"/>
  <c r="AJ10" i="8"/>
  <c r="AJ9" i="8"/>
  <c r="AJ8" i="8"/>
  <c r="AJ7" i="8"/>
  <c r="AI35" i="8"/>
  <c r="AI34" i="8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H34" i="8"/>
  <c r="AH33" i="8"/>
  <c r="AH32" i="8"/>
  <c r="AH31" i="8"/>
  <c r="AH30" i="8"/>
  <c r="AH29" i="8"/>
  <c r="AH28" i="8"/>
  <c r="AH27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AG33" i="8"/>
  <c r="AG32" i="8"/>
  <c r="AG31" i="8"/>
  <c r="AG30" i="8"/>
  <c r="AG29" i="8"/>
  <c r="AG28" i="8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AG10" i="8"/>
  <c r="AG9" i="8"/>
  <c r="AG8" i="8"/>
  <c r="AG7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E31" i="8"/>
  <c r="AE30" i="8"/>
  <c r="AE29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14" i="8"/>
  <c r="AE13" i="8"/>
  <c r="AE12" i="8"/>
  <c r="AE11" i="8"/>
  <c r="AE10" i="8"/>
  <c r="AE9" i="8"/>
  <c r="AE8" i="8"/>
  <c r="AE7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AC29" i="8"/>
  <c r="AC28" i="8"/>
  <c r="AC27" i="8"/>
  <c r="AC26" i="8"/>
  <c r="AC25" i="8"/>
  <c r="AC24" i="8"/>
  <c r="AC23" i="8"/>
  <c r="AC22" i="8"/>
  <c r="AC21" i="8"/>
  <c r="AC20" i="8"/>
  <c r="AC19" i="8"/>
  <c r="AC18" i="8"/>
  <c r="AC17" i="8"/>
  <c r="AC16" i="8"/>
  <c r="AC15" i="8"/>
  <c r="AC14" i="8"/>
  <c r="AC13" i="8"/>
  <c r="AC12" i="8"/>
  <c r="AC11" i="8"/>
  <c r="AC10" i="8"/>
  <c r="AC9" i="8"/>
  <c r="AC8" i="8"/>
  <c r="AC7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R18" i="8"/>
  <c r="R17" i="8"/>
  <c r="R16" i="8"/>
  <c r="R15" i="8"/>
  <c r="R14" i="8"/>
  <c r="R13" i="8"/>
  <c r="R12" i="8"/>
  <c r="R11" i="8"/>
  <c r="R10" i="8"/>
  <c r="R9" i="8"/>
  <c r="R8" i="8"/>
  <c r="R7" i="8"/>
  <c r="Q17" i="8"/>
  <c r="Q16" i="8"/>
  <c r="Q15" i="8"/>
  <c r="Q14" i="8"/>
  <c r="Q13" i="8"/>
  <c r="Q12" i="8"/>
  <c r="Q11" i="8"/>
  <c r="Q10" i="8"/>
  <c r="Q9" i="8"/>
  <c r="Q8" i="8"/>
  <c r="Q7" i="8"/>
  <c r="P15" i="8"/>
  <c r="P14" i="8"/>
  <c r="P13" i="8"/>
  <c r="P12" i="8"/>
  <c r="P11" i="8"/>
  <c r="P10" i="8"/>
  <c r="P9" i="8"/>
  <c r="P8" i="8"/>
  <c r="P7" i="8"/>
  <c r="O15" i="8"/>
  <c r="O14" i="8"/>
  <c r="O13" i="8"/>
  <c r="O12" i="8"/>
  <c r="O11" i="8"/>
  <c r="O10" i="8"/>
  <c r="O9" i="8"/>
  <c r="O8" i="8"/>
  <c r="O7" i="8"/>
  <c r="N14" i="8"/>
  <c r="N13" i="8"/>
  <c r="N12" i="8"/>
  <c r="N11" i="8"/>
  <c r="N10" i="8"/>
  <c r="N9" i="8"/>
  <c r="N8" i="8"/>
  <c r="N7" i="8"/>
  <c r="M13" i="8"/>
  <c r="M12" i="8"/>
  <c r="M11" i="8"/>
  <c r="M10" i="8"/>
  <c r="M9" i="8"/>
  <c r="M8" i="8"/>
  <c r="M7" i="8"/>
  <c r="L12" i="8"/>
  <c r="L11" i="8"/>
  <c r="L10" i="8"/>
  <c r="L9" i="8"/>
  <c r="L8" i="8"/>
  <c r="L7" i="8"/>
  <c r="K11" i="8"/>
  <c r="K10" i="8"/>
  <c r="K9" i="8"/>
  <c r="K8" i="8"/>
  <c r="K7" i="8"/>
  <c r="J10" i="8"/>
  <c r="J9" i="8"/>
  <c r="J8" i="8"/>
  <c r="J7" i="8"/>
  <c r="AP5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AL22" i="8"/>
  <c r="G4" i="8"/>
  <c r="F4" i="8"/>
  <c r="E4" i="8"/>
  <c r="D4" i="8"/>
  <c r="AD40" i="7"/>
  <c r="AL32" i="7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3" i="2"/>
</calcChain>
</file>

<file path=xl/sharedStrings.xml><?xml version="1.0" encoding="utf-8"?>
<sst xmlns="http://schemas.openxmlformats.org/spreadsheetml/2006/main" count="3486" uniqueCount="47">
  <si>
    <t>BE21</t>
  </si>
  <si>
    <t>BE23</t>
  </si>
  <si>
    <t>BE25</t>
  </si>
  <si>
    <t>DE50</t>
  </si>
  <si>
    <t>DE60</t>
  </si>
  <si>
    <t>DE80</t>
  </si>
  <si>
    <t>DE93</t>
  </si>
  <si>
    <t>DE94</t>
  </si>
  <si>
    <t>DEA</t>
  </si>
  <si>
    <t>DEF0</t>
  </si>
  <si>
    <t>ES11</t>
  </si>
  <si>
    <t>ES12</t>
  </si>
  <si>
    <t>ES13</t>
  </si>
  <si>
    <t>ES21</t>
  </si>
  <si>
    <t>ES51</t>
  </si>
  <si>
    <t>ES52</t>
  </si>
  <si>
    <t>ES61</t>
  </si>
  <si>
    <t>ES62</t>
  </si>
  <si>
    <t>FRD1</t>
  </si>
  <si>
    <t>FRD2</t>
  </si>
  <si>
    <t>FRE1</t>
  </si>
  <si>
    <t>FRG0</t>
  </si>
  <si>
    <t>FRH0</t>
  </si>
  <si>
    <t>FRI1</t>
  </si>
  <si>
    <t>FRI3</t>
  </si>
  <si>
    <t>FRJ1</t>
  </si>
  <si>
    <t>FR2</t>
  </si>
  <si>
    <t>FR5</t>
  </si>
  <si>
    <t>FR6</t>
  </si>
  <si>
    <t>NL11</t>
  </si>
  <si>
    <t>NL12</t>
  </si>
  <si>
    <t>NL32</t>
  </si>
  <si>
    <t>NL33</t>
  </si>
  <si>
    <t>NL34</t>
  </si>
  <si>
    <t>NL41</t>
  </si>
  <si>
    <t>PT11</t>
  </si>
  <si>
    <t>PT15</t>
  </si>
  <si>
    <t>PT16</t>
  </si>
  <si>
    <t>PT17</t>
  </si>
  <si>
    <t>PT18</t>
  </si>
  <si>
    <t>Distancia</t>
  </si>
  <si>
    <t>Tiempo</t>
  </si>
  <si>
    <t>IDOr</t>
  </si>
  <si>
    <t>IDDes</t>
  </si>
  <si>
    <t>Origen</t>
  </si>
  <si>
    <t>Destino</t>
  </si>
  <si>
    <t>FR30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</si>
</sst>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Documents/Tesis/Cap&#237;tulos/EXCEL/FLUJOS/NUTS%20FLO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ructure"/>
      <sheetName val="Sheet 1"/>
      <sheetName val="Sheet 2"/>
      <sheetName val="Flujo multimodal marítimo NUTs"/>
      <sheetName val="Flujo transp carretera NUTs"/>
    </sheetNames>
    <sheetDataSet>
      <sheetData sheetId="0"/>
      <sheetData sheetId="1"/>
      <sheetData sheetId="2">
        <row r="13">
          <cell r="Q13">
            <v>85727.071428571435</v>
          </cell>
        </row>
      </sheetData>
      <sheetData sheetId="3">
        <row r="15">
          <cell r="Q15">
            <v>16376.714285714286</v>
          </cell>
        </row>
      </sheetData>
      <sheetData sheetId="4">
        <row r="3">
          <cell r="E3">
            <v>106839.14285714284</v>
          </cell>
        </row>
        <row r="31">
          <cell r="AN31">
            <v>23143.3461538462</v>
          </cell>
        </row>
      </sheetData>
      <sheetData sheetId="5">
        <row r="2">
          <cell r="C2" t="str">
            <v>BE21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E4337-1F17-4071-9ED1-3F553096E823}">
  <dimension ref="B2:E42"/>
  <sheetViews>
    <sheetView topLeftCell="A13" workbookViewId="0">
      <selection activeCell="C38" sqref="C38"/>
    </sheetView>
  </sheetViews>
  <sheetFormatPr baseColWidth="10" defaultRowHeight="15" x14ac:dyDescent="0.25"/>
  <sheetData>
    <row r="2" spans="2:5" x14ac:dyDescent="0.25">
      <c r="D2" t="s">
        <v>40</v>
      </c>
      <c r="E2" t="s">
        <v>41</v>
      </c>
    </row>
    <row r="3" spans="2:5" x14ac:dyDescent="0.25">
      <c r="B3" t="s">
        <v>0</v>
      </c>
      <c r="C3">
        <v>253</v>
      </c>
      <c r="D3">
        <v>32.5</v>
      </c>
      <c r="E3">
        <f>D3/90</f>
        <v>0.3611111111111111</v>
      </c>
    </row>
    <row r="4" spans="2:5" x14ac:dyDescent="0.25">
      <c r="B4" t="s">
        <v>1</v>
      </c>
      <c r="C4">
        <v>253</v>
      </c>
      <c r="D4">
        <v>66.5</v>
      </c>
      <c r="E4">
        <f t="shared" ref="E4:E42" si="0">D4/90</f>
        <v>0.73888888888888893</v>
      </c>
    </row>
    <row r="5" spans="2:5" x14ac:dyDescent="0.25">
      <c r="B5" t="s">
        <v>2</v>
      </c>
      <c r="C5">
        <v>235</v>
      </c>
      <c r="D5">
        <v>82.4</v>
      </c>
      <c r="E5">
        <f t="shared" si="0"/>
        <v>0.91555555555555557</v>
      </c>
    </row>
    <row r="6" spans="2:5" x14ac:dyDescent="0.25">
      <c r="B6" t="s">
        <v>3</v>
      </c>
      <c r="C6">
        <v>245</v>
      </c>
      <c r="D6">
        <v>74</v>
      </c>
      <c r="E6">
        <f t="shared" si="0"/>
        <v>0.82222222222222219</v>
      </c>
    </row>
    <row r="7" spans="2:5" x14ac:dyDescent="0.25">
      <c r="B7" t="s">
        <v>4</v>
      </c>
      <c r="C7">
        <v>1069</v>
      </c>
      <c r="D7">
        <v>11</v>
      </c>
      <c r="E7">
        <f t="shared" si="0"/>
        <v>0.12222222222222222</v>
      </c>
    </row>
    <row r="8" spans="2:5" x14ac:dyDescent="0.25">
      <c r="B8" t="s">
        <v>5</v>
      </c>
      <c r="C8">
        <v>1069</v>
      </c>
      <c r="D8">
        <v>240</v>
      </c>
      <c r="E8">
        <f t="shared" si="0"/>
        <v>2.6666666666666665</v>
      </c>
    </row>
    <row r="9" spans="2:5" x14ac:dyDescent="0.25">
      <c r="B9" t="s">
        <v>6</v>
      </c>
      <c r="C9">
        <v>1069</v>
      </c>
      <c r="D9">
        <v>50.5</v>
      </c>
      <c r="E9">
        <f t="shared" si="0"/>
        <v>0.56111111111111112</v>
      </c>
    </row>
    <row r="10" spans="2:5" x14ac:dyDescent="0.25">
      <c r="B10" t="s">
        <v>7</v>
      </c>
      <c r="C10">
        <v>245</v>
      </c>
      <c r="D10">
        <v>87.8</v>
      </c>
      <c r="E10">
        <f t="shared" si="0"/>
        <v>0.97555555555555551</v>
      </c>
    </row>
    <row r="11" spans="2:5" x14ac:dyDescent="0.25">
      <c r="B11" t="s">
        <v>8</v>
      </c>
      <c r="C11">
        <v>253</v>
      </c>
      <c r="D11">
        <v>254</v>
      </c>
      <c r="E11">
        <f t="shared" si="0"/>
        <v>2.8222222222222224</v>
      </c>
    </row>
    <row r="12" spans="2:5" x14ac:dyDescent="0.25">
      <c r="B12" t="s">
        <v>9</v>
      </c>
      <c r="C12">
        <v>1069</v>
      </c>
      <c r="D12">
        <v>99.9</v>
      </c>
      <c r="E12">
        <f t="shared" si="0"/>
        <v>1.1100000000000001</v>
      </c>
    </row>
    <row r="13" spans="2:5" x14ac:dyDescent="0.25">
      <c r="B13" t="s">
        <v>10</v>
      </c>
      <c r="C13">
        <v>288</v>
      </c>
      <c r="D13">
        <v>126</v>
      </c>
      <c r="E13">
        <f t="shared" si="0"/>
        <v>1.4</v>
      </c>
    </row>
    <row r="14" spans="2:5" x14ac:dyDescent="0.25">
      <c r="B14" t="s">
        <v>11</v>
      </c>
      <c r="C14">
        <v>285</v>
      </c>
      <c r="D14">
        <v>287</v>
      </c>
      <c r="E14">
        <f t="shared" si="0"/>
        <v>3.1888888888888891</v>
      </c>
    </row>
    <row r="15" spans="2:5" x14ac:dyDescent="0.25">
      <c r="B15" t="s">
        <v>12</v>
      </c>
      <c r="C15">
        <v>163</v>
      </c>
      <c r="D15">
        <v>132</v>
      </c>
      <c r="E15">
        <f t="shared" si="0"/>
        <v>1.4666666666666666</v>
      </c>
    </row>
    <row r="16" spans="2:5" x14ac:dyDescent="0.25">
      <c r="B16" t="s">
        <v>13</v>
      </c>
      <c r="C16">
        <v>163</v>
      </c>
      <c r="D16">
        <v>87.2</v>
      </c>
      <c r="E16">
        <f t="shared" si="0"/>
        <v>0.96888888888888891</v>
      </c>
    </row>
    <row r="17" spans="2:5" x14ac:dyDescent="0.25">
      <c r="B17" t="s">
        <v>14</v>
      </c>
      <c r="C17">
        <v>1063</v>
      </c>
      <c r="D17">
        <v>86.1</v>
      </c>
      <c r="E17">
        <f t="shared" si="0"/>
        <v>0.95666666666666655</v>
      </c>
    </row>
    <row r="18" spans="2:5" x14ac:dyDescent="0.25">
      <c r="B18" t="s">
        <v>15</v>
      </c>
      <c r="C18">
        <v>1064</v>
      </c>
      <c r="D18">
        <v>48.3</v>
      </c>
      <c r="E18">
        <f t="shared" si="0"/>
        <v>0.53666666666666663</v>
      </c>
    </row>
    <row r="19" spans="2:5" x14ac:dyDescent="0.25">
      <c r="B19" t="s">
        <v>16</v>
      </c>
      <c r="C19">
        <v>462</v>
      </c>
      <c r="D19">
        <v>128</v>
      </c>
      <c r="E19">
        <f t="shared" si="0"/>
        <v>1.4222222222222223</v>
      </c>
    </row>
    <row r="20" spans="2:5" x14ac:dyDescent="0.25">
      <c r="B20" t="s">
        <v>17</v>
      </c>
      <c r="C20">
        <v>1064</v>
      </c>
      <c r="D20">
        <v>232</v>
      </c>
      <c r="E20">
        <f t="shared" si="0"/>
        <v>2.5777777777777779</v>
      </c>
    </row>
    <row r="21" spans="2:5" x14ac:dyDescent="0.25">
      <c r="B21" t="s">
        <v>18</v>
      </c>
      <c r="C21">
        <v>271</v>
      </c>
      <c r="D21">
        <v>51.6</v>
      </c>
      <c r="E21">
        <f t="shared" si="0"/>
        <v>0.57333333333333336</v>
      </c>
    </row>
    <row r="22" spans="2:5" x14ac:dyDescent="0.25">
      <c r="B22" t="s">
        <v>19</v>
      </c>
      <c r="C22">
        <v>269</v>
      </c>
      <c r="D22">
        <v>76.8</v>
      </c>
      <c r="E22">
        <f t="shared" si="0"/>
        <v>0.85333333333333328</v>
      </c>
    </row>
    <row r="23" spans="2:5" x14ac:dyDescent="0.25">
      <c r="B23" t="s">
        <v>20</v>
      </c>
      <c r="C23">
        <v>268</v>
      </c>
      <c r="D23">
        <v>104</v>
      </c>
      <c r="E23">
        <f t="shared" si="0"/>
        <v>1.1555555555555554</v>
      </c>
    </row>
    <row r="24" spans="2:5" x14ac:dyDescent="0.25">
      <c r="B24" t="s">
        <v>21</v>
      </c>
      <c r="C24">
        <v>282</v>
      </c>
      <c r="D24">
        <v>196</v>
      </c>
      <c r="E24">
        <f t="shared" si="0"/>
        <v>2.1777777777777776</v>
      </c>
    </row>
    <row r="25" spans="2:5" x14ac:dyDescent="0.25">
      <c r="B25" t="s">
        <v>22</v>
      </c>
      <c r="C25">
        <v>283</v>
      </c>
      <c r="D25">
        <v>275</v>
      </c>
      <c r="E25">
        <f t="shared" si="0"/>
        <v>3.0555555555555554</v>
      </c>
    </row>
    <row r="26" spans="2:5" x14ac:dyDescent="0.25">
      <c r="B26" t="s">
        <v>23</v>
      </c>
      <c r="C26">
        <v>283</v>
      </c>
      <c r="D26">
        <v>211</v>
      </c>
      <c r="E26">
        <f t="shared" si="0"/>
        <v>2.3444444444444446</v>
      </c>
    </row>
    <row r="27" spans="2:5" x14ac:dyDescent="0.25">
      <c r="B27" t="s">
        <v>24</v>
      </c>
      <c r="C27">
        <v>283</v>
      </c>
      <c r="D27">
        <v>90.5</v>
      </c>
      <c r="E27">
        <f t="shared" si="0"/>
        <v>1.0055555555555555</v>
      </c>
    </row>
    <row r="28" spans="2:5" x14ac:dyDescent="0.25">
      <c r="B28" t="s">
        <v>25</v>
      </c>
      <c r="C28">
        <v>1063</v>
      </c>
      <c r="D28">
        <v>329</v>
      </c>
      <c r="E28">
        <f t="shared" si="0"/>
        <v>3.6555555555555554</v>
      </c>
    </row>
    <row r="29" spans="2:5" x14ac:dyDescent="0.25">
      <c r="B29" t="s">
        <v>26</v>
      </c>
      <c r="C29">
        <v>269</v>
      </c>
      <c r="D29">
        <v>207</v>
      </c>
      <c r="E29">
        <f t="shared" si="0"/>
        <v>2.2999999999999998</v>
      </c>
    </row>
    <row r="30" spans="2:5" x14ac:dyDescent="0.25">
      <c r="B30" t="s">
        <v>27</v>
      </c>
      <c r="C30">
        <v>282</v>
      </c>
      <c r="D30">
        <v>236</v>
      </c>
      <c r="E30">
        <f t="shared" si="0"/>
        <v>2.6222222222222222</v>
      </c>
    </row>
    <row r="31" spans="2:5" x14ac:dyDescent="0.25">
      <c r="B31" t="s">
        <v>28</v>
      </c>
      <c r="C31">
        <v>283</v>
      </c>
      <c r="D31">
        <v>138</v>
      </c>
      <c r="E31">
        <f t="shared" si="0"/>
        <v>1.5333333333333334</v>
      </c>
    </row>
    <row r="32" spans="2:5" x14ac:dyDescent="0.25">
      <c r="B32" t="s">
        <v>29</v>
      </c>
      <c r="C32">
        <v>245</v>
      </c>
      <c r="D32">
        <v>187</v>
      </c>
      <c r="E32">
        <f t="shared" si="0"/>
        <v>2.0777777777777779</v>
      </c>
    </row>
    <row r="33" spans="2:5" x14ac:dyDescent="0.25">
      <c r="B33" t="s">
        <v>30</v>
      </c>
      <c r="C33">
        <v>218</v>
      </c>
      <c r="D33">
        <v>142</v>
      </c>
      <c r="E33">
        <f t="shared" si="0"/>
        <v>1.5777777777777777</v>
      </c>
    </row>
    <row r="34" spans="2:5" x14ac:dyDescent="0.25">
      <c r="B34" t="s">
        <v>31</v>
      </c>
      <c r="C34">
        <v>218</v>
      </c>
      <c r="D34">
        <v>24.3</v>
      </c>
      <c r="E34">
        <f t="shared" si="0"/>
        <v>0.27</v>
      </c>
    </row>
    <row r="35" spans="2:5" x14ac:dyDescent="0.25">
      <c r="B35" t="s">
        <v>32</v>
      </c>
      <c r="C35">
        <v>250</v>
      </c>
      <c r="D35">
        <v>50.8</v>
      </c>
      <c r="E35">
        <f t="shared" si="0"/>
        <v>0.56444444444444442</v>
      </c>
    </row>
    <row r="36" spans="2:5" x14ac:dyDescent="0.25">
      <c r="B36" t="s">
        <v>33</v>
      </c>
      <c r="C36">
        <v>250</v>
      </c>
      <c r="D36">
        <v>134</v>
      </c>
      <c r="E36">
        <f t="shared" si="0"/>
        <v>1.4888888888888889</v>
      </c>
    </row>
    <row r="37" spans="2:5" x14ac:dyDescent="0.25">
      <c r="B37" t="s">
        <v>34</v>
      </c>
      <c r="C37">
        <v>253</v>
      </c>
      <c r="D37">
        <v>88.3</v>
      </c>
      <c r="E37">
        <f t="shared" si="0"/>
        <v>0.98111111111111104</v>
      </c>
    </row>
    <row r="38" spans="2:5" x14ac:dyDescent="0.25">
      <c r="B38" t="s">
        <v>35</v>
      </c>
      <c r="C38">
        <v>111</v>
      </c>
      <c r="D38">
        <v>133</v>
      </c>
      <c r="E38">
        <f t="shared" si="0"/>
        <v>1.4777777777777779</v>
      </c>
    </row>
    <row r="39" spans="2:5" x14ac:dyDescent="0.25">
      <c r="B39" t="s">
        <v>36</v>
      </c>
      <c r="C39">
        <v>1065</v>
      </c>
      <c r="D39">
        <v>190</v>
      </c>
      <c r="E39">
        <f t="shared" si="0"/>
        <v>2.1111111111111112</v>
      </c>
    </row>
    <row r="40" spans="2:5" x14ac:dyDescent="0.25">
      <c r="B40" t="s">
        <v>37</v>
      </c>
      <c r="C40">
        <v>111</v>
      </c>
      <c r="D40">
        <v>108</v>
      </c>
      <c r="E40">
        <f t="shared" si="0"/>
        <v>1.2</v>
      </c>
    </row>
    <row r="41" spans="2:5" x14ac:dyDescent="0.25">
      <c r="B41" t="s">
        <v>38</v>
      </c>
      <c r="C41">
        <v>294</v>
      </c>
      <c r="D41">
        <v>5.6</v>
      </c>
      <c r="E41">
        <f t="shared" si="0"/>
        <v>6.222222222222222E-2</v>
      </c>
    </row>
    <row r="42" spans="2:5" x14ac:dyDescent="0.25">
      <c r="B42" t="s">
        <v>39</v>
      </c>
      <c r="C42">
        <v>1065</v>
      </c>
      <c r="D42">
        <v>136</v>
      </c>
      <c r="E42">
        <f t="shared" si="0"/>
        <v>1.5111111111111111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A3CA-4086-42DF-9809-CF566050CF1C}">
  <dimension ref="A3:AO43"/>
  <sheetViews>
    <sheetView tabSelected="1" topLeftCell="L1" zoomScale="50" zoomScaleNormal="50" workbookViewId="0">
      <selection activeCell="AO4" sqref="AO4"/>
    </sheetView>
  </sheetViews>
  <sheetFormatPr baseColWidth="10" defaultRowHeight="15" x14ac:dyDescent="0.25"/>
  <sheetData>
    <row r="3" spans="1:4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</row>
    <row r="4" spans="1:41" x14ac:dyDescent="0.25">
      <c r="A4" t="s">
        <v>0</v>
      </c>
      <c r="B4">
        <v>0</v>
      </c>
      <c r="C4">
        <v>7094119.0857142843</v>
      </c>
      <c r="D4">
        <v>8699242.5428571459</v>
      </c>
      <c r="E4">
        <v>23025100.171428565</v>
      </c>
      <c r="F4">
        <v>36119211.42857144</v>
      </c>
      <c r="G4">
        <v>31347244.685714282</v>
      </c>
      <c r="H4">
        <v>21737965.714285716</v>
      </c>
      <c r="I4">
        <v>22842166.428571425</v>
      </c>
      <c r="J4">
        <v>10518538.168831168</v>
      </c>
      <c r="K4">
        <v>28809077.142857149</v>
      </c>
      <c r="L4">
        <v>82758157.960439548</v>
      </c>
      <c r="M4">
        <v>67493446.428571433</v>
      </c>
      <c r="N4">
        <v>53384239.408791214</v>
      </c>
      <c r="O4">
        <v>59195122.046153829</v>
      </c>
      <c r="P4">
        <v>76909843.292307675</v>
      </c>
      <c r="Q4">
        <v>83956560.619780242</v>
      </c>
      <c r="R4">
        <v>128477364.52747254</v>
      </c>
      <c r="S4">
        <v>84423480.989010975</v>
      </c>
      <c r="T4">
        <v>22804657.758241758</v>
      </c>
      <c r="U4">
        <v>28815952.747252747</v>
      </c>
      <c r="V4">
        <v>13275832.945054948</v>
      </c>
      <c r="W4">
        <v>30491439.978021964</v>
      </c>
      <c r="X4">
        <v>26250596.21758242</v>
      </c>
      <c r="Y4">
        <v>39183444.367032975</v>
      </c>
      <c r="Z4">
        <v>33163725.716483526</v>
      </c>
      <c r="AA4">
        <v>41348866.703296706</v>
      </c>
      <c r="AB4">
        <v>26873274.028571431</v>
      </c>
      <c r="AC4">
        <v>32399052.102857143</v>
      </c>
      <c r="AD4">
        <v>45394779.428571425</v>
      </c>
      <c r="AE4">
        <v>13744854.674285715</v>
      </c>
      <c r="AF4">
        <v>12138798.285714285</v>
      </c>
      <c r="AG4">
        <v>8025401.3032967029</v>
      </c>
      <c r="AH4">
        <v>9945846.2197802179</v>
      </c>
      <c r="AI4">
        <v>21108335.327472541</v>
      </c>
      <c r="AJ4">
        <v>4696517.6703296714</v>
      </c>
      <c r="AK4">
        <v>67112146.087912098</v>
      </c>
      <c r="AL4">
        <v>89936775.393406644</v>
      </c>
      <c r="AM4">
        <v>66729952.400000006</v>
      </c>
      <c r="AN4">
        <v>76472369.145054966</v>
      </c>
      <c r="AO4">
        <v>83139829.054945052</v>
      </c>
    </row>
    <row r="5" spans="1:41" x14ac:dyDescent="0.25">
      <c r="A5" t="s">
        <v>1</v>
      </c>
      <c r="B5">
        <v>7094119.0857142843</v>
      </c>
      <c r="C5">
        <v>0</v>
      </c>
      <c r="D5">
        <v>650465.4857142861</v>
      </c>
      <c r="E5">
        <v>8188095.5714285644</v>
      </c>
      <c r="F5">
        <v>18622683.114285722</v>
      </c>
      <c r="G5">
        <v>6617477.7428571368</v>
      </c>
      <c r="H5">
        <v>2961994.1999999988</v>
      </c>
      <c r="I5">
        <v>8663816.2285714205</v>
      </c>
      <c r="J5">
        <v>996478.5454545453</v>
      </c>
      <c r="K5">
        <v>8008062.400000005</v>
      </c>
      <c r="L5">
        <v>19843048.246153835</v>
      </c>
      <c r="M5">
        <v>14643638.4</v>
      </c>
      <c r="N5">
        <v>5315711.2615384646</v>
      </c>
      <c r="O5">
        <v>14744940.923076916</v>
      </c>
      <c r="P5">
        <v>28910102.769230746</v>
      </c>
      <c r="Q5">
        <v>28630559.938461561</v>
      </c>
      <c r="R5">
        <v>54613893.046153851</v>
      </c>
      <c r="S5">
        <v>52685676.676923074</v>
      </c>
      <c r="T5">
        <v>1587832.1538461545</v>
      </c>
      <c r="U5">
        <v>9212916.3076923061</v>
      </c>
      <c r="V5">
        <v>2413581.7846153849</v>
      </c>
      <c r="W5">
        <v>6432692.738461528</v>
      </c>
      <c r="X5">
        <v>2958956.307692308</v>
      </c>
      <c r="Y5">
        <v>5131460.1846153839</v>
      </c>
      <c r="Z5">
        <v>3612936.2461538468</v>
      </c>
      <c r="AA5">
        <v>4343915.8153846152</v>
      </c>
      <c r="AB5">
        <v>8567520</v>
      </c>
      <c r="AC5">
        <v>9074904.9600000009</v>
      </c>
      <c r="AD5">
        <v>12890721.199999999</v>
      </c>
      <c r="AE5">
        <v>2296398.6</v>
      </c>
      <c r="AF5">
        <v>1308908.2461538464</v>
      </c>
      <c r="AG5">
        <v>740686.03076923068</v>
      </c>
      <c r="AH5">
        <v>5929288.6153846122</v>
      </c>
      <c r="AI5">
        <v>24013226.76923079</v>
      </c>
      <c r="AJ5">
        <v>1948030.6153846167</v>
      </c>
      <c r="AK5">
        <v>7000549.7846153835</v>
      </c>
      <c r="AL5">
        <v>13995536.769230809</v>
      </c>
      <c r="AM5">
        <v>4707272.4000000004</v>
      </c>
      <c r="AN5">
        <v>5255540.4000000004</v>
      </c>
      <c r="AO5">
        <v>7739330.9538461594</v>
      </c>
    </row>
    <row r="6" spans="1:41" x14ac:dyDescent="0.25">
      <c r="A6" t="s">
        <v>2</v>
      </c>
      <c r="B6">
        <v>8699242.5428571459</v>
      </c>
      <c r="C6">
        <v>650465.4857142861</v>
      </c>
      <c r="D6">
        <v>0</v>
      </c>
      <c r="E6">
        <v>11160469.571428563</v>
      </c>
      <c r="F6">
        <v>22774421.914285727</v>
      </c>
      <c r="G6">
        <v>10202013.285714282</v>
      </c>
      <c r="H6">
        <v>5684708.2571428558</v>
      </c>
      <c r="I6">
        <v>11661081.59999999</v>
      </c>
      <c r="J6">
        <v>2572994.290909091</v>
      </c>
      <c r="K6">
        <v>11336567.828571433</v>
      </c>
      <c r="L6">
        <v>25879108.597802185</v>
      </c>
      <c r="M6">
        <v>19584207.142857146</v>
      </c>
      <c r="N6">
        <v>9910708.9582417607</v>
      </c>
      <c r="O6">
        <v>18717215.248351637</v>
      </c>
      <c r="P6">
        <v>34006495.173626356</v>
      </c>
      <c r="Q6">
        <v>33968899.345054969</v>
      </c>
      <c r="R6">
        <v>63113395.173626393</v>
      </c>
      <c r="S6">
        <v>27920782.48351647</v>
      </c>
      <c r="T6">
        <v>3292136.0879120887</v>
      </c>
      <c r="U6">
        <v>10163717.301098902</v>
      </c>
      <c r="V6">
        <v>2718657.7142857146</v>
      </c>
      <c r="W6">
        <v>8225666.4615384508</v>
      </c>
      <c r="X6">
        <v>4836459.6043956056</v>
      </c>
      <c r="Y6">
        <v>8149628.5846153833</v>
      </c>
      <c r="Z6">
        <v>6171182.7032967051</v>
      </c>
      <c r="AA6">
        <v>7737028.9450549446</v>
      </c>
      <c r="AB6">
        <v>9411942.6285714284</v>
      </c>
      <c r="AC6">
        <v>10614329.514285715</v>
      </c>
      <c r="AD6">
        <v>15470762.828571429</v>
      </c>
      <c r="AE6">
        <v>4182848.3428571429</v>
      </c>
      <c r="AF6">
        <v>2932306.2857142859</v>
      </c>
      <c r="AG6">
        <v>2016891.0681318683</v>
      </c>
      <c r="AH6">
        <v>8262669.1648351597</v>
      </c>
      <c r="AI6">
        <v>32422507.428571459</v>
      </c>
      <c r="AJ6">
        <v>3502733.1868131883</v>
      </c>
      <c r="AK6">
        <v>12796512.593406592</v>
      </c>
      <c r="AL6">
        <v>21127930.470329709</v>
      </c>
      <c r="AM6">
        <v>10800553.142857142</v>
      </c>
      <c r="AN6">
        <v>14509440.870329676</v>
      </c>
      <c r="AO6">
        <v>19810475.208791211</v>
      </c>
    </row>
    <row r="7" spans="1:41" x14ac:dyDescent="0.25">
      <c r="A7" t="s">
        <v>3</v>
      </c>
      <c r="B7">
        <v>23025100.171428565</v>
      </c>
      <c r="C7">
        <v>8188095.5714285644</v>
      </c>
      <c r="D7">
        <v>11160469.571428563</v>
      </c>
      <c r="E7">
        <v>0</v>
      </c>
      <c r="F7">
        <v>5480639.5714285746</v>
      </c>
      <c r="G7">
        <v>5823782.2857142845</v>
      </c>
      <c r="H7">
        <v>1949856.7714285711</v>
      </c>
      <c r="I7">
        <v>719252.79999999958</v>
      </c>
      <c r="J7">
        <v>3202747.3246753244</v>
      </c>
      <c r="K7">
        <v>4481646.3714285726</v>
      </c>
      <c r="L7">
        <v>45940841.2131868</v>
      </c>
      <c r="M7">
        <v>39720641.828571431</v>
      </c>
      <c r="N7">
        <v>25486686.874725278</v>
      </c>
      <c r="O7">
        <v>37796788.395604379</v>
      </c>
      <c r="P7">
        <v>54011401.00219778</v>
      </c>
      <c r="Q7">
        <v>55231379.868131906</v>
      </c>
      <c r="R7">
        <v>94087450.549450576</v>
      </c>
      <c r="S7">
        <v>47484981.758241728</v>
      </c>
      <c r="T7">
        <v>13165558.087912092</v>
      </c>
      <c r="U7">
        <v>31742891.393406592</v>
      </c>
      <c r="V7">
        <v>18523857.512087911</v>
      </c>
      <c r="W7">
        <v>22824960.254945029</v>
      </c>
      <c r="X7">
        <v>16088182.417582419</v>
      </c>
      <c r="Y7">
        <v>21517763.920879122</v>
      </c>
      <c r="Z7">
        <v>18350163.498901099</v>
      </c>
      <c r="AA7">
        <v>19802927.024175826</v>
      </c>
      <c r="AB7">
        <v>30757714.514285717</v>
      </c>
      <c r="AC7">
        <v>28318809.54285714</v>
      </c>
      <c r="AD7">
        <v>33918332.885714285</v>
      </c>
      <c r="AE7">
        <v>3034642.36</v>
      </c>
      <c r="AF7">
        <v>3510062.558241759</v>
      </c>
      <c r="AG7">
        <v>4913385.2835164834</v>
      </c>
      <c r="AH7">
        <v>15755697.230769226</v>
      </c>
      <c r="AI7">
        <v>48567494.24175828</v>
      </c>
      <c r="AJ7">
        <v>8918998.6945054978</v>
      </c>
      <c r="AK7">
        <v>30963395.393406592</v>
      </c>
      <c r="AL7">
        <v>41346228.571428619</v>
      </c>
      <c r="AM7">
        <v>27025190.68571429</v>
      </c>
      <c r="AN7">
        <v>32794527.472527482</v>
      </c>
      <c r="AO7">
        <v>39340912.08791209</v>
      </c>
    </row>
    <row r="8" spans="1:41" x14ac:dyDescent="0.25">
      <c r="A8" t="s">
        <v>4</v>
      </c>
      <c r="B8">
        <v>36119211.42857144</v>
      </c>
      <c r="C8">
        <v>18622683.114285722</v>
      </c>
      <c r="D8">
        <v>22774421.914285727</v>
      </c>
      <c r="E8">
        <v>5480639.5714285746</v>
      </c>
      <c r="F8">
        <v>0</v>
      </c>
      <c r="G8">
        <v>5520701.9999999991</v>
      </c>
      <c r="H8">
        <v>1235948.5714285711</v>
      </c>
      <c r="I8">
        <v>5939808.7714285683</v>
      </c>
      <c r="J8">
        <v>4751765.0181818185</v>
      </c>
      <c r="K8">
        <v>3056572.5142857148</v>
      </c>
      <c r="L8">
        <v>67790456.043956026</v>
      </c>
      <c r="M8">
        <v>57376537.285714284</v>
      </c>
      <c r="N8">
        <v>41484698.410989009</v>
      </c>
      <c r="O8">
        <v>54566125.960439548</v>
      </c>
      <c r="P8">
        <v>70960313.648351625</v>
      </c>
      <c r="Q8">
        <v>70723104.171428591</v>
      </c>
      <c r="R8">
        <v>115453914.2857143</v>
      </c>
      <c r="S8">
        <v>65304027.940659307</v>
      </c>
      <c r="T8">
        <v>22691023.793406591</v>
      </c>
      <c r="U8">
        <v>43387141.975824177</v>
      </c>
      <c r="V8">
        <v>27937946.723076928</v>
      </c>
      <c r="W8">
        <v>33761204.17582415</v>
      </c>
      <c r="X8">
        <v>26482881.868131865</v>
      </c>
      <c r="Y8">
        <v>34642014.945054948</v>
      </c>
      <c r="Z8">
        <v>29384209.802197799</v>
      </c>
      <c r="AA8">
        <v>31340743.318681315</v>
      </c>
      <c r="AB8">
        <v>42071541.942857139</v>
      </c>
      <c r="AC8">
        <v>39418546.605714291</v>
      </c>
      <c r="AD8">
        <v>47483142.857142851</v>
      </c>
      <c r="AE8">
        <v>6863314.1485714288</v>
      </c>
      <c r="AF8">
        <v>4446552.9802197805</v>
      </c>
      <c r="AG8">
        <v>9707498.9274725262</v>
      </c>
      <c r="AH8">
        <v>23470486.21978021</v>
      </c>
      <c r="AI8">
        <v>66329497.246153906</v>
      </c>
      <c r="AJ8">
        <v>14568413.281318687</v>
      </c>
      <c r="AK8">
        <v>50262917.582417578</v>
      </c>
      <c r="AL8">
        <v>61216470.989011042</v>
      </c>
      <c r="AM8">
        <v>44336227.885714285</v>
      </c>
      <c r="AN8">
        <v>51709274.285714284</v>
      </c>
      <c r="AO8">
        <v>58517514.285714284</v>
      </c>
    </row>
    <row r="9" spans="1:41" x14ac:dyDescent="0.25">
      <c r="A9" t="s">
        <v>5</v>
      </c>
      <c r="B9">
        <v>31347244.685714282</v>
      </c>
      <c r="C9">
        <v>6617477.7428571368</v>
      </c>
      <c r="D9">
        <v>10202013.285714282</v>
      </c>
      <c r="E9">
        <v>5823782.2857142845</v>
      </c>
      <c r="F9">
        <v>5520701.9999999991</v>
      </c>
      <c r="G9">
        <v>0</v>
      </c>
      <c r="H9">
        <v>1764833.5999999996</v>
      </c>
      <c r="I9">
        <v>7377611.4285714217</v>
      </c>
      <c r="J9">
        <v>10808200.742857134</v>
      </c>
      <c r="K9">
        <v>1409099.8519480519</v>
      </c>
      <c r="L9">
        <v>33891965.714285731</v>
      </c>
      <c r="M9">
        <v>29807594.999999985</v>
      </c>
      <c r="N9">
        <v>13239444.457142862</v>
      </c>
      <c r="O9">
        <v>29830038.274725262</v>
      </c>
      <c r="P9">
        <v>47263132.846153811</v>
      </c>
      <c r="Q9">
        <v>44144907.217582434</v>
      </c>
      <c r="R9">
        <v>85095944.615384638</v>
      </c>
      <c r="S9">
        <v>35244983.516483486</v>
      </c>
      <c r="T9">
        <v>7037875.5494505512</v>
      </c>
      <c r="U9">
        <v>33948428.279120877</v>
      </c>
      <c r="V9">
        <v>19720258.879120883</v>
      </c>
      <c r="W9">
        <v>18687830.890109867</v>
      </c>
      <c r="X9">
        <v>10077169.505494507</v>
      </c>
      <c r="Y9">
        <v>13556236.758241754</v>
      </c>
      <c r="Z9">
        <v>10887035.0989011</v>
      </c>
      <c r="AA9">
        <v>11018645.287912089</v>
      </c>
      <c r="AB9">
        <v>32798403</v>
      </c>
      <c r="AC9">
        <v>26065853.348571435</v>
      </c>
      <c r="AD9">
        <v>29655337.485714287</v>
      </c>
      <c r="AE9">
        <v>4099275.8400000008</v>
      </c>
      <c r="AF9">
        <v>2490870.9450549455</v>
      </c>
      <c r="AG9">
        <v>3560887.3538461537</v>
      </c>
      <c r="AH9">
        <v>22641955.06813186</v>
      </c>
      <c r="AI9">
        <v>87306459.824175894</v>
      </c>
      <c r="AJ9">
        <v>10381148.901098907</v>
      </c>
      <c r="AK9">
        <v>15228060.439560438</v>
      </c>
      <c r="AL9">
        <v>25110590.109890159</v>
      </c>
      <c r="AM9">
        <v>12079822.857142856</v>
      </c>
      <c r="AN9">
        <v>16447870.769230776</v>
      </c>
      <c r="AO9">
        <v>23779821.538461536</v>
      </c>
    </row>
    <row r="10" spans="1:41" x14ac:dyDescent="0.25">
      <c r="A10" t="s">
        <v>6</v>
      </c>
      <c r="B10">
        <v>21737965.714285716</v>
      </c>
      <c r="C10">
        <v>2961994.1999999988</v>
      </c>
      <c r="D10">
        <v>5684708.2571428558</v>
      </c>
      <c r="E10">
        <v>1949856.7714285711</v>
      </c>
      <c r="F10">
        <v>1235948.5714285711</v>
      </c>
      <c r="G10">
        <v>1764833.5999999996</v>
      </c>
      <c r="H10">
        <v>0</v>
      </c>
      <c r="I10">
        <v>2124603.9999999972</v>
      </c>
      <c r="J10">
        <v>493766.74285714276</v>
      </c>
      <c r="K10">
        <v>1767368.4285714298</v>
      </c>
      <c r="L10">
        <v>22607495.824175812</v>
      </c>
      <c r="M10">
        <v>17387034.971428573</v>
      </c>
      <c r="N10">
        <v>4751193.4065934112</v>
      </c>
      <c r="O10">
        <v>19165396.703296691</v>
      </c>
      <c r="P10">
        <v>38396653.186813161</v>
      </c>
      <c r="Q10">
        <v>33780073.84615387</v>
      </c>
      <c r="R10">
        <v>67273450.549450561</v>
      </c>
      <c r="S10">
        <v>24607806.487912063</v>
      </c>
      <c r="T10">
        <v>1914618.8571428584</v>
      </c>
      <c r="U10">
        <v>24823700.808791209</v>
      </c>
      <c r="V10">
        <v>12850427.156043956</v>
      </c>
      <c r="W10">
        <v>11782702.417582395</v>
      </c>
      <c r="X10">
        <v>4450542.8835164849</v>
      </c>
      <c r="Y10">
        <v>6490559.7186813168</v>
      </c>
      <c r="Z10">
        <v>4533536.1054945067</v>
      </c>
      <c r="AA10">
        <v>4421359.4373626374</v>
      </c>
      <c r="AB10">
        <v>23968092.571428571</v>
      </c>
      <c r="AC10">
        <v>18196107.177142859</v>
      </c>
      <c r="AD10">
        <v>20842720.914285716</v>
      </c>
      <c r="AE10">
        <v>1376820.9485714287</v>
      </c>
      <c r="AF10">
        <v>514253.85494505515</v>
      </c>
      <c r="AG10">
        <v>704600.87912087899</v>
      </c>
      <c r="AH10">
        <v>14679804.729670323</v>
      </c>
      <c r="AI10">
        <v>59436761.38901104</v>
      </c>
      <c r="AJ10">
        <v>5645929.2967033004</v>
      </c>
      <c r="AK10">
        <v>5995931.4989010952</v>
      </c>
      <c r="AL10">
        <v>13977348.131868182</v>
      </c>
      <c r="AM10">
        <v>2752995.1428571427</v>
      </c>
      <c r="AN10">
        <v>6219748.5714285765</v>
      </c>
      <c r="AO10">
        <v>13027988.571428571</v>
      </c>
    </row>
    <row r="11" spans="1:41" x14ac:dyDescent="0.25">
      <c r="A11" t="s">
        <v>7</v>
      </c>
      <c r="B11">
        <v>22842166.428571425</v>
      </c>
      <c r="C11">
        <v>8663816.2285714205</v>
      </c>
      <c r="D11">
        <v>11661081.59999999</v>
      </c>
      <c r="E11">
        <v>719252.79999999958</v>
      </c>
      <c r="F11">
        <v>5939808.7714285683</v>
      </c>
      <c r="G11">
        <v>7377611.4285714217</v>
      </c>
      <c r="H11">
        <v>2124603.9999999972</v>
      </c>
      <c r="I11">
        <v>0</v>
      </c>
      <c r="J11">
        <v>755709.74025974015</v>
      </c>
      <c r="K11">
        <v>2332916.1142857159</v>
      </c>
      <c r="L11">
        <v>25171951.316483501</v>
      </c>
      <c r="M11">
        <v>19637001.428571425</v>
      </c>
      <c r="N11">
        <v>8051462.3714285744</v>
      </c>
      <c r="O11">
        <v>22269954.613186803</v>
      </c>
      <c r="P11">
        <v>39849626.729670301</v>
      </c>
      <c r="Q11">
        <v>33384645.316483535</v>
      </c>
      <c r="R11">
        <v>68572752.527472541</v>
      </c>
      <c r="S11">
        <v>27012842.637362614</v>
      </c>
      <c r="T11">
        <v>3506865.0351648368</v>
      </c>
      <c r="U11">
        <v>23812637.999999996</v>
      </c>
      <c r="V11">
        <v>12181439.191208791</v>
      </c>
      <c r="W11">
        <v>12411521.694505475</v>
      </c>
      <c r="X11">
        <v>5850756.9340659352</v>
      </c>
      <c r="Y11">
        <v>8395212.2571428549</v>
      </c>
      <c r="Z11">
        <v>6307934.8175824191</v>
      </c>
      <c r="AA11">
        <v>6669676.7802197793</v>
      </c>
      <c r="AB11">
        <v>23016077.885714289</v>
      </c>
      <c r="AC11">
        <v>18029691.52</v>
      </c>
      <c r="AD11">
        <v>21375599.199999999</v>
      </c>
      <c r="AE11">
        <v>1135993.5885714286</v>
      </c>
      <c r="AF11">
        <v>384164.17582417594</v>
      </c>
      <c r="AG11">
        <v>1176946.3406593406</v>
      </c>
      <c r="AH11">
        <v>11522478.75824175</v>
      </c>
      <c r="AI11">
        <v>43495131.318681352</v>
      </c>
      <c r="AJ11">
        <v>4905018.1450549485</v>
      </c>
      <c r="AK11">
        <v>9957555.5538461488</v>
      </c>
      <c r="AL11">
        <v>17782428.571428619</v>
      </c>
      <c r="AM11">
        <v>6348671.9428571425</v>
      </c>
      <c r="AN11">
        <v>9731546.3736263774</v>
      </c>
      <c r="AO11">
        <v>17350748.571428575</v>
      </c>
    </row>
    <row r="12" spans="1:41" x14ac:dyDescent="0.25">
      <c r="A12" t="s">
        <v>8</v>
      </c>
      <c r="B12">
        <v>10518538.168831168</v>
      </c>
      <c r="C12">
        <v>996478.5454545453</v>
      </c>
      <c r="D12">
        <v>2572994.290909091</v>
      </c>
      <c r="E12">
        <v>3202747.3246753244</v>
      </c>
      <c r="F12">
        <v>4751765.0181818185</v>
      </c>
      <c r="G12">
        <v>10808200.742857134</v>
      </c>
      <c r="H12">
        <v>493766.74285714276</v>
      </c>
      <c r="I12">
        <v>755709.74025974015</v>
      </c>
      <c r="J12">
        <v>0</v>
      </c>
      <c r="K12">
        <v>3924392.2285714317</v>
      </c>
      <c r="L12">
        <v>19531696.323076908</v>
      </c>
      <c r="M12">
        <v>13469984</v>
      </c>
      <c r="N12">
        <v>2953373.4923076956</v>
      </c>
      <c r="O12">
        <v>2675389.1076923106</v>
      </c>
      <c r="P12">
        <v>30660304.123076901</v>
      </c>
      <c r="Q12">
        <v>28516575.692307722</v>
      </c>
      <c r="R12">
        <v>58482855.20000001</v>
      </c>
      <c r="S12">
        <v>20660277.61538459</v>
      </c>
      <c r="T12">
        <v>736611.30769230856</v>
      </c>
      <c r="U12">
        <v>16269350.692307688</v>
      </c>
      <c r="V12">
        <v>7522051.7538461555</v>
      </c>
      <c r="W12">
        <v>8276035.9846153688</v>
      </c>
      <c r="X12">
        <v>2709999.0000000014</v>
      </c>
      <c r="Y12">
        <v>4268293.6153846141</v>
      </c>
      <c r="Z12">
        <v>2755565.1692307703</v>
      </c>
      <c r="AA12">
        <v>2584836.5846153842</v>
      </c>
      <c r="AB12">
        <v>15897674.800000001</v>
      </c>
      <c r="AC12">
        <v>13068071.039999999</v>
      </c>
      <c r="AD12">
        <v>15657273.6</v>
      </c>
      <c r="AE12">
        <v>1092772.8</v>
      </c>
      <c r="AF12">
        <v>478727.63076923095</v>
      </c>
      <c r="AG12">
        <v>175016.44615384607</v>
      </c>
      <c r="AH12">
        <v>7810112.3076923033</v>
      </c>
      <c r="AI12">
        <v>25125441.76923079</v>
      </c>
      <c r="AJ12">
        <v>2334074.8153846171</v>
      </c>
      <c r="AK12">
        <v>3691327.5384615357</v>
      </c>
      <c r="AL12">
        <v>10614092.307692353</v>
      </c>
      <c r="AM12">
        <v>905658</v>
      </c>
      <c r="AN12">
        <v>3682120.2461538501</v>
      </c>
      <c r="AO12">
        <v>9623963.8923076913</v>
      </c>
    </row>
    <row r="13" spans="1:41" x14ac:dyDescent="0.25">
      <c r="A13" t="s">
        <v>9</v>
      </c>
      <c r="B13">
        <v>28809077.142857149</v>
      </c>
      <c r="C13">
        <v>8008062.400000005</v>
      </c>
      <c r="D13">
        <v>11336567.828571433</v>
      </c>
      <c r="E13">
        <v>4481646.3714285726</v>
      </c>
      <c r="F13">
        <v>3056572.5142857148</v>
      </c>
      <c r="G13">
        <v>1409099.8519480519</v>
      </c>
      <c r="H13">
        <v>1767368.4285714298</v>
      </c>
      <c r="I13">
        <v>2332916.1142857159</v>
      </c>
      <c r="J13">
        <v>3924392.2285714317</v>
      </c>
      <c r="K13">
        <v>0</v>
      </c>
      <c r="L13">
        <v>33886997.802197784</v>
      </c>
      <c r="M13">
        <v>27827553.600000001</v>
      </c>
      <c r="N13">
        <v>14126546.602197807</v>
      </c>
      <c r="O13">
        <v>28599724.092307676</v>
      </c>
      <c r="P13">
        <v>49786894.571428545</v>
      </c>
      <c r="Q13">
        <v>45184340.329670355</v>
      </c>
      <c r="R13">
        <v>81662754.285714313</v>
      </c>
      <c r="S13">
        <v>39254528.276923053</v>
      </c>
      <c r="T13">
        <v>14725914.72527473</v>
      </c>
      <c r="U13">
        <v>36719703.956043959</v>
      </c>
      <c r="V13">
        <v>18077269.450549453</v>
      </c>
      <c r="W13">
        <v>18656732.01318679</v>
      </c>
      <c r="X13">
        <v>10646617.142857146</v>
      </c>
      <c r="Y13">
        <v>14366734.505494507</v>
      </c>
      <c r="Z13">
        <v>11667902.329670332</v>
      </c>
      <c r="AA13">
        <v>12259971.969230769</v>
      </c>
      <c r="AB13">
        <v>30973182.68571429</v>
      </c>
      <c r="AC13">
        <v>25360655.559999999</v>
      </c>
      <c r="AD13">
        <v>29313019.685714282</v>
      </c>
      <c r="AE13">
        <v>3532713.1714285715</v>
      </c>
      <c r="AF13">
        <v>2103700.153846154</v>
      </c>
      <c r="AG13">
        <v>3577075.1868131869</v>
      </c>
      <c r="AH13">
        <v>19554585.164835155</v>
      </c>
      <c r="AI13">
        <v>71490642.197802261</v>
      </c>
      <c r="AJ13">
        <v>9286796.7032967079</v>
      </c>
      <c r="AK13">
        <v>16961040.94065934</v>
      </c>
      <c r="AL13">
        <v>27093267.69230774</v>
      </c>
      <c r="AM13">
        <v>14158571.428571429</v>
      </c>
      <c r="AN13">
        <v>17918114.285714291</v>
      </c>
      <c r="AO13">
        <v>25677367.912087914</v>
      </c>
    </row>
    <row r="14" spans="1:41" x14ac:dyDescent="0.25">
      <c r="A14" t="s">
        <v>10</v>
      </c>
      <c r="B14">
        <v>82758157.960439548</v>
      </c>
      <c r="C14">
        <v>19843048.246153835</v>
      </c>
      <c r="D14">
        <v>25879108.597802185</v>
      </c>
      <c r="E14">
        <v>45940841.2131868</v>
      </c>
      <c r="F14">
        <v>67790456.043956026</v>
      </c>
      <c r="G14">
        <v>33891965.714285731</v>
      </c>
      <c r="H14">
        <v>22607495.824175812</v>
      </c>
      <c r="I14">
        <v>25171951.316483501</v>
      </c>
      <c r="J14">
        <v>19531696.323076908</v>
      </c>
      <c r="K14">
        <v>33886997.802197784</v>
      </c>
      <c r="L14">
        <v>0</v>
      </c>
      <c r="M14">
        <v>4336465.384615385</v>
      </c>
      <c r="N14">
        <v>2965488.6153846164</v>
      </c>
      <c r="O14">
        <v>8307156.9230769202</v>
      </c>
      <c r="P14">
        <v>23365015.384615369</v>
      </c>
      <c r="Q14">
        <v>16663572.000000009</v>
      </c>
      <c r="R14">
        <v>28051233.507692315</v>
      </c>
      <c r="S14">
        <v>12092005.107692296</v>
      </c>
      <c r="T14">
        <v>7313624.9846153855</v>
      </c>
      <c r="U14">
        <v>43843294.615384616</v>
      </c>
      <c r="V14">
        <v>33080274.615384627</v>
      </c>
      <c r="W14">
        <v>17295900.584615361</v>
      </c>
      <c r="X14">
        <v>9140190.461538462</v>
      </c>
      <c r="Y14">
        <v>10638288.461538458</v>
      </c>
      <c r="Z14">
        <v>6944249.3846153859</v>
      </c>
      <c r="AA14">
        <v>7319673.8153846143</v>
      </c>
      <c r="AB14">
        <v>42331230.399999999</v>
      </c>
      <c r="AC14">
        <v>25813066.627692312</v>
      </c>
      <c r="AD14">
        <v>17107919.200000003</v>
      </c>
      <c r="AE14">
        <v>16198282.784615381</v>
      </c>
      <c r="AF14">
        <v>11486884.338461541</v>
      </c>
      <c r="AG14">
        <v>8901790.4615384601</v>
      </c>
      <c r="AH14">
        <v>57642614.615384579</v>
      </c>
      <c r="AI14">
        <v>245361919.38461563</v>
      </c>
      <c r="AJ14">
        <v>25585322.030769244</v>
      </c>
      <c r="AK14">
        <v>1401003.4153846151</v>
      </c>
      <c r="AL14">
        <v>6433111.6307692444</v>
      </c>
      <c r="AM14">
        <v>1382498.4615384615</v>
      </c>
      <c r="AN14">
        <v>3096041.5384615399</v>
      </c>
      <c r="AO14">
        <v>5480067.3230769224</v>
      </c>
    </row>
    <row r="15" spans="1:41" x14ac:dyDescent="0.25">
      <c r="A15" t="s">
        <v>11</v>
      </c>
      <c r="B15">
        <v>67493446.428571433</v>
      </c>
      <c r="C15">
        <v>14643638.4</v>
      </c>
      <c r="D15">
        <v>19584207.142857146</v>
      </c>
      <c r="E15">
        <v>39720641.828571431</v>
      </c>
      <c r="F15">
        <v>57376537.285714284</v>
      </c>
      <c r="G15">
        <v>29807594.999999985</v>
      </c>
      <c r="H15">
        <v>17387034.971428573</v>
      </c>
      <c r="I15">
        <v>19637001.428571425</v>
      </c>
      <c r="J15">
        <v>13469984</v>
      </c>
      <c r="K15">
        <v>27827553.600000001</v>
      </c>
      <c r="L15">
        <v>4336465.384615385</v>
      </c>
      <c r="M15">
        <v>0</v>
      </c>
      <c r="N15">
        <v>768188.30769230798</v>
      </c>
      <c r="O15">
        <v>4356234.4615384592</v>
      </c>
      <c r="P15">
        <v>17366190.338461529</v>
      </c>
      <c r="Q15">
        <v>13429031.230769241</v>
      </c>
      <c r="R15">
        <v>23796936.738461543</v>
      </c>
      <c r="S15">
        <v>9228348.3999999892</v>
      </c>
      <c r="T15">
        <v>3255710.7692307704</v>
      </c>
      <c r="U15">
        <v>32724884.246153843</v>
      </c>
      <c r="V15">
        <v>24145951.846153855</v>
      </c>
      <c r="W15">
        <v>11328025.076923057</v>
      </c>
      <c r="X15">
        <v>4881249.4769230774</v>
      </c>
      <c r="Y15">
        <v>3426899.0153846149</v>
      </c>
      <c r="Z15">
        <v>3429584.215384617</v>
      </c>
      <c r="AA15">
        <v>3561306.9230769221</v>
      </c>
      <c r="AB15">
        <v>31279001.538461544</v>
      </c>
      <c r="AC15">
        <v>17985490.636923082</v>
      </c>
      <c r="AD15">
        <v>10808696.738461539</v>
      </c>
      <c r="AE15">
        <v>9623976.5076923091</v>
      </c>
      <c r="AF15">
        <v>5882222.0923076924</v>
      </c>
      <c r="AG15">
        <v>4082685.2307692305</v>
      </c>
      <c r="AH15">
        <v>45690616.70769228</v>
      </c>
      <c r="AI15">
        <v>203275548.18461558</v>
      </c>
      <c r="AJ15">
        <v>18789700.800000012</v>
      </c>
      <c r="AK15">
        <v>1546589.7230769226</v>
      </c>
      <c r="AL15">
        <v>5751829.661538478</v>
      </c>
      <c r="AM15">
        <v>1127642.5846153847</v>
      </c>
      <c r="AN15">
        <v>2580611.8153846161</v>
      </c>
      <c r="AO15">
        <v>4602462.9538461538</v>
      </c>
    </row>
    <row r="16" spans="1:41" x14ac:dyDescent="0.25">
      <c r="A16" t="s">
        <v>12</v>
      </c>
      <c r="B16">
        <v>53384239.408791214</v>
      </c>
      <c r="C16">
        <v>5315711.2615384646</v>
      </c>
      <c r="D16">
        <v>9910708.9582417607</v>
      </c>
      <c r="E16">
        <v>25486686.874725278</v>
      </c>
      <c r="F16">
        <v>41484698.410989009</v>
      </c>
      <c r="G16">
        <v>13239444.457142862</v>
      </c>
      <c r="H16">
        <v>4751193.4065934112</v>
      </c>
      <c r="I16">
        <v>8051462.3714285744</v>
      </c>
      <c r="J16">
        <v>2953373.4923076956</v>
      </c>
      <c r="K16">
        <v>14126546.602197807</v>
      </c>
      <c r="L16">
        <v>2965488.6153846164</v>
      </c>
      <c r="M16">
        <v>768188.30769230798</v>
      </c>
      <c r="N16">
        <v>0</v>
      </c>
      <c r="O16">
        <v>0</v>
      </c>
      <c r="P16">
        <v>13729054.984615376</v>
      </c>
      <c r="Q16">
        <v>11577766.707692318</v>
      </c>
      <c r="R16">
        <v>22269795.692307696</v>
      </c>
      <c r="S16">
        <v>7765867.0769230677</v>
      </c>
      <c r="T16">
        <v>1366294.5846153861</v>
      </c>
      <c r="U16">
        <v>28085138.92307692</v>
      </c>
      <c r="V16">
        <v>20338840.000000004</v>
      </c>
      <c r="W16">
        <v>8789979.5999999829</v>
      </c>
      <c r="X16">
        <v>3068717.5384615399</v>
      </c>
      <c r="Y16">
        <v>2036602.5230769226</v>
      </c>
      <c r="Z16">
        <v>1976387.2615384622</v>
      </c>
      <c r="AA16">
        <v>1964285.2923076919</v>
      </c>
      <c r="AB16">
        <v>26846266.615384616</v>
      </c>
      <c r="AC16">
        <v>14698458.406153848</v>
      </c>
      <c r="AD16">
        <v>8298328.2923076935</v>
      </c>
      <c r="AE16">
        <v>6733158.8923076931</v>
      </c>
      <c r="AF16">
        <v>3069219.6615384622</v>
      </c>
      <c r="AG16">
        <v>1494769.2923076919</v>
      </c>
      <c r="AH16">
        <v>41221564.49230767</v>
      </c>
      <c r="AI16">
        <v>186556628.92307708</v>
      </c>
      <c r="AJ16">
        <v>15221606.892307701</v>
      </c>
      <c r="AK16">
        <v>1127853.2307692301</v>
      </c>
      <c r="AL16">
        <v>4540123.0769230947</v>
      </c>
      <c r="AM16">
        <v>444476.30769230769</v>
      </c>
      <c r="AN16">
        <v>1545731.5384615394</v>
      </c>
      <c r="AO16">
        <v>3621241.2307692301</v>
      </c>
    </row>
    <row r="17" spans="1:41" x14ac:dyDescent="0.25">
      <c r="A17" t="s">
        <v>13</v>
      </c>
      <c r="B17">
        <v>59195122.046153829</v>
      </c>
      <c r="C17">
        <v>14744940.923076916</v>
      </c>
      <c r="D17">
        <v>18717215.248351637</v>
      </c>
      <c r="E17">
        <v>37796788.395604379</v>
      </c>
      <c r="F17">
        <v>54566125.960439548</v>
      </c>
      <c r="G17">
        <v>29830038.274725262</v>
      </c>
      <c r="H17">
        <v>19165396.703296691</v>
      </c>
      <c r="I17">
        <v>22269954.613186803</v>
      </c>
      <c r="J17">
        <v>2675389.1076923106</v>
      </c>
      <c r="K17">
        <v>28599724.092307676</v>
      </c>
      <c r="L17">
        <v>8307156.9230769202</v>
      </c>
      <c r="M17">
        <v>4356234.4615384592</v>
      </c>
      <c r="N17">
        <v>0</v>
      </c>
      <c r="O17">
        <v>0</v>
      </c>
      <c r="P17">
        <v>12328751.999999993</v>
      </c>
      <c r="Q17">
        <v>11555812.615384623</v>
      </c>
      <c r="R17">
        <v>24419032.338461537</v>
      </c>
      <c r="S17">
        <v>10248461.723076915</v>
      </c>
      <c r="T17">
        <v>4854276.0000000009</v>
      </c>
      <c r="U17">
        <v>28005507.692307688</v>
      </c>
      <c r="V17">
        <v>22044903.138461541</v>
      </c>
      <c r="W17">
        <v>10295812.95384614</v>
      </c>
      <c r="X17">
        <v>5508082.0923076943</v>
      </c>
      <c r="Y17">
        <v>3008674.9846153841</v>
      </c>
      <c r="Z17">
        <v>3656839.2000000007</v>
      </c>
      <c r="AA17">
        <v>4208877.0769230761</v>
      </c>
      <c r="AB17">
        <v>26511410.307692308</v>
      </c>
      <c r="AC17">
        <v>15354278.713846156</v>
      </c>
      <c r="AD17">
        <v>7858624.692307692</v>
      </c>
      <c r="AE17">
        <v>12249868.720000001</v>
      </c>
      <c r="AF17">
        <v>8780376.1846153866</v>
      </c>
      <c r="AG17">
        <v>6975572.9230769239</v>
      </c>
      <c r="AH17">
        <v>41888772.092307679</v>
      </c>
      <c r="AI17">
        <v>170815587.07692325</v>
      </c>
      <c r="AJ17">
        <v>18738553.600000009</v>
      </c>
      <c r="AK17">
        <v>3409139.63076923</v>
      </c>
      <c r="AL17">
        <v>8547011.6923077088</v>
      </c>
      <c r="AM17">
        <v>2891947.076923077</v>
      </c>
      <c r="AN17">
        <v>4790671.2923076935</v>
      </c>
      <c r="AO17">
        <v>7064244.9230769239</v>
      </c>
    </row>
    <row r="18" spans="1:41" x14ac:dyDescent="0.25">
      <c r="A18" t="s">
        <v>14</v>
      </c>
      <c r="B18">
        <v>76909843.292307675</v>
      </c>
      <c r="C18">
        <v>28910102.769230746</v>
      </c>
      <c r="D18">
        <v>34006495.173626356</v>
      </c>
      <c r="E18">
        <v>54011401.00219778</v>
      </c>
      <c r="F18">
        <v>70960313.648351625</v>
      </c>
      <c r="G18">
        <v>47263132.846153811</v>
      </c>
      <c r="H18">
        <v>38396653.186813161</v>
      </c>
      <c r="I18">
        <v>39849626.729670301</v>
      </c>
      <c r="J18">
        <v>30660304.123076901</v>
      </c>
      <c r="K18">
        <v>49786894.571428545</v>
      </c>
      <c r="L18">
        <v>23365015.384615369</v>
      </c>
      <c r="M18">
        <v>17366190.338461529</v>
      </c>
      <c r="N18">
        <v>13729054.984615376</v>
      </c>
      <c r="O18">
        <v>12328751.999999993</v>
      </c>
      <c r="P18">
        <v>0</v>
      </c>
      <c r="Q18">
        <v>9805950.0000000056</v>
      </c>
      <c r="R18">
        <v>33208672.153846163</v>
      </c>
      <c r="S18">
        <v>12020129.446153838</v>
      </c>
      <c r="T18">
        <v>13224812.307692308</v>
      </c>
      <c r="U18">
        <v>40057252.615384616</v>
      </c>
      <c r="V18">
        <v>32114592.461538468</v>
      </c>
      <c r="W18">
        <v>19491216.769230753</v>
      </c>
      <c r="X18">
        <v>10616562.707692306</v>
      </c>
      <c r="Y18">
        <v>8123723.076923077</v>
      </c>
      <c r="Z18">
        <v>9851224.153846154</v>
      </c>
      <c r="AA18">
        <v>5276022.6461538468</v>
      </c>
      <c r="AB18">
        <v>36219857.723076925</v>
      </c>
      <c r="AC18">
        <v>26205195.283076927</v>
      </c>
      <c r="AD18">
        <v>16009721.230769232</v>
      </c>
      <c r="AE18">
        <v>23432334.886153847</v>
      </c>
      <c r="AF18">
        <v>19079432.307692304</v>
      </c>
      <c r="AG18">
        <v>17015005.846153844</v>
      </c>
      <c r="AH18">
        <v>55162628.461538441</v>
      </c>
      <c r="AI18">
        <v>198347221.23076943</v>
      </c>
      <c r="AJ18">
        <v>29477424.4923077</v>
      </c>
      <c r="AK18">
        <v>11429754.184615383</v>
      </c>
      <c r="AL18">
        <v>17589743.75384618</v>
      </c>
      <c r="AM18">
        <v>10706532.307692308</v>
      </c>
      <c r="AN18">
        <v>13542930.769230772</v>
      </c>
      <c r="AO18">
        <v>15776936.861538462</v>
      </c>
    </row>
    <row r="19" spans="1:41" x14ac:dyDescent="0.25">
      <c r="A19" t="s">
        <v>15</v>
      </c>
      <c r="B19">
        <v>83956560.619780242</v>
      </c>
      <c r="C19">
        <v>28630559.938461561</v>
      </c>
      <c r="D19">
        <v>33968899.345054969</v>
      </c>
      <c r="E19">
        <v>55231379.868131906</v>
      </c>
      <c r="F19">
        <v>70723104.171428591</v>
      </c>
      <c r="G19">
        <v>44144907.217582434</v>
      </c>
      <c r="H19">
        <v>33780073.84615387</v>
      </c>
      <c r="I19">
        <v>33384645.316483535</v>
      </c>
      <c r="J19">
        <v>28516575.692307722</v>
      </c>
      <c r="K19">
        <v>45184340.329670355</v>
      </c>
      <c r="L19">
        <v>16663572.000000009</v>
      </c>
      <c r="M19">
        <v>13429031.230769241</v>
      </c>
      <c r="N19">
        <v>11577766.707692318</v>
      </c>
      <c r="O19">
        <v>11555812.615384623</v>
      </c>
      <c r="P19">
        <v>9805950.0000000056</v>
      </c>
      <c r="Q19">
        <v>0</v>
      </c>
      <c r="R19">
        <v>22672008.36923077</v>
      </c>
      <c r="S19">
        <v>5787412.6153846132</v>
      </c>
      <c r="T19">
        <v>20807069.015384618</v>
      </c>
      <c r="U19">
        <v>55554178.338461533</v>
      </c>
      <c r="V19">
        <v>46246179.446153857</v>
      </c>
      <c r="W19">
        <v>27983506.584615365</v>
      </c>
      <c r="X19">
        <v>18950483.846153844</v>
      </c>
      <c r="Y19">
        <v>13866423.63076923</v>
      </c>
      <c r="Z19">
        <v>15976415.876923077</v>
      </c>
      <c r="AA19">
        <v>10846901.230769228</v>
      </c>
      <c r="AB19">
        <v>52141353.84615384</v>
      </c>
      <c r="AC19">
        <v>36278341.224615388</v>
      </c>
      <c r="AD19">
        <v>23905714.461538464</v>
      </c>
      <c r="AE19">
        <v>34028271.615384623</v>
      </c>
      <c r="AF19">
        <v>30567745.661538463</v>
      </c>
      <c r="AG19">
        <v>26440513.600000005</v>
      </c>
      <c r="AH19">
        <v>74255776.246153817</v>
      </c>
      <c r="AI19">
        <v>244422486.15384635</v>
      </c>
      <c r="AJ19">
        <v>42525448.000000007</v>
      </c>
      <c r="AK19">
        <v>12617181.046153845</v>
      </c>
      <c r="AL19">
        <v>15600948.000000017</v>
      </c>
      <c r="AM19">
        <v>11591211.015384614</v>
      </c>
      <c r="AN19">
        <v>14043284.676923078</v>
      </c>
      <c r="AO19">
        <v>15548578.061538463</v>
      </c>
    </row>
    <row r="20" spans="1:41" x14ac:dyDescent="0.25">
      <c r="A20" t="s">
        <v>16</v>
      </c>
      <c r="B20">
        <v>128477364.52747254</v>
      </c>
      <c r="C20">
        <v>54613893.046153851</v>
      </c>
      <c r="D20">
        <v>63113395.173626393</v>
      </c>
      <c r="E20">
        <v>94087450.549450576</v>
      </c>
      <c r="F20">
        <v>115453914.2857143</v>
      </c>
      <c r="G20">
        <v>85095944.615384638</v>
      </c>
      <c r="H20">
        <v>67273450.549450561</v>
      </c>
      <c r="I20">
        <v>68572752.527472541</v>
      </c>
      <c r="J20">
        <v>58482855.20000001</v>
      </c>
      <c r="K20">
        <v>81662754.285714313</v>
      </c>
      <c r="L20">
        <v>28051233.507692315</v>
      </c>
      <c r="M20">
        <v>23796936.738461543</v>
      </c>
      <c r="N20">
        <v>22269795.692307696</v>
      </c>
      <c r="O20">
        <v>24419032.338461537</v>
      </c>
      <c r="P20">
        <v>33208672.153846163</v>
      </c>
      <c r="Q20">
        <v>22672008.36923077</v>
      </c>
      <c r="R20">
        <v>0</v>
      </c>
      <c r="S20">
        <v>13251434.615384612</v>
      </c>
      <c r="T20">
        <v>39139142.461538456</v>
      </c>
      <c r="U20">
        <v>82115746.030769214</v>
      </c>
      <c r="V20">
        <v>71127131.969230771</v>
      </c>
      <c r="W20">
        <v>46971808.799999975</v>
      </c>
      <c r="X20">
        <v>37618288.061538465</v>
      </c>
      <c r="Y20">
        <v>28427044.615384616</v>
      </c>
      <c r="Z20">
        <v>31079408.123076931</v>
      </c>
      <c r="AA20">
        <v>28609206.246153846</v>
      </c>
      <c r="AB20">
        <v>79587792.307692304</v>
      </c>
      <c r="AC20">
        <v>58014524.621538468</v>
      </c>
      <c r="AD20">
        <v>41181879.41538462</v>
      </c>
      <c r="AE20">
        <v>57159418.012307689</v>
      </c>
      <c r="AF20">
        <v>51535463.692307688</v>
      </c>
      <c r="AG20">
        <v>47656583.446153849</v>
      </c>
      <c r="AH20">
        <v>106352246.46153843</v>
      </c>
      <c r="AI20">
        <v>296937670.15384638</v>
      </c>
      <c r="AJ20">
        <v>64413410.153846167</v>
      </c>
      <c r="AK20">
        <v>18654326.923076924</v>
      </c>
      <c r="AL20">
        <v>9086458.9538461603</v>
      </c>
      <c r="AM20">
        <v>16209042.092307694</v>
      </c>
      <c r="AN20">
        <v>13199753.07692308</v>
      </c>
      <c r="AO20">
        <v>11201695.015384616</v>
      </c>
    </row>
    <row r="21" spans="1:41" x14ac:dyDescent="0.25">
      <c r="A21" t="s">
        <v>17</v>
      </c>
      <c r="B21">
        <v>84423480.989010975</v>
      </c>
      <c r="C21">
        <v>52685676.676923074</v>
      </c>
      <c r="D21">
        <v>27920782.48351647</v>
      </c>
      <c r="E21">
        <v>47484981.758241728</v>
      </c>
      <c r="F21">
        <v>65304027.940659307</v>
      </c>
      <c r="G21">
        <v>35244983.516483486</v>
      </c>
      <c r="H21">
        <v>24607806.487912063</v>
      </c>
      <c r="I21">
        <v>27012842.637362614</v>
      </c>
      <c r="J21">
        <v>20660277.61538459</v>
      </c>
      <c r="K21">
        <v>39254528.276923053</v>
      </c>
      <c r="L21">
        <v>12092005.107692296</v>
      </c>
      <c r="M21">
        <v>9228348.3999999892</v>
      </c>
      <c r="N21">
        <v>7765867.0769230677</v>
      </c>
      <c r="O21">
        <v>10248461.723076915</v>
      </c>
      <c r="P21">
        <v>12020129.446153838</v>
      </c>
      <c r="Q21">
        <v>5787412.6153846132</v>
      </c>
      <c r="R21">
        <v>13251434.615384612</v>
      </c>
      <c r="S21">
        <v>0</v>
      </c>
      <c r="T21">
        <v>5424916.430769234</v>
      </c>
      <c r="U21">
        <v>45631115.384615377</v>
      </c>
      <c r="V21">
        <v>32513172.000000011</v>
      </c>
      <c r="W21">
        <v>16832509.969230741</v>
      </c>
      <c r="X21">
        <v>7153767.3846153868</v>
      </c>
      <c r="Y21">
        <v>5999880.6153846141</v>
      </c>
      <c r="Z21">
        <v>5891916.9230769239</v>
      </c>
      <c r="AA21">
        <v>4059865.2</v>
      </c>
      <c r="AB21">
        <v>43249427.169230767</v>
      </c>
      <c r="AC21">
        <v>26398308.384615384</v>
      </c>
      <c r="AD21">
        <v>17616755.692307692</v>
      </c>
      <c r="AE21">
        <v>12698620.209230771</v>
      </c>
      <c r="AF21">
        <v>8067483.815384618</v>
      </c>
      <c r="AG21">
        <v>6359620.4000000004</v>
      </c>
      <c r="AH21">
        <v>60628877.723076887</v>
      </c>
      <c r="AI21">
        <v>257493576.73846179</v>
      </c>
      <c r="AJ21">
        <v>23417200.800000016</v>
      </c>
      <c r="AK21">
        <v>3405872.461538461</v>
      </c>
      <c r="AL21">
        <v>4938499.9384615514</v>
      </c>
      <c r="AM21">
        <v>2258156.923076923</v>
      </c>
      <c r="AN21">
        <v>3585610.0000000019</v>
      </c>
      <c r="AO21">
        <v>5369731.9384615393</v>
      </c>
    </row>
    <row r="22" spans="1:41" x14ac:dyDescent="0.25">
      <c r="A22" t="s">
        <v>18</v>
      </c>
      <c r="B22">
        <v>22804657.758241758</v>
      </c>
      <c r="C22">
        <v>1587832.1538461545</v>
      </c>
      <c r="D22">
        <v>3292136.0879120887</v>
      </c>
      <c r="E22">
        <v>13165558.087912092</v>
      </c>
      <c r="F22">
        <v>22691023.793406591</v>
      </c>
      <c r="G22">
        <v>7037875.5494505512</v>
      </c>
      <c r="H22">
        <v>1914618.8571428584</v>
      </c>
      <c r="I22">
        <v>3506865.0351648368</v>
      </c>
      <c r="J22">
        <v>736611.30769230856</v>
      </c>
      <c r="K22">
        <v>14725914.72527473</v>
      </c>
      <c r="L22">
        <v>7313624.9846153855</v>
      </c>
      <c r="M22">
        <v>3255710.7692307704</v>
      </c>
      <c r="N22">
        <v>1366294.5846153861</v>
      </c>
      <c r="O22">
        <v>4854276.0000000009</v>
      </c>
      <c r="P22">
        <v>13224812.307692308</v>
      </c>
      <c r="Q22">
        <v>20807069.015384618</v>
      </c>
      <c r="R22">
        <v>39139142.461538456</v>
      </c>
      <c r="S22">
        <v>5424916.430769234</v>
      </c>
      <c r="T22">
        <v>0</v>
      </c>
      <c r="U22">
        <v>4773195.1384615377</v>
      </c>
      <c r="V22">
        <v>6915042.4000000022</v>
      </c>
      <c r="W22">
        <v>1893586.9846153809</v>
      </c>
      <c r="X22">
        <v>1234592.307692308</v>
      </c>
      <c r="Y22">
        <v>2254319.9999999991</v>
      </c>
      <c r="Z22">
        <v>1301556.4615384622</v>
      </c>
      <c r="AA22">
        <v>2053921.9999999998</v>
      </c>
      <c r="AB22">
        <v>8727969.8461538479</v>
      </c>
      <c r="AC22">
        <v>7134257.4923076937</v>
      </c>
      <c r="AD22">
        <v>7059582.4153846158</v>
      </c>
      <c r="AE22">
        <v>3335652.2092307699</v>
      </c>
      <c r="AF22">
        <v>1492439.3230769238</v>
      </c>
      <c r="AG22">
        <v>691949.07692307676</v>
      </c>
      <c r="AH22">
        <v>18472913.846153833</v>
      </c>
      <c r="AI22">
        <v>83006694.153846219</v>
      </c>
      <c r="AJ22">
        <v>6634302.6461538505</v>
      </c>
      <c r="AK22">
        <v>3141984.0307692289</v>
      </c>
      <c r="AL22">
        <v>9156003.9384615738</v>
      </c>
      <c r="AM22">
        <v>1158911.4461538463</v>
      </c>
      <c r="AN22">
        <v>3445844.6769230799</v>
      </c>
      <c r="AO22">
        <v>8238240.9846153827</v>
      </c>
    </row>
    <row r="23" spans="1:41" x14ac:dyDescent="0.25">
      <c r="A23" t="s">
        <v>19</v>
      </c>
      <c r="B23">
        <v>28815952.747252747</v>
      </c>
      <c r="C23">
        <v>9212916.3076923061</v>
      </c>
      <c r="D23">
        <v>10163717.301098902</v>
      </c>
      <c r="E23">
        <v>31742891.393406592</v>
      </c>
      <c r="F23">
        <v>43387141.975824177</v>
      </c>
      <c r="G23">
        <v>33948428.279120877</v>
      </c>
      <c r="H23">
        <v>24823700.808791209</v>
      </c>
      <c r="I23">
        <v>23812637.999999996</v>
      </c>
      <c r="J23">
        <v>16269350.692307688</v>
      </c>
      <c r="K23">
        <v>36719703.956043959</v>
      </c>
      <c r="L23">
        <v>43843294.615384616</v>
      </c>
      <c r="M23">
        <v>32724884.246153843</v>
      </c>
      <c r="N23">
        <v>28085138.92307692</v>
      </c>
      <c r="O23">
        <v>28005507.692307688</v>
      </c>
      <c r="P23">
        <v>40057252.615384616</v>
      </c>
      <c r="Q23">
        <v>55554178.338461533</v>
      </c>
      <c r="R23">
        <v>82115746.030769214</v>
      </c>
      <c r="S23">
        <v>45631115.384615377</v>
      </c>
      <c r="T23">
        <v>4773195.1384615377</v>
      </c>
      <c r="U23">
        <v>0</v>
      </c>
      <c r="V23">
        <v>7758808.6153846169</v>
      </c>
      <c r="W23">
        <v>5908641.5384615334</v>
      </c>
      <c r="X23">
        <v>6219740.769230769</v>
      </c>
      <c r="Y23">
        <v>10632611.446153846</v>
      </c>
      <c r="Z23">
        <v>7996931.3230769224</v>
      </c>
      <c r="AA23">
        <v>12321443.076923078</v>
      </c>
      <c r="AB23">
        <v>8340674.9538461529</v>
      </c>
      <c r="AC23">
        <v>6358569.6246153843</v>
      </c>
      <c r="AD23">
        <v>15134333.507692309</v>
      </c>
      <c r="AE23">
        <v>11631793.070769232</v>
      </c>
      <c r="AF23">
        <v>9636880.2461538482</v>
      </c>
      <c r="AG23">
        <v>7985197.846153846</v>
      </c>
      <c r="AH23">
        <v>21534808.615384601</v>
      </c>
      <c r="AI23">
        <v>73113572.307692364</v>
      </c>
      <c r="AJ23">
        <v>11630020.430769233</v>
      </c>
      <c r="AK23">
        <v>21385816.738461539</v>
      </c>
      <c r="AL23">
        <v>33603473.076923117</v>
      </c>
      <c r="AM23">
        <v>20337305.692307692</v>
      </c>
      <c r="AN23">
        <v>25306670.769230772</v>
      </c>
      <c r="AO23">
        <v>30203523.661538463</v>
      </c>
    </row>
    <row r="24" spans="1:41" x14ac:dyDescent="0.25">
      <c r="A24" t="s">
        <v>20</v>
      </c>
      <c r="B24">
        <v>13275832.945054948</v>
      </c>
      <c r="C24">
        <v>2413581.7846153849</v>
      </c>
      <c r="D24">
        <v>2718657.7142857146</v>
      </c>
      <c r="E24">
        <v>18523857.512087911</v>
      </c>
      <c r="F24">
        <v>27937946.723076928</v>
      </c>
      <c r="G24">
        <v>19720258.879120883</v>
      </c>
      <c r="H24">
        <v>12850427.156043956</v>
      </c>
      <c r="I24">
        <v>12181439.191208791</v>
      </c>
      <c r="J24">
        <v>7522051.7538461555</v>
      </c>
      <c r="K24">
        <v>18077269.450549453</v>
      </c>
      <c r="L24">
        <v>33080274.615384627</v>
      </c>
      <c r="M24">
        <v>24145951.846153855</v>
      </c>
      <c r="N24">
        <v>20338840.000000004</v>
      </c>
      <c r="O24">
        <v>22044903.138461541</v>
      </c>
      <c r="P24">
        <v>32114592.461538468</v>
      </c>
      <c r="Q24">
        <v>46246179.446153857</v>
      </c>
      <c r="R24">
        <v>71127131.969230771</v>
      </c>
      <c r="S24">
        <v>32513172.000000011</v>
      </c>
      <c r="T24">
        <v>6915042.4000000022</v>
      </c>
      <c r="U24">
        <v>7758808.6153846169</v>
      </c>
      <c r="V24">
        <v>0</v>
      </c>
      <c r="W24">
        <v>8896871.0769230668</v>
      </c>
      <c r="X24">
        <v>5922446.153846154</v>
      </c>
      <c r="Y24">
        <v>10340270.76923077</v>
      </c>
      <c r="Z24">
        <v>7980239.692307693</v>
      </c>
      <c r="AA24">
        <v>10489073.538461538</v>
      </c>
      <c r="AB24">
        <v>8035867.9384615393</v>
      </c>
      <c r="AC24">
        <v>10800601.193846155</v>
      </c>
      <c r="AD24">
        <v>16847081.615384616</v>
      </c>
      <c r="AE24">
        <v>6745974.7846153844</v>
      </c>
      <c r="AF24">
        <v>5249468.8</v>
      </c>
      <c r="AG24">
        <v>4053831.6307692309</v>
      </c>
      <c r="AH24">
        <v>12858848.492307689</v>
      </c>
      <c r="AI24">
        <v>45435292.153846197</v>
      </c>
      <c r="AJ24">
        <v>5980041.8769230787</v>
      </c>
      <c r="AK24">
        <v>18136925.230769228</v>
      </c>
      <c r="AL24">
        <v>28702404.830769271</v>
      </c>
      <c r="AM24">
        <v>16596453.999999998</v>
      </c>
      <c r="AN24">
        <v>20988070.769230772</v>
      </c>
      <c r="AO24">
        <v>26172662.276923075</v>
      </c>
    </row>
    <row r="25" spans="1:41" x14ac:dyDescent="0.25">
      <c r="A25" t="s">
        <v>21</v>
      </c>
      <c r="B25">
        <v>30491439.978021964</v>
      </c>
      <c r="C25">
        <v>6432692.738461528</v>
      </c>
      <c r="D25">
        <v>8225666.4615384508</v>
      </c>
      <c r="E25">
        <v>22824960.254945029</v>
      </c>
      <c r="F25">
        <v>33761204.17582415</v>
      </c>
      <c r="G25">
        <v>18687830.890109867</v>
      </c>
      <c r="H25">
        <v>11782702.417582395</v>
      </c>
      <c r="I25">
        <v>12411521.694505475</v>
      </c>
      <c r="J25">
        <v>8276035.9846153688</v>
      </c>
      <c r="K25">
        <v>18656732.01318679</v>
      </c>
      <c r="L25">
        <v>17295900.584615361</v>
      </c>
      <c r="M25">
        <v>11328025.076923057</v>
      </c>
      <c r="N25">
        <v>8789979.5999999829</v>
      </c>
      <c r="O25">
        <v>10295812.95384614</v>
      </c>
      <c r="P25">
        <v>19491216.769230753</v>
      </c>
      <c r="Q25">
        <v>27983506.584615365</v>
      </c>
      <c r="R25">
        <v>46971808.799999975</v>
      </c>
      <c r="S25">
        <v>16832509.969230741</v>
      </c>
      <c r="T25">
        <v>1893586.9846153809</v>
      </c>
      <c r="U25">
        <v>5908641.5384615334</v>
      </c>
      <c r="V25">
        <v>8896871.0769230668</v>
      </c>
      <c r="W25">
        <v>0</v>
      </c>
      <c r="X25">
        <v>1538897.5384615385</v>
      </c>
      <c r="Y25">
        <v>2963929.8461538451</v>
      </c>
      <c r="Z25">
        <v>1751174.7692307695</v>
      </c>
      <c r="AA25">
        <v>3724792.6153846155</v>
      </c>
      <c r="AB25">
        <v>8068786.9538461538</v>
      </c>
      <c r="AC25">
        <v>1193618.9353846156</v>
      </c>
      <c r="AD25">
        <v>6040469.6307692314</v>
      </c>
      <c r="AE25">
        <v>6081908.1661538454</v>
      </c>
      <c r="AF25">
        <v>4039574.8</v>
      </c>
      <c r="AG25">
        <v>2976855.7846153844</v>
      </c>
      <c r="AH25">
        <v>22082452.492307685</v>
      </c>
      <c r="AI25">
        <v>92243437.538461626</v>
      </c>
      <c r="AJ25">
        <v>9210444.6153846197</v>
      </c>
      <c r="AK25">
        <v>6340804.9230769221</v>
      </c>
      <c r="AL25">
        <v>13357924.430769265</v>
      </c>
      <c r="AM25">
        <v>4813820.307692307</v>
      </c>
      <c r="AN25">
        <v>7488832.1538461568</v>
      </c>
      <c r="AO25">
        <v>11731740.307692306</v>
      </c>
    </row>
    <row r="26" spans="1:41" x14ac:dyDescent="0.25">
      <c r="A26" t="s">
        <v>22</v>
      </c>
      <c r="B26">
        <v>26250596.21758242</v>
      </c>
      <c r="C26">
        <v>2958956.307692308</v>
      </c>
      <c r="D26">
        <v>4836459.6043956056</v>
      </c>
      <c r="E26">
        <v>16088182.417582419</v>
      </c>
      <c r="F26">
        <v>26482881.868131865</v>
      </c>
      <c r="G26">
        <v>10077169.505494507</v>
      </c>
      <c r="H26">
        <v>4450542.8835164849</v>
      </c>
      <c r="I26">
        <v>5850756.9340659352</v>
      </c>
      <c r="J26">
        <v>2709999.0000000014</v>
      </c>
      <c r="K26">
        <v>10646617.142857146</v>
      </c>
      <c r="L26">
        <v>9140190.461538462</v>
      </c>
      <c r="M26">
        <v>4881249.4769230774</v>
      </c>
      <c r="N26">
        <v>3068717.5384615399</v>
      </c>
      <c r="O26">
        <v>5508082.0923076943</v>
      </c>
      <c r="P26">
        <v>10616562.707692306</v>
      </c>
      <c r="Q26">
        <v>18950483.846153844</v>
      </c>
      <c r="R26">
        <v>37618288.061538465</v>
      </c>
      <c r="S26">
        <v>7153767.3846153868</v>
      </c>
      <c r="T26">
        <v>1234592.307692308</v>
      </c>
      <c r="U26">
        <v>6219740.769230769</v>
      </c>
      <c r="V26">
        <v>5922446.153846154</v>
      </c>
      <c r="W26">
        <v>1538897.5384615385</v>
      </c>
      <c r="X26">
        <v>0</v>
      </c>
      <c r="Y26">
        <v>1436644.5538461534</v>
      </c>
      <c r="Z26">
        <v>750728.09230769263</v>
      </c>
      <c r="AA26">
        <v>1098296.5846153842</v>
      </c>
      <c r="AB26">
        <v>7066051.1076923087</v>
      </c>
      <c r="AC26">
        <v>3675716.1046153847</v>
      </c>
      <c r="AD26">
        <v>4809893.538461539</v>
      </c>
      <c r="AE26">
        <v>3315143.8523076922</v>
      </c>
      <c r="AF26">
        <v>1274109.2000000007</v>
      </c>
      <c r="AG26">
        <v>438021.99999999994</v>
      </c>
      <c r="AH26">
        <v>19959800.123076912</v>
      </c>
      <c r="AI26">
        <v>91060656.923077017</v>
      </c>
      <c r="AJ26">
        <v>7075037.5384615436</v>
      </c>
      <c r="AK26">
        <v>2259571.1999999979</v>
      </c>
      <c r="AL26">
        <v>7315895.0769231077</v>
      </c>
      <c r="AM26">
        <v>478694.15384615381</v>
      </c>
      <c r="AN26">
        <v>2493935.8461538488</v>
      </c>
      <c r="AO26">
        <v>6351881.5999999996</v>
      </c>
    </row>
    <row r="27" spans="1:41" x14ac:dyDescent="0.25">
      <c r="A27" t="s">
        <v>23</v>
      </c>
      <c r="B27">
        <v>39183444.367032975</v>
      </c>
      <c r="C27">
        <v>5131460.1846153839</v>
      </c>
      <c r="D27">
        <v>8149628.5846153833</v>
      </c>
      <c r="E27">
        <v>21517763.920879122</v>
      </c>
      <c r="F27">
        <v>34642014.945054948</v>
      </c>
      <c r="G27">
        <v>13556236.758241754</v>
      </c>
      <c r="H27">
        <v>6490559.7186813168</v>
      </c>
      <c r="I27">
        <v>8395212.2571428549</v>
      </c>
      <c r="J27">
        <v>4268293.6153846141</v>
      </c>
      <c r="K27">
        <v>14366734.505494507</v>
      </c>
      <c r="L27">
        <v>10638288.461538458</v>
      </c>
      <c r="M27">
        <v>3426899.0153846149</v>
      </c>
      <c r="N27">
        <v>2036602.5230769226</v>
      </c>
      <c r="O27">
        <v>3008674.9846153841</v>
      </c>
      <c r="P27">
        <v>8123723.076923077</v>
      </c>
      <c r="Q27">
        <v>13866423.63076923</v>
      </c>
      <c r="R27">
        <v>28427044.615384616</v>
      </c>
      <c r="S27">
        <v>5999880.6153846141</v>
      </c>
      <c r="T27">
        <v>2254319.9999999991</v>
      </c>
      <c r="U27">
        <v>10632611.446153846</v>
      </c>
      <c r="V27">
        <v>10340270.76923077</v>
      </c>
      <c r="W27">
        <v>2963929.8461538451</v>
      </c>
      <c r="X27">
        <v>1436644.5538461534</v>
      </c>
      <c r="Y27">
        <v>0</v>
      </c>
      <c r="Z27">
        <v>842817.72307692328</v>
      </c>
      <c r="AA27">
        <v>1441301.5384615383</v>
      </c>
      <c r="AB27">
        <v>16311395.076923078</v>
      </c>
      <c r="AC27">
        <v>7863975.8523076931</v>
      </c>
      <c r="AD27">
        <v>1889366</v>
      </c>
      <c r="AE27">
        <v>6013536.036923077</v>
      </c>
      <c r="AF27">
        <v>3242524.9230769235</v>
      </c>
      <c r="AG27">
        <v>2017528.1846153843</v>
      </c>
      <c r="AH27">
        <v>30828974.769230753</v>
      </c>
      <c r="AI27">
        <v>135953334.00000012</v>
      </c>
      <c r="AJ27">
        <v>11914330.153846161</v>
      </c>
      <c r="AK27">
        <v>2684990.7692307676</v>
      </c>
      <c r="AL27">
        <v>7354973.0769231012</v>
      </c>
      <c r="AM27">
        <v>1485886.3384615385</v>
      </c>
      <c r="AN27">
        <v>3217251.6307692323</v>
      </c>
      <c r="AO27">
        <v>6289554.2153846156</v>
      </c>
    </row>
    <row r="28" spans="1:41" x14ac:dyDescent="0.25">
      <c r="A28" t="s">
        <v>24</v>
      </c>
      <c r="B28">
        <v>33163725.716483526</v>
      </c>
      <c r="C28">
        <v>3612936.2461538468</v>
      </c>
      <c r="D28">
        <v>6171182.7032967051</v>
      </c>
      <c r="E28">
        <v>18350163.498901099</v>
      </c>
      <c r="F28">
        <v>29384209.802197799</v>
      </c>
      <c r="G28">
        <v>10887035.0989011</v>
      </c>
      <c r="H28">
        <v>4533536.1054945067</v>
      </c>
      <c r="I28">
        <v>6307934.8175824191</v>
      </c>
      <c r="J28">
        <v>2755565.1692307703</v>
      </c>
      <c r="K28">
        <v>11667902.329670332</v>
      </c>
      <c r="L28">
        <v>6944249.3846153859</v>
      </c>
      <c r="M28">
        <v>3429584.215384617</v>
      </c>
      <c r="N28">
        <v>1976387.2615384622</v>
      </c>
      <c r="O28">
        <v>3656839.2000000007</v>
      </c>
      <c r="P28">
        <v>9851224.153846154</v>
      </c>
      <c r="Q28">
        <v>15976415.876923077</v>
      </c>
      <c r="R28">
        <v>31079408.123076931</v>
      </c>
      <c r="S28">
        <v>5891916.9230769239</v>
      </c>
      <c r="T28">
        <v>1301556.4615384622</v>
      </c>
      <c r="U28">
        <v>7996931.3230769224</v>
      </c>
      <c r="V28">
        <v>7980239.692307693</v>
      </c>
      <c r="W28">
        <v>1751174.7692307695</v>
      </c>
      <c r="X28">
        <v>750728.09230769263</v>
      </c>
      <c r="Y28">
        <v>842817.72307692328</v>
      </c>
      <c r="Z28">
        <v>0</v>
      </c>
      <c r="AA28">
        <v>1976331.0769230768</v>
      </c>
      <c r="AB28">
        <v>12384124.307692308</v>
      </c>
      <c r="AC28">
        <v>5361114.5446153851</v>
      </c>
      <c r="AD28">
        <v>1829308.7076923079</v>
      </c>
      <c r="AE28">
        <v>5342895.4276923081</v>
      </c>
      <c r="AF28">
        <v>3278976.7384615391</v>
      </c>
      <c r="AG28">
        <v>1759670.7692307692</v>
      </c>
      <c r="AH28">
        <v>26875362.461538453</v>
      </c>
      <c r="AI28">
        <v>118388180.46153857</v>
      </c>
      <c r="AJ28">
        <v>10236042.615384622</v>
      </c>
      <c r="AK28">
        <v>3080847.8769230754</v>
      </c>
      <c r="AL28">
        <v>8059923.2000000263</v>
      </c>
      <c r="AM28">
        <v>1675215.3846153847</v>
      </c>
      <c r="AN28">
        <v>3562644.6153846174</v>
      </c>
      <c r="AO28">
        <v>6980520</v>
      </c>
    </row>
    <row r="29" spans="1:41" x14ac:dyDescent="0.25">
      <c r="A29" t="s">
        <v>25</v>
      </c>
      <c r="B29">
        <v>41348866.703296706</v>
      </c>
      <c r="C29">
        <v>4343915.8153846152</v>
      </c>
      <c r="D29">
        <v>7737028.9450549446</v>
      </c>
      <c r="E29">
        <v>19802927.024175826</v>
      </c>
      <c r="F29">
        <v>31340743.318681315</v>
      </c>
      <c r="G29">
        <v>11018645.287912089</v>
      </c>
      <c r="H29">
        <v>4421359.4373626374</v>
      </c>
      <c r="I29">
        <v>6669676.7802197793</v>
      </c>
      <c r="J29">
        <v>2584836.5846153842</v>
      </c>
      <c r="K29">
        <v>12259971.969230769</v>
      </c>
      <c r="L29">
        <v>7319673.8153846143</v>
      </c>
      <c r="M29">
        <v>3561306.9230769221</v>
      </c>
      <c r="N29">
        <v>1964285.2923076919</v>
      </c>
      <c r="O29">
        <v>4208877.0769230761</v>
      </c>
      <c r="P29">
        <v>5276022.6461538468</v>
      </c>
      <c r="Q29">
        <v>10846901.230769228</v>
      </c>
      <c r="R29">
        <v>28609206.246153846</v>
      </c>
      <c r="S29">
        <v>4059865.2</v>
      </c>
      <c r="T29">
        <v>2053921.9999999998</v>
      </c>
      <c r="U29">
        <v>12321443.076923078</v>
      </c>
      <c r="V29">
        <v>10489073.538461538</v>
      </c>
      <c r="W29">
        <v>3724792.6153846155</v>
      </c>
      <c r="X29">
        <v>1098296.5846153842</v>
      </c>
      <c r="Y29">
        <v>1441301.5384615383</v>
      </c>
      <c r="Z29">
        <v>1976331.0769230768</v>
      </c>
      <c r="AA29">
        <v>0</v>
      </c>
      <c r="AB29">
        <v>17662243.200000003</v>
      </c>
      <c r="AC29">
        <v>10500581.981538463</v>
      </c>
      <c r="AD29">
        <v>6955550.3846153859</v>
      </c>
      <c r="AE29">
        <v>4872835.8</v>
      </c>
      <c r="AF29">
        <v>2028925.2307692317</v>
      </c>
      <c r="AG29">
        <v>831336.58461538434</v>
      </c>
      <c r="AH29">
        <v>31361316.923076905</v>
      </c>
      <c r="AI29">
        <v>142418482.15384629</v>
      </c>
      <c r="AJ29">
        <v>11336572.061538467</v>
      </c>
      <c r="AK29">
        <v>2293990.9846153827</v>
      </c>
      <c r="AL29">
        <v>6766799.2615384888</v>
      </c>
      <c r="AM29">
        <v>630496.00000000012</v>
      </c>
      <c r="AN29">
        <v>2495001.3846153868</v>
      </c>
      <c r="AO29">
        <v>6235197.2307692301</v>
      </c>
    </row>
    <row r="30" spans="1:41" x14ac:dyDescent="0.25">
      <c r="A30" t="s">
        <v>26</v>
      </c>
      <c r="B30">
        <v>26873274.028571431</v>
      </c>
      <c r="C30">
        <v>8567520</v>
      </c>
      <c r="D30">
        <v>9411942.6285714284</v>
      </c>
      <c r="E30">
        <v>30757714.514285717</v>
      </c>
      <c r="F30">
        <v>42071541.942857139</v>
      </c>
      <c r="G30">
        <v>32798403</v>
      </c>
      <c r="H30">
        <v>23968092.571428571</v>
      </c>
      <c r="I30">
        <v>23016077.885714289</v>
      </c>
      <c r="J30">
        <v>15897674.800000001</v>
      </c>
      <c r="K30">
        <v>30973182.68571429</v>
      </c>
      <c r="L30">
        <v>42331230.399999999</v>
      </c>
      <c r="M30">
        <v>31279001.538461544</v>
      </c>
      <c r="N30">
        <v>26846266.615384616</v>
      </c>
      <c r="O30">
        <v>26511410.307692308</v>
      </c>
      <c r="P30">
        <v>36219857.723076925</v>
      </c>
      <c r="Q30">
        <v>52141353.84615384</v>
      </c>
      <c r="R30">
        <v>79587792.307692304</v>
      </c>
      <c r="S30">
        <v>43249427.169230767</v>
      </c>
      <c r="T30">
        <v>8727969.8461538479</v>
      </c>
      <c r="U30">
        <v>8340674.9538461529</v>
      </c>
      <c r="V30">
        <v>8035867.9384615393</v>
      </c>
      <c r="W30">
        <v>8068786.9538461538</v>
      </c>
      <c r="X30">
        <v>7066051.1076923087</v>
      </c>
      <c r="Y30">
        <v>16311395.076923078</v>
      </c>
      <c r="Z30">
        <v>12384124.307692308</v>
      </c>
      <c r="AA30">
        <v>17662243.200000003</v>
      </c>
      <c r="AB30">
        <v>0</v>
      </c>
      <c r="AC30">
        <v>6785852.7599999998</v>
      </c>
      <c r="AD30">
        <v>14173179.6</v>
      </c>
      <c r="AE30">
        <v>11616948.960000001</v>
      </c>
      <c r="AF30">
        <v>9523189.1999999993</v>
      </c>
      <c r="AG30">
        <v>7763508.461538461</v>
      </c>
      <c r="AH30">
        <v>19915053.630769223</v>
      </c>
      <c r="AI30">
        <v>67724681.538461596</v>
      </c>
      <c r="AJ30">
        <v>10866326.64615385</v>
      </c>
      <c r="AK30">
        <v>21051774.430769231</v>
      </c>
      <c r="AL30">
        <v>32865392.307692342</v>
      </c>
      <c r="AM30">
        <v>20023200</v>
      </c>
      <c r="AN30">
        <v>24868283.261538457</v>
      </c>
      <c r="AO30">
        <v>29576273.230769228</v>
      </c>
    </row>
    <row r="31" spans="1:41" x14ac:dyDescent="0.25">
      <c r="A31" t="s">
        <v>27</v>
      </c>
      <c r="B31">
        <v>32399052.102857143</v>
      </c>
      <c r="C31">
        <v>9074904.9600000009</v>
      </c>
      <c r="D31">
        <v>10614329.514285715</v>
      </c>
      <c r="E31">
        <v>28318809.54285714</v>
      </c>
      <c r="F31">
        <v>39418546.605714291</v>
      </c>
      <c r="G31">
        <v>26065853.348571435</v>
      </c>
      <c r="H31">
        <v>18196107.177142859</v>
      </c>
      <c r="I31">
        <v>18029691.52</v>
      </c>
      <c r="J31">
        <v>13068071.039999999</v>
      </c>
      <c r="K31">
        <v>25360655.559999999</v>
      </c>
      <c r="L31">
        <v>25813066.627692312</v>
      </c>
      <c r="M31">
        <v>17985490.636923082</v>
      </c>
      <c r="N31">
        <v>14698458.406153848</v>
      </c>
      <c r="O31">
        <v>15354278.713846156</v>
      </c>
      <c r="P31">
        <v>26205195.283076927</v>
      </c>
      <c r="Q31">
        <v>36278341.224615388</v>
      </c>
      <c r="R31">
        <v>58014524.621538468</v>
      </c>
      <c r="S31">
        <v>26398308.384615384</v>
      </c>
      <c r="T31">
        <v>7134257.4923076937</v>
      </c>
      <c r="U31">
        <v>6358569.6246153843</v>
      </c>
      <c r="V31">
        <v>10800601.193846155</v>
      </c>
      <c r="W31">
        <v>1193618.9353846156</v>
      </c>
      <c r="X31">
        <v>3675716.1046153847</v>
      </c>
      <c r="Y31">
        <v>7863975.8523076931</v>
      </c>
      <c r="Z31">
        <v>5361114.5446153851</v>
      </c>
      <c r="AA31">
        <v>10500581.981538463</v>
      </c>
      <c r="AB31">
        <v>6785852.7599999998</v>
      </c>
      <c r="AC31">
        <v>0</v>
      </c>
      <c r="AD31">
        <v>8492741.5999999996</v>
      </c>
      <c r="AE31">
        <v>11494660.24</v>
      </c>
      <c r="AF31">
        <v>9207587.2984615397</v>
      </c>
      <c r="AG31">
        <v>7605499.0769230761</v>
      </c>
      <c r="AH31">
        <v>25568792.04307691</v>
      </c>
      <c r="AI31">
        <v>93840157.575384691</v>
      </c>
      <c r="AJ31">
        <v>12836161.378461542</v>
      </c>
      <c r="AK31">
        <v>14816308.209230766</v>
      </c>
      <c r="AL31">
        <v>23097585.821538497</v>
      </c>
      <c r="AM31">
        <v>12543606.720000001</v>
      </c>
      <c r="AN31">
        <v>16222319.206153847</v>
      </c>
      <c r="AO31">
        <v>20460972.92307692</v>
      </c>
    </row>
    <row r="32" spans="1:41" x14ac:dyDescent="0.25">
      <c r="A32" t="s">
        <v>28</v>
      </c>
      <c r="B32">
        <v>45394779.428571425</v>
      </c>
      <c r="C32">
        <v>12890721.199999999</v>
      </c>
      <c r="D32">
        <v>15470762.828571429</v>
      </c>
      <c r="E32">
        <v>33918332.885714285</v>
      </c>
      <c r="F32">
        <v>47483142.857142851</v>
      </c>
      <c r="G32">
        <v>29655337.485714287</v>
      </c>
      <c r="H32">
        <v>20842720.914285716</v>
      </c>
      <c r="I32">
        <v>21375599.199999999</v>
      </c>
      <c r="J32">
        <v>15657273.6</v>
      </c>
      <c r="K32">
        <v>29313019.685714282</v>
      </c>
      <c r="L32">
        <v>17107919.200000003</v>
      </c>
      <c r="M32">
        <v>10808696.738461539</v>
      </c>
      <c r="N32">
        <v>8298328.2923076935</v>
      </c>
      <c r="O32">
        <v>7858624.692307692</v>
      </c>
      <c r="P32">
        <v>16009721.230769232</v>
      </c>
      <c r="Q32">
        <v>23905714.461538464</v>
      </c>
      <c r="R32">
        <v>41181879.41538462</v>
      </c>
      <c r="S32">
        <v>17616755.692307692</v>
      </c>
      <c r="T32">
        <v>7059582.4153846158</v>
      </c>
      <c r="U32">
        <v>15134333.507692309</v>
      </c>
      <c r="V32">
        <v>16847081.615384616</v>
      </c>
      <c r="W32">
        <v>6040469.6307692314</v>
      </c>
      <c r="X32">
        <v>4809893.538461539</v>
      </c>
      <c r="Y32">
        <v>1889366</v>
      </c>
      <c r="Z32">
        <v>1829308.7076923079</v>
      </c>
      <c r="AA32">
        <v>6955550.3846153859</v>
      </c>
      <c r="AB32">
        <v>14173179.6</v>
      </c>
      <c r="AC32">
        <v>8492741.5999999996</v>
      </c>
      <c r="AD32">
        <v>0</v>
      </c>
      <c r="AE32">
        <v>9798625.5999999996</v>
      </c>
      <c r="AF32">
        <v>7154705.2153846156</v>
      </c>
      <c r="AG32">
        <v>5764587.5076923072</v>
      </c>
      <c r="AH32">
        <v>31238929.784615364</v>
      </c>
      <c r="AI32">
        <v>125151850.30769241</v>
      </c>
      <c r="AJ32">
        <v>14180125.323076932</v>
      </c>
      <c r="AK32">
        <v>6241525.9846153827</v>
      </c>
      <c r="AL32">
        <f>13.58*('[1]Flujo multimodal marítimo NUTs'!$AN$31*1000)/25</f>
        <v>12571465.630769255</v>
      </c>
      <c r="AM32">
        <v>5244600</v>
      </c>
      <c r="AN32">
        <v>7715522.584615388</v>
      </c>
      <c r="AO32">
        <v>10909569.230769232</v>
      </c>
    </row>
    <row r="33" spans="1:41" x14ac:dyDescent="0.25">
      <c r="A33" t="s">
        <v>29</v>
      </c>
      <c r="B33">
        <v>13744854.674285715</v>
      </c>
      <c r="C33">
        <v>2296398.6</v>
      </c>
      <c r="D33">
        <v>4182848.3428571429</v>
      </c>
      <c r="E33">
        <v>3034642.36</v>
      </c>
      <c r="F33">
        <v>6863314.1485714288</v>
      </c>
      <c r="G33">
        <v>4099275.8400000008</v>
      </c>
      <c r="H33">
        <v>1376820.9485714287</v>
      </c>
      <c r="I33">
        <v>1135993.5885714286</v>
      </c>
      <c r="J33">
        <v>1092772.8</v>
      </c>
      <c r="K33">
        <v>3532713.1714285715</v>
      </c>
      <c r="L33">
        <v>16198282.784615381</v>
      </c>
      <c r="M33">
        <v>9623976.5076923091</v>
      </c>
      <c r="N33">
        <v>6733158.8923076931</v>
      </c>
      <c r="O33">
        <v>12249868.720000001</v>
      </c>
      <c r="P33">
        <v>23432334.886153847</v>
      </c>
      <c r="Q33">
        <v>34028271.615384623</v>
      </c>
      <c r="R33">
        <v>57159418.012307689</v>
      </c>
      <c r="S33">
        <v>12698620.209230771</v>
      </c>
      <c r="T33">
        <v>3335652.2092307699</v>
      </c>
      <c r="U33">
        <v>11631793.070769232</v>
      </c>
      <c r="V33">
        <v>6745974.7846153844</v>
      </c>
      <c r="W33">
        <v>6081908.1661538454</v>
      </c>
      <c r="X33">
        <v>3315143.8523076922</v>
      </c>
      <c r="Y33">
        <v>6013536.036923077</v>
      </c>
      <c r="Z33">
        <v>5342895.4276923081</v>
      </c>
      <c r="AA33">
        <v>4872835.8</v>
      </c>
      <c r="AB33">
        <v>11616948.960000001</v>
      </c>
      <c r="AC33">
        <v>11494660.24</v>
      </c>
      <c r="AD33">
        <v>9798625.5999999996</v>
      </c>
      <c r="AE33">
        <v>0</v>
      </c>
      <c r="AF33">
        <v>143352.61538461543</v>
      </c>
      <c r="AG33">
        <v>197133.90769230769</v>
      </c>
      <c r="AH33">
        <v>6943418.4923076881</v>
      </c>
      <c r="AI33">
        <v>29622371.446153875</v>
      </c>
      <c r="AJ33">
        <v>3071489.7230769247</v>
      </c>
      <c r="AK33">
        <v>4872980.953846151</v>
      </c>
      <c r="AL33">
        <v>11974153.846153891</v>
      </c>
      <c r="AM33">
        <v>1762061.5384615385</v>
      </c>
      <c r="AN33">
        <v>4647768.3076923117</v>
      </c>
      <c r="AO33">
        <v>11559076.923076922</v>
      </c>
    </row>
    <row r="34" spans="1:41" x14ac:dyDescent="0.25">
      <c r="A34" t="s">
        <v>30</v>
      </c>
      <c r="B34">
        <v>12138798.285714285</v>
      </c>
      <c r="C34">
        <v>1308908.2461538464</v>
      </c>
      <c r="D34">
        <v>2932306.2857142859</v>
      </c>
      <c r="E34">
        <v>3510062.558241759</v>
      </c>
      <c r="F34">
        <v>4446552.9802197805</v>
      </c>
      <c r="G34">
        <v>2490870.9450549455</v>
      </c>
      <c r="H34">
        <v>514253.85494505515</v>
      </c>
      <c r="I34">
        <v>384164.17582417594</v>
      </c>
      <c r="J34">
        <v>478727.63076923095</v>
      </c>
      <c r="K34">
        <v>2103700.153846154</v>
      </c>
      <c r="L34">
        <v>11486884.338461541</v>
      </c>
      <c r="M34">
        <v>5882222.0923076924</v>
      </c>
      <c r="N34">
        <v>3069219.6615384622</v>
      </c>
      <c r="O34">
        <v>8780376.1846153866</v>
      </c>
      <c r="P34">
        <v>19079432.307692304</v>
      </c>
      <c r="Q34">
        <v>30567745.661538463</v>
      </c>
      <c r="R34">
        <v>51535463.692307688</v>
      </c>
      <c r="S34">
        <v>8067483.815384618</v>
      </c>
      <c r="T34">
        <v>1492439.3230769238</v>
      </c>
      <c r="U34">
        <v>9636880.2461538482</v>
      </c>
      <c r="V34">
        <v>5249468.8</v>
      </c>
      <c r="W34">
        <v>4039574.8</v>
      </c>
      <c r="X34">
        <v>1274109.2000000007</v>
      </c>
      <c r="Y34">
        <v>3242524.9230769235</v>
      </c>
      <c r="Z34">
        <v>3278976.7384615391</v>
      </c>
      <c r="AA34">
        <v>2028925.2307692317</v>
      </c>
      <c r="AB34">
        <v>9523189.1999999993</v>
      </c>
      <c r="AC34">
        <v>9207587.2984615397</v>
      </c>
      <c r="AD34">
        <v>7154705.2153846156</v>
      </c>
      <c r="AE34">
        <v>143352.61538461543</v>
      </c>
      <c r="AF34">
        <v>0</v>
      </c>
      <c r="AG34">
        <v>150640.06153846154</v>
      </c>
      <c r="AH34">
        <v>5755381.107692305</v>
      </c>
      <c r="AI34">
        <v>25800129.969230793</v>
      </c>
      <c r="AJ34">
        <v>2622733.1076923092</v>
      </c>
      <c r="AK34">
        <v>4768544.0615384588</v>
      </c>
      <c r="AL34">
        <v>11974153.846153891</v>
      </c>
      <c r="AM34">
        <v>1729430.7692307695</v>
      </c>
      <c r="AN34">
        <v>4812184.6153846197</v>
      </c>
      <c r="AO34">
        <v>10578867.199999999</v>
      </c>
    </row>
    <row r="35" spans="1:41" x14ac:dyDescent="0.25">
      <c r="A35" t="s">
        <v>31</v>
      </c>
      <c r="B35">
        <v>8025401.3032967029</v>
      </c>
      <c r="C35">
        <v>740686.03076923068</v>
      </c>
      <c r="D35">
        <v>2016891.0681318683</v>
      </c>
      <c r="E35">
        <v>4913385.2835164834</v>
      </c>
      <c r="F35">
        <v>9707498.9274725262</v>
      </c>
      <c r="G35">
        <v>3560887.3538461537</v>
      </c>
      <c r="H35">
        <v>704600.87912087899</v>
      </c>
      <c r="I35">
        <v>1176946.3406593406</v>
      </c>
      <c r="J35">
        <v>175016.44615384607</v>
      </c>
      <c r="K35">
        <v>3577075.1868131869</v>
      </c>
      <c r="L35">
        <v>8901790.4615384601</v>
      </c>
      <c r="M35">
        <v>4082685.2307692305</v>
      </c>
      <c r="N35">
        <v>1494769.2923076919</v>
      </c>
      <c r="O35">
        <v>6975572.9230769239</v>
      </c>
      <c r="P35">
        <v>17015005.846153844</v>
      </c>
      <c r="Q35">
        <v>26440513.600000005</v>
      </c>
      <c r="R35">
        <v>47656583.446153849</v>
      </c>
      <c r="S35">
        <v>6359620.4000000004</v>
      </c>
      <c r="T35">
        <v>691949.07692307676</v>
      </c>
      <c r="U35">
        <v>7985197.846153846</v>
      </c>
      <c r="V35">
        <v>4053831.6307692309</v>
      </c>
      <c r="W35">
        <v>2976855.7846153844</v>
      </c>
      <c r="X35">
        <v>438021.99999999994</v>
      </c>
      <c r="Y35">
        <v>2017528.1846153843</v>
      </c>
      <c r="Z35">
        <v>1759670.7692307692</v>
      </c>
      <c r="AA35">
        <v>831336.58461538434</v>
      </c>
      <c r="AB35">
        <v>7763508.461538461</v>
      </c>
      <c r="AC35">
        <v>7605499.0769230761</v>
      </c>
      <c r="AD35">
        <v>5764587.5076923072</v>
      </c>
      <c r="AE35">
        <v>197133.90769230769</v>
      </c>
      <c r="AF35">
        <v>150640.06153846154</v>
      </c>
      <c r="AG35">
        <v>0</v>
      </c>
      <c r="AH35">
        <v>2570953.8461538451</v>
      </c>
      <c r="AI35">
        <v>18763093.107692331</v>
      </c>
      <c r="AJ35">
        <v>1605626.3076923087</v>
      </c>
      <c r="AK35">
        <v>3096746.1538461512</v>
      </c>
      <c r="AL35">
        <v>9622970.9538461976</v>
      </c>
      <c r="AM35">
        <v>181622.86153846153</v>
      </c>
      <c r="AN35">
        <v>3058490.5846153884</v>
      </c>
      <c r="AO35">
        <v>9134822.2461538464</v>
      </c>
    </row>
    <row r="36" spans="1:41" x14ac:dyDescent="0.25">
      <c r="A36" t="s">
        <v>32</v>
      </c>
      <c r="B36">
        <v>9945846.2197802179</v>
      </c>
      <c r="C36">
        <v>5929288.6153846122</v>
      </c>
      <c r="D36">
        <v>8262669.1648351597</v>
      </c>
      <c r="E36">
        <v>15755697.230769226</v>
      </c>
      <c r="F36">
        <v>23470486.21978021</v>
      </c>
      <c r="G36">
        <v>22641955.06813186</v>
      </c>
      <c r="H36">
        <v>14679804.729670323</v>
      </c>
      <c r="I36">
        <v>11522478.75824175</v>
      </c>
      <c r="J36">
        <v>7810112.3076923033</v>
      </c>
      <c r="K36">
        <v>19554585.164835155</v>
      </c>
      <c r="L36">
        <v>57642614.615384579</v>
      </c>
      <c r="M36">
        <v>45690616.70769228</v>
      </c>
      <c r="N36">
        <v>41221564.49230767</v>
      </c>
      <c r="O36">
        <v>41888772.092307679</v>
      </c>
      <c r="P36">
        <v>55162628.461538441</v>
      </c>
      <c r="Q36">
        <v>74255776.246153817</v>
      </c>
      <c r="R36">
        <v>106352246.46153843</v>
      </c>
      <c r="S36">
        <v>60628877.723076887</v>
      </c>
      <c r="T36">
        <v>18472913.846153833</v>
      </c>
      <c r="U36">
        <v>21534808.615384601</v>
      </c>
      <c r="V36">
        <v>12858848.492307689</v>
      </c>
      <c r="W36">
        <v>22082452.492307685</v>
      </c>
      <c r="X36">
        <v>19959800.123076912</v>
      </c>
      <c r="Y36">
        <v>30828974.769230753</v>
      </c>
      <c r="Z36">
        <v>26875362.461538453</v>
      </c>
      <c r="AA36">
        <v>31361316.923076905</v>
      </c>
      <c r="AB36">
        <v>19915053.630769223</v>
      </c>
      <c r="AC36">
        <v>25568792.04307691</v>
      </c>
      <c r="AD36">
        <v>31238929.784615364</v>
      </c>
      <c r="AE36">
        <v>6943418.4923076881</v>
      </c>
      <c r="AF36">
        <v>5755381.107692305</v>
      </c>
      <c r="AG36">
        <v>2570953.8461538451</v>
      </c>
      <c r="AH36">
        <v>0</v>
      </c>
      <c r="AI36">
        <v>18046752.553846169</v>
      </c>
      <c r="AJ36">
        <v>2982124.9230769235</v>
      </c>
      <c r="AK36">
        <v>26288134.153846145</v>
      </c>
      <c r="AL36">
        <v>32521403.076923065</v>
      </c>
      <c r="AM36">
        <v>32316960.153846189</v>
      </c>
      <c r="AN36">
        <v>29773928.800000001</v>
      </c>
      <c r="AO36">
        <v>35653063.84615384</v>
      </c>
    </row>
    <row r="37" spans="1:41" x14ac:dyDescent="0.25">
      <c r="A37" t="s">
        <v>33</v>
      </c>
      <c r="B37">
        <v>21108335.327472541</v>
      </c>
      <c r="C37">
        <v>24013226.76923079</v>
      </c>
      <c r="D37">
        <v>32422507.428571459</v>
      </c>
      <c r="E37">
        <v>48567494.24175828</v>
      </c>
      <c r="F37">
        <v>66329497.246153906</v>
      </c>
      <c r="G37">
        <v>87306459.824175894</v>
      </c>
      <c r="H37">
        <v>59436761.38901104</v>
      </c>
      <c r="I37">
        <v>43495131.318681352</v>
      </c>
      <c r="J37">
        <v>25125441.76923079</v>
      </c>
      <c r="K37">
        <v>71490642.197802261</v>
      </c>
      <c r="L37">
        <v>245361919.38461563</v>
      </c>
      <c r="M37">
        <v>203275548.18461558</v>
      </c>
      <c r="N37">
        <v>186556628.92307708</v>
      </c>
      <c r="O37">
        <v>170815587.07692325</v>
      </c>
      <c r="P37">
        <v>198347221.23076943</v>
      </c>
      <c r="Q37">
        <v>244422486.15384635</v>
      </c>
      <c r="R37">
        <v>296937670.15384638</v>
      </c>
      <c r="S37">
        <v>257493576.73846179</v>
      </c>
      <c r="T37">
        <v>83006694.153846219</v>
      </c>
      <c r="U37">
        <v>73113572.307692364</v>
      </c>
      <c r="V37">
        <v>45435292.153846197</v>
      </c>
      <c r="W37">
        <v>92243437.538461626</v>
      </c>
      <c r="X37">
        <v>91060656.923077017</v>
      </c>
      <c r="Y37">
        <v>135953334.00000012</v>
      </c>
      <c r="Z37">
        <v>118388180.46153857</v>
      </c>
      <c r="AA37">
        <v>142418482.15384629</v>
      </c>
      <c r="AB37">
        <v>67724681.538461596</v>
      </c>
      <c r="AC37">
        <v>93840157.575384691</v>
      </c>
      <c r="AD37">
        <v>125151850.30769241</v>
      </c>
      <c r="AE37">
        <v>29622371.446153875</v>
      </c>
      <c r="AF37">
        <v>25800129.969230793</v>
      </c>
      <c r="AG37">
        <v>18763093.107692331</v>
      </c>
      <c r="AH37">
        <v>18046752.553846169</v>
      </c>
      <c r="AI37">
        <v>0</v>
      </c>
      <c r="AJ37">
        <v>4137514.7692307699</v>
      </c>
      <c r="AK37">
        <v>100300311.13846155</v>
      </c>
      <c r="AL37">
        <v>129419150.7692308</v>
      </c>
      <c r="AM37">
        <v>100722229.72307691</v>
      </c>
      <c r="AN37">
        <v>114656017.96923079</v>
      </c>
      <c r="AO37">
        <v>120956884.61538462</v>
      </c>
    </row>
    <row r="38" spans="1:41" x14ac:dyDescent="0.25">
      <c r="A38" t="s">
        <v>34</v>
      </c>
      <c r="B38">
        <v>4696517.6703296714</v>
      </c>
      <c r="C38">
        <v>1948030.6153846167</v>
      </c>
      <c r="D38">
        <v>3502733.1868131883</v>
      </c>
      <c r="E38">
        <v>8918998.6945054978</v>
      </c>
      <c r="F38">
        <v>14568413.281318687</v>
      </c>
      <c r="G38">
        <v>10381148.901098907</v>
      </c>
      <c r="H38">
        <v>5645929.2967033004</v>
      </c>
      <c r="I38">
        <v>4905018.1450549485</v>
      </c>
      <c r="J38">
        <v>2334074.8153846171</v>
      </c>
      <c r="K38">
        <v>9286796.7032967079</v>
      </c>
      <c r="L38">
        <v>25585322.030769244</v>
      </c>
      <c r="M38">
        <v>18789700.800000012</v>
      </c>
      <c r="N38">
        <v>15221606.892307701</v>
      </c>
      <c r="O38">
        <v>18738553.600000009</v>
      </c>
      <c r="P38">
        <v>29477424.4923077</v>
      </c>
      <c r="Q38">
        <v>42525448.000000007</v>
      </c>
      <c r="R38">
        <v>64413410.153846167</v>
      </c>
      <c r="S38">
        <v>23417200.800000016</v>
      </c>
      <c r="T38">
        <v>6634302.6461538505</v>
      </c>
      <c r="U38">
        <v>11630020.430769233</v>
      </c>
      <c r="V38">
        <v>5980041.8769230787</v>
      </c>
      <c r="W38">
        <v>9210444.6153846197</v>
      </c>
      <c r="X38">
        <v>7075037.5384615436</v>
      </c>
      <c r="Y38">
        <v>11914330.153846161</v>
      </c>
      <c r="Z38">
        <v>10236042.615384622</v>
      </c>
      <c r="AA38">
        <v>11336572.061538467</v>
      </c>
      <c r="AB38">
        <v>10866326.64615385</v>
      </c>
      <c r="AC38">
        <v>12836161.378461542</v>
      </c>
      <c r="AD38">
        <v>14180125.323076932</v>
      </c>
      <c r="AE38">
        <v>3071489.7230769247</v>
      </c>
      <c r="AF38">
        <v>2622733.1076923092</v>
      </c>
      <c r="AG38">
        <v>1605626.3076923087</v>
      </c>
      <c r="AH38">
        <v>2982124.9230769235</v>
      </c>
      <c r="AI38">
        <v>4137514.7692307699</v>
      </c>
      <c r="AJ38">
        <v>0</v>
      </c>
      <c r="AK38">
        <v>10135815.015384613</v>
      </c>
      <c r="AL38">
        <v>18737884.184615429</v>
      </c>
      <c r="AM38">
        <v>7695841.5692307698</v>
      </c>
      <c r="AN38">
        <v>11247040.984615387</v>
      </c>
      <c r="AO38">
        <v>17069609.846153844</v>
      </c>
    </row>
    <row r="39" spans="1:41" x14ac:dyDescent="0.25">
      <c r="A39" t="s">
        <v>35</v>
      </c>
      <c r="B39">
        <v>67112146.087912098</v>
      </c>
      <c r="C39">
        <v>7000549.7846153835</v>
      </c>
      <c r="D39">
        <v>12796512.593406592</v>
      </c>
      <c r="E39">
        <v>30963395.393406592</v>
      </c>
      <c r="F39">
        <v>50262917.582417578</v>
      </c>
      <c r="G39">
        <v>15228060.439560438</v>
      </c>
      <c r="H39">
        <v>5995931.4989010952</v>
      </c>
      <c r="I39">
        <v>9957555.5538461488</v>
      </c>
      <c r="J39">
        <v>3691327.5384615357</v>
      </c>
      <c r="K39">
        <v>16961040.94065934</v>
      </c>
      <c r="L39">
        <v>1401003.4153846151</v>
      </c>
      <c r="M39">
        <v>1546589.7230769226</v>
      </c>
      <c r="N39">
        <v>1127853.2307692301</v>
      </c>
      <c r="O39">
        <v>3409139.63076923</v>
      </c>
      <c r="P39">
        <v>11429754.184615383</v>
      </c>
      <c r="Q39">
        <v>12617181.046153845</v>
      </c>
      <c r="R39">
        <v>18654326.923076924</v>
      </c>
      <c r="S39">
        <v>3405872.461538461</v>
      </c>
      <c r="T39">
        <v>3141984.0307692289</v>
      </c>
      <c r="U39">
        <v>21385816.738461539</v>
      </c>
      <c r="V39">
        <v>18136925.230769228</v>
      </c>
      <c r="W39">
        <v>6340804.9230769221</v>
      </c>
      <c r="X39">
        <v>2259571.1999999979</v>
      </c>
      <c r="Y39">
        <v>2684990.7692307676</v>
      </c>
      <c r="Z39">
        <v>3080847.8769230754</v>
      </c>
      <c r="AA39">
        <v>2293990.9846153827</v>
      </c>
      <c r="AB39">
        <v>21051774.430769231</v>
      </c>
      <c r="AC39">
        <v>14816308.209230766</v>
      </c>
      <c r="AD39">
        <v>6241525.9846153827</v>
      </c>
      <c r="AE39">
        <v>4872980.953846151</v>
      </c>
      <c r="AF39">
        <v>4768544.0615384588</v>
      </c>
      <c r="AG39">
        <v>3096746.1538461512</v>
      </c>
      <c r="AH39">
        <v>26288134.153846145</v>
      </c>
      <c r="AI39">
        <v>100300311.13846155</v>
      </c>
      <c r="AJ39">
        <v>10135815.015384613</v>
      </c>
      <c r="AK39">
        <v>0</v>
      </c>
      <c r="AL39">
        <v>3002983.261538473</v>
      </c>
      <c r="AM39">
        <v>132913.84615384613</v>
      </c>
      <c r="AN39">
        <v>879526.40000000072</v>
      </c>
      <c r="AO39">
        <v>2579376</v>
      </c>
    </row>
    <row r="40" spans="1:41" x14ac:dyDescent="0.25">
      <c r="A40" t="s">
        <v>36</v>
      </c>
      <c r="B40">
        <v>89936775.393406644</v>
      </c>
      <c r="C40">
        <v>13995536.769230809</v>
      </c>
      <c r="D40">
        <v>21127930.470329709</v>
      </c>
      <c r="E40">
        <v>41346228.571428619</v>
      </c>
      <c r="F40">
        <v>61216470.989011042</v>
      </c>
      <c r="G40">
        <v>25110590.109890159</v>
      </c>
      <c r="H40">
        <v>13977348.131868182</v>
      </c>
      <c r="I40">
        <v>17782428.571428619</v>
      </c>
      <c r="J40">
        <v>10614092.307692353</v>
      </c>
      <c r="K40">
        <v>27093267.69230774</v>
      </c>
      <c r="L40">
        <v>6433111.6307692444</v>
      </c>
      <c r="M40">
        <v>5751829.661538478</v>
      </c>
      <c r="N40">
        <v>4540123.0769230947</v>
      </c>
      <c r="O40">
        <v>8547011.6923077088</v>
      </c>
      <c r="P40">
        <v>17589743.75384618</v>
      </c>
      <c r="Q40">
        <v>15600948.000000017</v>
      </c>
      <c r="R40">
        <v>9086458.9538461603</v>
      </c>
      <c r="S40">
        <v>4938499.9384615514</v>
      </c>
      <c r="T40">
        <v>9156003.9384615738</v>
      </c>
      <c r="U40">
        <v>33603473.076923117</v>
      </c>
      <c r="V40">
        <v>28702404.830769271</v>
      </c>
      <c r="W40">
        <v>13357924.430769265</v>
      </c>
      <c r="X40">
        <v>7315895.0769231077</v>
      </c>
      <c r="Y40">
        <v>7354973.0769231012</v>
      </c>
      <c r="Z40">
        <v>8059923.2000000263</v>
      </c>
      <c r="AA40">
        <v>6766799.2615384888</v>
      </c>
      <c r="AB40">
        <v>32865392.307692342</v>
      </c>
      <c r="AC40">
        <v>23097585.821538497</v>
      </c>
      <c r="AD40">
        <f>13.58*('[1]Flujo multimodal marítimo NUTs'!$AN$31*1000)/25</f>
        <v>12571465.630769255</v>
      </c>
      <c r="AE40">
        <v>11974153.846153891</v>
      </c>
      <c r="AF40">
        <v>11974153.846153891</v>
      </c>
      <c r="AG40">
        <v>9622970.9538461976</v>
      </c>
      <c r="AH40">
        <v>32521403.076923065</v>
      </c>
      <c r="AI40">
        <v>129419150.7692308</v>
      </c>
      <c r="AJ40">
        <v>18737884.184615429</v>
      </c>
      <c r="AK40">
        <v>3002983.261538473</v>
      </c>
      <c r="AL40">
        <v>0</v>
      </c>
      <c r="AM40">
        <v>1122577.4769230769</v>
      </c>
      <c r="AN40">
        <v>940630.52307692333</v>
      </c>
      <c r="AO40">
        <v>1133748.3076923077</v>
      </c>
    </row>
    <row r="41" spans="1:41" x14ac:dyDescent="0.25">
      <c r="A41" t="s">
        <v>37</v>
      </c>
      <c r="B41">
        <v>66729952.400000006</v>
      </c>
      <c r="C41">
        <v>4707272.4000000004</v>
      </c>
      <c r="D41">
        <v>10800553.142857142</v>
      </c>
      <c r="E41">
        <v>27025190.68571429</v>
      </c>
      <c r="F41">
        <v>44336227.885714285</v>
      </c>
      <c r="G41">
        <v>12079822.857142856</v>
      </c>
      <c r="H41">
        <v>2752995.1428571427</v>
      </c>
      <c r="I41">
        <v>6348671.9428571425</v>
      </c>
      <c r="J41">
        <v>905658</v>
      </c>
      <c r="K41">
        <v>14158571.428571429</v>
      </c>
      <c r="L41">
        <v>1382498.4615384615</v>
      </c>
      <c r="M41">
        <v>1127642.5846153847</v>
      </c>
      <c r="N41">
        <v>444476.30769230769</v>
      </c>
      <c r="O41">
        <v>2891947.076923077</v>
      </c>
      <c r="P41">
        <v>10706532.307692308</v>
      </c>
      <c r="Q41">
        <v>11591211.015384614</v>
      </c>
      <c r="R41">
        <v>16209042.092307694</v>
      </c>
      <c r="S41">
        <v>2258156.923076923</v>
      </c>
      <c r="T41">
        <v>1158911.4461538463</v>
      </c>
      <c r="U41">
        <v>20337305.692307692</v>
      </c>
      <c r="V41">
        <v>16596453.999999998</v>
      </c>
      <c r="W41">
        <v>4813820.307692307</v>
      </c>
      <c r="X41">
        <v>478694.15384615381</v>
      </c>
      <c r="Y41">
        <v>1485886.3384615385</v>
      </c>
      <c r="Z41">
        <v>1675215.3846153847</v>
      </c>
      <c r="AA41">
        <v>630496.00000000012</v>
      </c>
      <c r="AB41">
        <v>20023200</v>
      </c>
      <c r="AC41">
        <v>12543606.720000001</v>
      </c>
      <c r="AD41">
        <v>5244600</v>
      </c>
      <c r="AE41">
        <v>1762061.5384615385</v>
      </c>
      <c r="AF41">
        <v>1729430.7692307695</v>
      </c>
      <c r="AG41">
        <v>181622.86153846153</v>
      </c>
      <c r="AH41">
        <v>32316960.153846189</v>
      </c>
      <c r="AI41">
        <v>100722229.72307691</v>
      </c>
      <c r="AJ41">
        <v>7695841.5692307698</v>
      </c>
      <c r="AK41">
        <v>132913.84615384613</v>
      </c>
      <c r="AL41">
        <v>1122577.4769230769</v>
      </c>
      <c r="AM41">
        <v>0</v>
      </c>
      <c r="AN41">
        <v>378807.138461539</v>
      </c>
      <c r="AO41">
        <v>1660679.0769230768</v>
      </c>
    </row>
    <row r="42" spans="1:41" x14ac:dyDescent="0.25">
      <c r="A42" t="s">
        <v>38</v>
      </c>
      <c r="B42">
        <v>76472369.145054966</v>
      </c>
      <c r="C42">
        <v>5255540.4000000004</v>
      </c>
      <c r="D42">
        <v>14509440.870329676</v>
      </c>
      <c r="E42">
        <v>32794527.472527482</v>
      </c>
      <c r="F42">
        <v>51709274.285714284</v>
      </c>
      <c r="G42">
        <v>16447870.769230776</v>
      </c>
      <c r="H42">
        <v>6219748.5714285765</v>
      </c>
      <c r="I42">
        <v>9731546.3736263774</v>
      </c>
      <c r="J42">
        <v>3682120.2461538501</v>
      </c>
      <c r="K42">
        <v>17918114.285714291</v>
      </c>
      <c r="L42">
        <v>3096041.5384615399</v>
      </c>
      <c r="M42">
        <v>2580611.8153846161</v>
      </c>
      <c r="N42">
        <v>1545731.5384615394</v>
      </c>
      <c r="O42">
        <v>4790671.2923076935</v>
      </c>
      <c r="P42">
        <v>13542930.769230772</v>
      </c>
      <c r="Q42">
        <v>14043284.676923078</v>
      </c>
      <c r="R42">
        <v>13199753.07692308</v>
      </c>
      <c r="S42">
        <v>3585610.0000000019</v>
      </c>
      <c r="T42">
        <v>3445844.6769230799</v>
      </c>
      <c r="U42">
        <v>25306670.769230772</v>
      </c>
      <c r="V42">
        <v>20988070.769230772</v>
      </c>
      <c r="W42">
        <v>7488832.1538461568</v>
      </c>
      <c r="X42">
        <v>2493935.8461538488</v>
      </c>
      <c r="Y42">
        <v>3217251.6307692323</v>
      </c>
      <c r="Z42">
        <v>3562644.6153846174</v>
      </c>
      <c r="AA42">
        <v>2495001.3846153868</v>
      </c>
      <c r="AB42">
        <v>24868283.261538457</v>
      </c>
      <c r="AC42">
        <v>16222319.206153847</v>
      </c>
      <c r="AD42">
        <v>7715522.584615388</v>
      </c>
      <c r="AE42">
        <v>4647768.3076923117</v>
      </c>
      <c r="AF42">
        <v>4812184.6153846197</v>
      </c>
      <c r="AG42">
        <v>3058490.5846153884</v>
      </c>
      <c r="AH42">
        <v>29773928.800000001</v>
      </c>
      <c r="AI42">
        <v>114656017.96923079</v>
      </c>
      <c r="AJ42">
        <v>11247040.984615387</v>
      </c>
      <c r="AK42">
        <v>879526.40000000072</v>
      </c>
      <c r="AL42">
        <v>940630.52307692333</v>
      </c>
      <c r="AM42">
        <v>378807.138461539</v>
      </c>
      <c r="AN42">
        <v>0</v>
      </c>
      <c r="AO42">
        <v>1048812.8307692306</v>
      </c>
    </row>
    <row r="43" spans="1:41" x14ac:dyDescent="0.25">
      <c r="A43" t="s">
        <v>39</v>
      </c>
      <c r="B43">
        <v>83139829.054945052</v>
      </c>
      <c r="C43">
        <v>7739330.9538461594</v>
      </c>
      <c r="D43">
        <v>19810475.208791211</v>
      </c>
      <c r="E43">
        <v>39340912.08791209</v>
      </c>
      <c r="F43">
        <v>58517514.285714284</v>
      </c>
      <c r="G43">
        <v>23779821.538461536</v>
      </c>
      <c r="H43">
        <v>13027988.571428571</v>
      </c>
      <c r="I43">
        <v>17350748.571428575</v>
      </c>
      <c r="J43">
        <v>9623963.8923076913</v>
      </c>
      <c r="K43">
        <v>25677367.912087914</v>
      </c>
      <c r="L43">
        <v>5480067.3230769224</v>
      </c>
      <c r="M43">
        <v>4602462.9538461538</v>
      </c>
      <c r="N43">
        <v>3621241.2307692301</v>
      </c>
      <c r="O43">
        <v>7064244.9230769239</v>
      </c>
      <c r="P43">
        <v>15776936.861538462</v>
      </c>
      <c r="Q43">
        <v>15548578.061538463</v>
      </c>
      <c r="R43">
        <v>11201695.015384616</v>
      </c>
      <c r="S43">
        <v>5369731.9384615393</v>
      </c>
      <c r="T43">
        <v>8238240.9846153827</v>
      </c>
      <c r="U43">
        <v>30203523.661538463</v>
      </c>
      <c r="V43">
        <v>26172662.276923075</v>
      </c>
      <c r="W43">
        <v>11731740.307692306</v>
      </c>
      <c r="X43">
        <v>6351881.5999999996</v>
      </c>
      <c r="Y43">
        <v>6289554.2153846156</v>
      </c>
      <c r="Z43">
        <v>6980520</v>
      </c>
      <c r="AA43">
        <v>6235197.2307692301</v>
      </c>
      <c r="AB43">
        <v>29576273.230769228</v>
      </c>
      <c r="AC43">
        <v>20460972.92307692</v>
      </c>
      <c r="AD43">
        <v>10909569.230769232</v>
      </c>
      <c r="AE43">
        <v>11559076.923076922</v>
      </c>
      <c r="AF43">
        <v>10578867.199999999</v>
      </c>
      <c r="AG43">
        <v>9134822.2461538464</v>
      </c>
      <c r="AH43">
        <v>35653063.84615384</v>
      </c>
      <c r="AI43">
        <v>120956884.61538462</v>
      </c>
      <c r="AJ43">
        <v>17069609.846153844</v>
      </c>
      <c r="AK43">
        <v>2579376</v>
      </c>
      <c r="AL43">
        <v>1133748.3076923077</v>
      </c>
      <c r="AM43">
        <v>1660679.0769230768</v>
      </c>
      <c r="AN43">
        <v>1048812.8307692306</v>
      </c>
      <c r="AO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093FC-7034-460B-88C8-9EEA09AAA851}">
  <dimension ref="A3:AP1687"/>
  <sheetViews>
    <sheetView zoomScale="50" zoomScaleNormal="50" workbookViewId="0">
      <selection activeCell="C4" sqref="C4:AP43"/>
    </sheetView>
  </sheetViews>
  <sheetFormatPr baseColWidth="10" defaultRowHeight="15" x14ac:dyDescent="0.25"/>
  <cols>
    <col min="3" max="3" width="10.85546875" customWidth="1"/>
    <col min="4" max="38" width="11.42578125" customWidth="1"/>
  </cols>
  <sheetData>
    <row r="3" spans="2:42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</row>
    <row r="4" spans="2:42" x14ac:dyDescent="0.25">
      <c r="B4" t="s">
        <v>0</v>
      </c>
      <c r="C4">
        <v>0</v>
      </c>
      <c r="D4">
        <f>1.66</f>
        <v>1.66</v>
      </c>
      <c r="E4">
        <f>2.13</f>
        <v>2.13</v>
      </c>
      <c r="F4">
        <f>4.93</f>
        <v>4.93</v>
      </c>
      <c r="G4">
        <f>6</f>
        <v>6</v>
      </c>
      <c r="H4">
        <f>7.93</f>
        <v>7.93</v>
      </c>
      <c r="I4">
        <f>6</f>
        <v>6</v>
      </c>
      <c r="J4">
        <f>4.75</f>
        <v>4.75</v>
      </c>
      <c r="K4">
        <f>3.05</f>
        <v>3.05</v>
      </c>
      <c r="L4">
        <f>6.75</f>
        <v>6.75</v>
      </c>
      <c r="M4">
        <f>19.36</f>
        <v>19.36</v>
      </c>
      <c r="N4">
        <f>16.25</f>
        <v>16.25</v>
      </c>
      <c r="O4">
        <f>15.01</f>
        <v>15.01</v>
      </c>
      <c r="P4">
        <f>13.51</f>
        <v>13.51</v>
      </c>
      <c r="Q4">
        <f>14.42</f>
        <v>14.42</v>
      </c>
      <c r="R4">
        <f>17.06</f>
        <v>17.059999999999999</v>
      </c>
      <c r="S4">
        <f>21.4</f>
        <v>21.4</v>
      </c>
      <c r="T4">
        <f>19.3</f>
        <v>19.3</v>
      </c>
      <c r="U4">
        <f>6.56</f>
        <v>6.56</v>
      </c>
      <c r="V4">
        <f>5</f>
        <v>5</v>
      </c>
      <c r="W4">
        <f>2.7</f>
        <v>2.7</v>
      </c>
      <c r="X4">
        <f>7.1</f>
        <v>7.1</v>
      </c>
      <c r="Y4">
        <f>7.13</f>
        <v>7.13</v>
      </c>
      <c r="Z4">
        <f>10.51</f>
        <v>10.51</v>
      </c>
      <c r="AA4">
        <f>9.13</f>
        <v>9.1300000000000008</v>
      </c>
      <c r="AB4">
        <f>11.5</f>
        <v>11.5</v>
      </c>
      <c r="AC4">
        <f>4.63</f>
        <v>4.63</v>
      </c>
      <c r="AD4">
        <f>6.63</f>
        <v>6.63</v>
      </c>
      <c r="AE4">
        <f>9.6</f>
        <v>9.6</v>
      </c>
      <c r="AF4">
        <f>3.68</f>
        <v>3.68</v>
      </c>
      <c r="AG4">
        <f>3.25</f>
        <v>3.25</v>
      </c>
      <c r="AH4">
        <f>2.33</f>
        <v>2.33</v>
      </c>
      <c r="AI4">
        <f>1.66</f>
        <v>1.66</v>
      </c>
      <c r="AJ4">
        <f>1.38</f>
        <v>1.38</v>
      </c>
      <c r="AK4">
        <f>1.08</f>
        <v>1.08</v>
      </c>
      <c r="AL4">
        <f>18.78</f>
        <v>18.78</v>
      </c>
      <c r="AM4">
        <f>23.48</f>
        <v>23.48</v>
      </c>
      <c r="AN4">
        <f>19.46</f>
        <v>19.46</v>
      </c>
      <c r="AO4">
        <f>21.53</f>
        <v>21.53</v>
      </c>
      <c r="AP4">
        <f>21.8</f>
        <v>21.8</v>
      </c>
    </row>
    <row r="5" spans="2:42" x14ac:dyDescent="0.25">
      <c r="B5" t="s">
        <v>1</v>
      </c>
      <c r="C5">
        <f>1.66</f>
        <v>1.66</v>
      </c>
      <c r="D5">
        <v>0</v>
      </c>
      <c r="E5">
        <f>0.71</f>
        <v>0.71</v>
      </c>
      <c r="F5">
        <f>5.45</f>
        <v>5.45</v>
      </c>
      <c r="G5">
        <f>6.53</f>
        <v>6.53</v>
      </c>
      <c r="H5">
        <f>8.43</f>
        <v>8.43</v>
      </c>
      <c r="I5">
        <f>6.51</f>
        <v>6.51</v>
      </c>
      <c r="J5">
        <f>5.28</f>
        <v>5.28</v>
      </c>
      <c r="K5">
        <f>3.55</f>
        <v>3.55</v>
      </c>
      <c r="L5">
        <f>7.28</f>
        <v>7.28</v>
      </c>
      <c r="M5">
        <f>17.93</f>
        <v>17.93</v>
      </c>
      <c r="N5">
        <f>14.86</f>
        <v>14.86</v>
      </c>
      <c r="O5">
        <f>13.68</f>
        <v>13.68</v>
      </c>
      <c r="P5">
        <f>12.15</f>
        <v>12.15</v>
      </c>
      <c r="Q5">
        <f>13.35</f>
        <v>13.35</v>
      </c>
      <c r="R5">
        <f>16.33</f>
        <v>16.329999999999998</v>
      </c>
      <c r="S5">
        <f>19.26</f>
        <v>19.260000000000002</v>
      </c>
      <c r="T5">
        <f>18.58</f>
        <v>18.579999999999998</v>
      </c>
      <c r="U5">
        <f>5.15</f>
        <v>5.15</v>
      </c>
      <c r="V5">
        <f>3.55</f>
        <v>3.55</v>
      </c>
      <c r="W5">
        <f>1.38</f>
        <v>1.38</v>
      </c>
      <c r="X5">
        <f>5.71</f>
        <v>5.71</v>
      </c>
      <c r="Y5">
        <f>5.76</f>
        <v>5.76</v>
      </c>
      <c r="Z5">
        <f>9.16</f>
        <v>9.16</v>
      </c>
      <c r="AA5">
        <f>7.78</f>
        <v>7.78</v>
      </c>
      <c r="AB5">
        <f>10.16</f>
        <v>10.16</v>
      </c>
      <c r="AC5">
        <f>3.25</f>
        <v>3.25</v>
      </c>
      <c r="AD5">
        <f>5.28</f>
        <v>5.28</v>
      </c>
      <c r="AE5">
        <f>8.26</f>
        <v>8.26</v>
      </c>
      <c r="AF5">
        <f>4.05</f>
        <v>4.05</v>
      </c>
      <c r="AG5">
        <f>3.61</f>
        <v>3.61</v>
      </c>
      <c r="AH5">
        <f>2.68</f>
        <v>2.68</v>
      </c>
      <c r="AI5">
        <f>2.1</f>
        <v>2.1</v>
      </c>
      <c r="AJ5">
        <f>1.98</f>
        <v>1.98</v>
      </c>
      <c r="AK5">
        <f>1.65</f>
        <v>1.65</v>
      </c>
      <c r="AL5">
        <f>17.26</f>
        <v>17.260000000000002</v>
      </c>
      <c r="AM5">
        <f>21.13</f>
        <v>21.13</v>
      </c>
      <c r="AN5">
        <f>18.03</f>
        <v>18.03</v>
      </c>
      <c r="AO5">
        <f>20.13</f>
        <v>20.13</v>
      </c>
      <c r="AP5">
        <f>20.16</f>
        <v>20.16</v>
      </c>
    </row>
    <row r="6" spans="2:42" x14ac:dyDescent="0.25">
      <c r="B6" t="s">
        <v>2</v>
      </c>
      <c r="C6">
        <f>2.13</f>
        <v>2.13</v>
      </c>
      <c r="D6">
        <f>0.71</f>
        <v>0.71</v>
      </c>
      <c r="E6">
        <v>0</v>
      </c>
      <c r="F6">
        <f>6.05</f>
        <v>6.05</v>
      </c>
      <c r="G6">
        <f>7.13</f>
        <v>7.13</v>
      </c>
      <c r="H6">
        <f>9.05</f>
        <v>9.0500000000000007</v>
      </c>
      <c r="I6">
        <f>7.13</f>
        <v>7.13</v>
      </c>
      <c r="J6">
        <f>5.88</f>
        <v>5.88</v>
      </c>
      <c r="K6">
        <f>4.13</f>
        <v>4.13</v>
      </c>
      <c r="L6">
        <f>7.86</f>
        <v>7.86</v>
      </c>
      <c r="M6">
        <f>17.86</f>
        <v>17.86</v>
      </c>
      <c r="N6">
        <f>14.75</f>
        <v>14.75</v>
      </c>
      <c r="O6">
        <f>13.56</f>
        <v>13.56</v>
      </c>
      <c r="P6">
        <f>12.03</f>
        <v>12.03</v>
      </c>
      <c r="Q6">
        <f>13.56</f>
        <v>13.56</v>
      </c>
      <c r="R6">
        <f>16.21</f>
        <v>16.21</v>
      </c>
      <c r="S6">
        <f>19.86</f>
        <v>19.86</v>
      </c>
      <c r="T6">
        <f>18.03</f>
        <v>18.03</v>
      </c>
      <c r="U6">
        <f>5.06</f>
        <v>5.0599999999999996</v>
      </c>
      <c r="V6">
        <f>3.46</f>
        <v>3.46</v>
      </c>
      <c r="W6">
        <f>1.3</f>
        <v>1.3</v>
      </c>
      <c r="X6">
        <f>5.6</f>
        <v>5.6</v>
      </c>
      <c r="Y6">
        <f>5.65</f>
        <v>5.65</v>
      </c>
      <c r="Z6">
        <f>9.03</f>
        <v>9.0299999999999994</v>
      </c>
      <c r="AA6">
        <f>7.65</f>
        <v>7.65</v>
      </c>
      <c r="AB6">
        <f>10.05</f>
        <v>10.050000000000001</v>
      </c>
      <c r="AC6">
        <f>3.16</f>
        <v>3.16</v>
      </c>
      <c r="AD6">
        <f>5.15</f>
        <v>5.15</v>
      </c>
      <c r="AE6">
        <f>8.13</f>
        <v>8.1300000000000008</v>
      </c>
      <c r="AF6">
        <f>4.6</f>
        <v>4.5999999999999996</v>
      </c>
      <c r="AG6">
        <f>4.16</f>
        <v>4.16</v>
      </c>
      <c r="AH6">
        <f>3.26</f>
        <v>3.26</v>
      </c>
      <c r="AI6">
        <f>2.61</f>
        <v>2.61</v>
      </c>
      <c r="AJ6">
        <f>2.6</f>
        <v>2.6</v>
      </c>
      <c r="AK6">
        <f>2.3</f>
        <v>2.2999999999999998</v>
      </c>
      <c r="AL6">
        <f>17.11</f>
        <v>17.11</v>
      </c>
      <c r="AM6">
        <f>21.03</f>
        <v>21.03</v>
      </c>
      <c r="AN6">
        <f>17.9</f>
        <v>17.899999999999999</v>
      </c>
      <c r="AO6">
        <f>19.98</f>
        <v>19.98</v>
      </c>
      <c r="AP6">
        <f>20.05</f>
        <v>20.05</v>
      </c>
    </row>
    <row r="7" spans="2:42" x14ac:dyDescent="0.25">
      <c r="B7" t="s">
        <v>3</v>
      </c>
      <c r="C7">
        <f>4.93</f>
        <v>4.93</v>
      </c>
      <c r="D7">
        <f>5.45</f>
        <v>5.45</v>
      </c>
      <c r="E7">
        <f>6.05</f>
        <v>6.05</v>
      </c>
      <c r="F7">
        <v>0</v>
      </c>
      <c r="G7">
        <f>1.45</f>
        <v>1.45</v>
      </c>
      <c r="H7">
        <f>3.4</f>
        <v>3.4</v>
      </c>
      <c r="I7">
        <f>1.41</f>
        <v>1.41</v>
      </c>
      <c r="J7">
        <f>0.28</f>
        <v>0.28000000000000003</v>
      </c>
      <c r="K7">
        <f>2.65</f>
        <v>2.65</v>
      </c>
      <c r="L7">
        <f>2.21</f>
        <v>2.21</v>
      </c>
      <c r="M7">
        <f>22.58</f>
        <v>22.58</v>
      </c>
      <c r="N7">
        <f>20.76</f>
        <v>20.76</v>
      </c>
      <c r="O7">
        <f>19.36</f>
        <v>19.36</v>
      </c>
      <c r="P7">
        <f>17.65</f>
        <v>17.649999999999999</v>
      </c>
      <c r="Q7">
        <f>17.46</f>
        <v>17.46</v>
      </c>
      <c r="R7">
        <f>20.6</f>
        <v>20.6</v>
      </c>
      <c r="S7">
        <f>25</f>
        <v>25</v>
      </c>
      <c r="T7">
        <f>22.25</f>
        <v>22.25</v>
      </c>
      <c r="U7">
        <f>10.65</f>
        <v>10.65</v>
      </c>
      <c r="V7">
        <f>9.01</f>
        <v>9.01</v>
      </c>
      <c r="W7">
        <f>6.92</f>
        <v>6.92</v>
      </c>
      <c r="X7">
        <f>11.11</f>
        <v>11.11</v>
      </c>
      <c r="Y7">
        <f>11.16</f>
        <v>11.16</v>
      </c>
      <c r="Z7">
        <f>14.46</f>
        <v>14.46</v>
      </c>
      <c r="AA7">
        <f>13.18</f>
        <v>13.18</v>
      </c>
      <c r="AB7">
        <f>14.61</f>
        <v>14.61</v>
      </c>
      <c r="AC7">
        <f>8.63</f>
        <v>8.6300000000000008</v>
      </c>
      <c r="AD7">
        <f>10.7</f>
        <v>10.7</v>
      </c>
      <c r="AE7">
        <f>13.63</f>
        <v>13.63</v>
      </c>
      <c r="AF7">
        <f>2.03</f>
        <v>2.0299999999999998</v>
      </c>
      <c r="AG7">
        <f>2.72</f>
        <v>2.72</v>
      </c>
      <c r="AH7">
        <f>4.08</f>
        <v>4.08</v>
      </c>
      <c r="AI7">
        <f>4.2</f>
        <v>4.2</v>
      </c>
      <c r="AJ7">
        <f>3.72</f>
        <v>3.72</v>
      </c>
      <c r="AK7">
        <f>4.23</f>
        <v>4.2300000000000004</v>
      </c>
      <c r="AL7">
        <f>23.22</f>
        <v>23.22</v>
      </c>
      <c r="AM7">
        <f>26</f>
        <v>26</v>
      </c>
      <c r="AN7">
        <f>22.73</f>
        <v>22.73</v>
      </c>
      <c r="AO7">
        <f>25</f>
        <v>25</v>
      </c>
      <c r="AP7">
        <f>25</f>
        <v>25</v>
      </c>
    </row>
    <row r="8" spans="2:42" x14ac:dyDescent="0.25">
      <c r="B8" t="s">
        <v>4</v>
      </c>
      <c r="C8">
        <f>6</f>
        <v>6</v>
      </c>
      <c r="D8">
        <f>6.53</f>
        <v>6.53</v>
      </c>
      <c r="E8">
        <f>7.13</f>
        <v>7.13</v>
      </c>
      <c r="F8">
        <f>1.45</f>
        <v>1.45</v>
      </c>
      <c r="G8">
        <v>0</v>
      </c>
      <c r="H8">
        <f>2.31</f>
        <v>2.31</v>
      </c>
      <c r="I8">
        <f>0.6</f>
        <v>0.6</v>
      </c>
      <c r="J8">
        <f>1.83</f>
        <v>1.83</v>
      </c>
      <c r="K8">
        <f>2.52</f>
        <v>2.52</v>
      </c>
      <c r="L8">
        <f>1.13</f>
        <v>1.1299999999999999</v>
      </c>
      <c r="M8">
        <f>25</f>
        <v>25</v>
      </c>
      <c r="N8">
        <f>22.15</f>
        <v>22.15</v>
      </c>
      <c r="O8">
        <f>20.81</f>
        <v>20.81</v>
      </c>
      <c r="P8">
        <f>19.36</f>
        <v>19.36</v>
      </c>
      <c r="Q8">
        <f>18.82</f>
        <v>18.82</v>
      </c>
      <c r="R8">
        <f>21.06</f>
        <v>21.06</v>
      </c>
      <c r="S8">
        <f>26</f>
        <v>26</v>
      </c>
      <c r="T8">
        <f>23.23</f>
        <v>23.23</v>
      </c>
      <c r="U8">
        <f>11.86</f>
        <v>11.86</v>
      </c>
      <c r="V8">
        <f>10.33</f>
        <v>10.33</v>
      </c>
      <c r="W8">
        <f>8.33</f>
        <v>8.33</v>
      </c>
      <c r="X8">
        <f>12.36</f>
        <v>12.36</v>
      </c>
      <c r="Y8">
        <f>12.5</f>
        <v>12.5</v>
      </c>
      <c r="Z8">
        <f>16</f>
        <v>16</v>
      </c>
      <c r="AA8">
        <f>14.2</f>
        <v>14.2</v>
      </c>
      <c r="AB8">
        <f>15.42</f>
        <v>15.42</v>
      </c>
      <c r="AC8">
        <f>9.92</f>
        <v>9.92</v>
      </c>
      <c r="AD8">
        <f>11.86</f>
        <v>11.86</v>
      </c>
      <c r="AE8">
        <f>15</f>
        <v>15</v>
      </c>
      <c r="AF8">
        <f>3.16</f>
        <v>3.16</v>
      </c>
      <c r="AG8">
        <f>2.26</f>
        <v>2.2599999999999998</v>
      </c>
      <c r="AH8">
        <f>5.16</f>
        <v>5.16</v>
      </c>
      <c r="AI8">
        <f>5.3</f>
        <v>5.3</v>
      </c>
      <c r="AJ8">
        <f>4.83</f>
        <v>4.83</v>
      </c>
      <c r="AK8">
        <f>5.23</f>
        <v>5.23</v>
      </c>
      <c r="AL8">
        <f>25</f>
        <v>25</v>
      </c>
      <c r="AM8">
        <f>27</f>
        <v>27</v>
      </c>
      <c r="AN8">
        <f>23.76</f>
        <v>23.76</v>
      </c>
      <c r="AO8">
        <f>26</f>
        <v>26</v>
      </c>
      <c r="AP8">
        <f>26</f>
        <v>26</v>
      </c>
    </row>
    <row r="9" spans="2:42" x14ac:dyDescent="0.25">
      <c r="B9" t="s">
        <v>5</v>
      </c>
      <c r="C9">
        <f>7.93</f>
        <v>7.93</v>
      </c>
      <c r="D9">
        <f>8.43</f>
        <v>8.43</v>
      </c>
      <c r="E9">
        <f>9.05</f>
        <v>9.0500000000000007</v>
      </c>
      <c r="F9">
        <f>3.4</f>
        <v>3.4</v>
      </c>
      <c r="G9">
        <f>2.31</f>
        <v>2.31</v>
      </c>
      <c r="H9">
        <v>0</v>
      </c>
      <c r="I9">
        <f>2.68</f>
        <v>2.68</v>
      </c>
      <c r="J9">
        <f>4</f>
        <v>4</v>
      </c>
      <c r="K9">
        <f>5.86</f>
        <v>5.86</v>
      </c>
      <c r="L9">
        <f>2.91</f>
        <v>2.91</v>
      </c>
      <c r="M9">
        <f>26</f>
        <v>26</v>
      </c>
      <c r="N9">
        <f>22.75</f>
        <v>22.75</v>
      </c>
      <c r="O9">
        <f>22.36</f>
        <v>22.36</v>
      </c>
      <c r="P9">
        <f>21.05</f>
        <v>21.05</v>
      </c>
      <c r="Q9">
        <f>19.95</f>
        <v>19.95</v>
      </c>
      <c r="R9">
        <f>22.56</f>
        <v>22.56</v>
      </c>
      <c r="S9">
        <f>28</f>
        <v>28</v>
      </c>
      <c r="T9">
        <f>25</f>
        <v>25</v>
      </c>
      <c r="U9">
        <f>13.75</f>
        <v>13.75</v>
      </c>
      <c r="V9">
        <f>12.13</f>
        <v>12.13</v>
      </c>
      <c r="W9">
        <f>10.1</f>
        <v>10.1</v>
      </c>
      <c r="X9">
        <f>14.05</f>
        <v>14.05</v>
      </c>
      <c r="Y9">
        <f>14.05</f>
        <v>14.05</v>
      </c>
      <c r="Z9">
        <f>17.75</f>
        <v>17.75</v>
      </c>
      <c r="AA9">
        <f>16.3</f>
        <v>16.3</v>
      </c>
      <c r="AB9">
        <f>17.46</f>
        <v>17.46</v>
      </c>
      <c r="AC9">
        <f>11.55</f>
        <v>11.55</v>
      </c>
      <c r="AD9">
        <f>13.56</f>
        <v>13.56</v>
      </c>
      <c r="AE9">
        <f>16.81</f>
        <v>16.809999999999999</v>
      </c>
      <c r="AF9">
        <f>5.32</f>
        <v>5.32</v>
      </c>
      <c r="AG9">
        <f>4.4</f>
        <v>4.4000000000000004</v>
      </c>
      <c r="AH9">
        <f>7.42</f>
        <v>7.42</v>
      </c>
      <c r="AI9">
        <f>7.48</f>
        <v>7.48</v>
      </c>
      <c r="AJ9">
        <f>7.08</f>
        <v>7.08</v>
      </c>
      <c r="AK9">
        <f>7.5</f>
        <v>7.5</v>
      </c>
      <c r="AL9">
        <f>25</f>
        <v>25</v>
      </c>
      <c r="AM9">
        <f>29</f>
        <v>29</v>
      </c>
      <c r="AN9">
        <f>26</f>
        <v>26</v>
      </c>
      <c r="AO9">
        <f>28</f>
        <v>28</v>
      </c>
      <c r="AP9">
        <f>28</f>
        <v>28</v>
      </c>
    </row>
    <row r="10" spans="2:42" x14ac:dyDescent="0.25">
      <c r="B10" t="s">
        <v>6</v>
      </c>
      <c r="C10">
        <f>6</f>
        <v>6</v>
      </c>
      <c r="D10">
        <f>6.51</f>
        <v>6.51</v>
      </c>
      <c r="E10">
        <f>7.13</f>
        <v>7.13</v>
      </c>
      <c r="F10">
        <f>1.41</f>
        <v>1.41</v>
      </c>
      <c r="G10">
        <f>0.6</f>
        <v>0.6</v>
      </c>
      <c r="H10">
        <f>2.68</f>
        <v>2.68</v>
      </c>
      <c r="I10">
        <v>0</v>
      </c>
      <c r="J10">
        <f>1.42</f>
        <v>1.42</v>
      </c>
      <c r="K10">
        <f>3.63</f>
        <v>3.63</v>
      </c>
      <c r="L10">
        <f>1.85</f>
        <v>1.85</v>
      </c>
      <c r="M10">
        <f>23.5</f>
        <v>23.5</v>
      </c>
      <c r="N10">
        <f>20.68</f>
        <v>20.68</v>
      </c>
      <c r="O10">
        <f>19.48</f>
        <v>19.48</v>
      </c>
      <c r="P10">
        <f>17.93</f>
        <v>17.93</v>
      </c>
      <c r="Q10">
        <f>19</f>
        <v>19</v>
      </c>
      <c r="R10">
        <f>21</f>
        <v>21</v>
      </c>
      <c r="S10">
        <f>25</f>
        <v>25</v>
      </c>
      <c r="T10">
        <f>23.18</f>
        <v>23.18</v>
      </c>
      <c r="U10">
        <f>11.7</f>
        <v>11.7</v>
      </c>
      <c r="V10">
        <f>10.13</f>
        <v>10.130000000000001</v>
      </c>
      <c r="W10">
        <f>8.01</f>
        <v>8.01</v>
      </c>
      <c r="X10">
        <f>12</f>
        <v>12</v>
      </c>
      <c r="Y10">
        <f>12.06</f>
        <v>12.06</v>
      </c>
      <c r="Z10">
        <f>15.62</f>
        <v>15.62</v>
      </c>
      <c r="AA10">
        <f>14.18</f>
        <v>14.18</v>
      </c>
      <c r="AB10">
        <f>15.63</f>
        <v>15.63</v>
      </c>
      <c r="AC10">
        <f>9.62</f>
        <v>9.6199999999999992</v>
      </c>
      <c r="AD10">
        <f>11.56</f>
        <v>11.56</v>
      </c>
      <c r="AE10">
        <f>14.72</f>
        <v>14.72</v>
      </c>
      <c r="AF10">
        <f>3.26</f>
        <v>3.26</v>
      </c>
      <c r="AG10">
        <f>2.36</f>
        <v>2.36</v>
      </c>
      <c r="AH10">
        <f>5.35</f>
        <v>5.35</v>
      </c>
      <c r="AI10">
        <f>5.48</f>
        <v>5.48</v>
      </c>
      <c r="AJ10">
        <f>4.96</f>
        <v>4.96</v>
      </c>
      <c r="AK10">
        <f>5.45</f>
        <v>5.45</v>
      </c>
      <c r="AL10">
        <f>22.98</f>
        <v>22.98</v>
      </c>
      <c r="AM10">
        <f>27</f>
        <v>27</v>
      </c>
      <c r="AN10">
        <f>23.65</f>
        <v>23.65</v>
      </c>
      <c r="AO10">
        <f>26</f>
        <v>26</v>
      </c>
      <c r="AP10">
        <f>26</f>
        <v>26</v>
      </c>
    </row>
    <row r="11" spans="2:42" x14ac:dyDescent="0.25">
      <c r="B11" t="s">
        <v>7</v>
      </c>
      <c r="C11">
        <f>4.75</f>
        <v>4.75</v>
      </c>
      <c r="D11">
        <f>5.28</f>
        <v>5.28</v>
      </c>
      <c r="E11">
        <f>5.88</f>
        <v>5.88</v>
      </c>
      <c r="F11">
        <f>0.28</f>
        <v>0.28000000000000003</v>
      </c>
      <c r="G11">
        <f>1.83</f>
        <v>1.83</v>
      </c>
      <c r="H11">
        <f>4</f>
        <v>4</v>
      </c>
      <c r="I11">
        <f>1.42</f>
        <v>1.42</v>
      </c>
      <c r="J11">
        <v>0</v>
      </c>
      <c r="K11">
        <f>2.5</f>
        <v>2.5</v>
      </c>
      <c r="L11">
        <f>2.08</f>
        <v>2.08</v>
      </c>
      <c r="M11">
        <f>22.31</f>
        <v>22.31</v>
      </c>
      <c r="N11">
        <f>19.5</f>
        <v>19.5</v>
      </c>
      <c r="O11">
        <f>19.63</f>
        <v>19.63</v>
      </c>
      <c r="P11">
        <f>18.03</f>
        <v>18.03</v>
      </c>
      <c r="Q11">
        <f>18.22</f>
        <v>18.22</v>
      </c>
      <c r="R11">
        <f>18.81</f>
        <v>18.809999999999999</v>
      </c>
      <c r="S11">
        <f>24</f>
        <v>24</v>
      </c>
      <c r="T11">
        <f>22</f>
        <v>22</v>
      </c>
      <c r="U11">
        <f>10.63</f>
        <v>10.63</v>
      </c>
      <c r="V11">
        <f>9.1</f>
        <v>9.1</v>
      </c>
      <c r="W11">
        <f>6.88</f>
        <v>6.88</v>
      </c>
      <c r="X11">
        <f>10.81</f>
        <v>10.81</v>
      </c>
      <c r="Y11">
        <f>10.93</f>
        <v>10.93</v>
      </c>
      <c r="Z11">
        <f>14.43</f>
        <v>14.43</v>
      </c>
      <c r="AA11">
        <f>12.98</f>
        <v>12.98</v>
      </c>
      <c r="AB11">
        <f>14.85</f>
        <v>14.85</v>
      </c>
      <c r="AC11">
        <f>8.66</f>
        <v>8.66</v>
      </c>
      <c r="AD11">
        <f>10.36</f>
        <v>10.36</v>
      </c>
      <c r="AE11">
        <f>13.51</f>
        <v>13.51</v>
      </c>
      <c r="AF11">
        <f>1.93</f>
        <v>1.93</v>
      </c>
      <c r="AG11">
        <f>1</f>
        <v>1</v>
      </c>
      <c r="AH11">
        <f>3.95</f>
        <v>3.95</v>
      </c>
      <c r="AI11">
        <f>4.05</f>
        <v>4.05</v>
      </c>
      <c r="AJ11">
        <f>3.58</f>
        <v>3.58</v>
      </c>
      <c r="AK11">
        <f>4.08</f>
        <v>4.08</v>
      </c>
      <c r="AL11">
        <f>23.31</f>
        <v>23.31</v>
      </c>
      <c r="AM11">
        <f>26</f>
        <v>26</v>
      </c>
      <c r="AN11">
        <f>22.46</f>
        <v>22.46</v>
      </c>
      <c r="AO11">
        <f>24</f>
        <v>24</v>
      </c>
      <c r="AP11">
        <f>26</f>
        <v>26</v>
      </c>
    </row>
    <row r="12" spans="2:42" x14ac:dyDescent="0.25">
      <c r="B12" t="s">
        <v>8</v>
      </c>
      <c r="C12">
        <f>3.05</f>
        <v>3.05</v>
      </c>
      <c r="D12">
        <f>3.55</f>
        <v>3.55</v>
      </c>
      <c r="E12">
        <f>4.13</f>
        <v>4.13</v>
      </c>
      <c r="F12">
        <f>2.65</f>
        <v>2.65</v>
      </c>
      <c r="G12">
        <f>2.52</f>
        <v>2.52</v>
      </c>
      <c r="H12">
        <f>5.86</f>
        <v>5.86</v>
      </c>
      <c r="I12">
        <f>3.63</f>
        <v>3.63</v>
      </c>
      <c r="J12">
        <f>2.5</f>
        <v>2.5</v>
      </c>
      <c r="K12">
        <v>0</v>
      </c>
      <c r="L12">
        <f>4.46</f>
        <v>4.46</v>
      </c>
      <c r="M12">
        <f>22.03</f>
        <v>22.03</v>
      </c>
      <c r="N12">
        <f>17.6</f>
        <v>17.600000000000001</v>
      </c>
      <c r="O12">
        <f>17.53</f>
        <v>17.53</v>
      </c>
      <c r="P12">
        <f>15.88</f>
        <v>15.88</v>
      </c>
      <c r="Q12">
        <f>15.76</f>
        <v>15.76</v>
      </c>
      <c r="R12">
        <f>18.6</f>
        <v>18.600000000000001</v>
      </c>
      <c r="S12">
        <f>22.36</f>
        <v>22.36</v>
      </c>
      <c r="T12">
        <f>20.95</f>
        <v>20.95</v>
      </c>
      <c r="U12">
        <f>8.35</f>
        <v>8.35</v>
      </c>
      <c r="V12">
        <f>6.85</f>
        <v>6.85</v>
      </c>
      <c r="W12">
        <f>4.92</f>
        <v>4.92</v>
      </c>
      <c r="X12">
        <f>9.13</f>
        <v>9.1300000000000008</v>
      </c>
      <c r="Y12">
        <f>9.23</f>
        <v>9.23</v>
      </c>
      <c r="Z12">
        <f>12.55</f>
        <v>12.55</v>
      </c>
      <c r="AA12">
        <f>11.28</f>
        <v>11.28</v>
      </c>
      <c r="AB12">
        <f>12.46</f>
        <v>12.46</v>
      </c>
      <c r="AC12">
        <f>6.58</f>
        <v>6.58</v>
      </c>
      <c r="AD12">
        <f>8.72</f>
        <v>8.7200000000000006</v>
      </c>
      <c r="AE12">
        <f>11.68</f>
        <v>11.68</v>
      </c>
      <c r="AF12">
        <f>3.15</f>
        <v>3.15</v>
      </c>
      <c r="AG12">
        <f>3.36</f>
        <v>3.36</v>
      </c>
      <c r="AH12">
        <f>3.11</f>
        <v>3.11</v>
      </c>
      <c r="AI12">
        <f>3</f>
        <v>3</v>
      </c>
      <c r="AJ12">
        <f>2.11</f>
        <v>2.11</v>
      </c>
      <c r="AK12">
        <f>2.43</f>
        <v>2.4300000000000002</v>
      </c>
      <c r="AL12">
        <f>19.9</f>
        <v>19.899999999999999</v>
      </c>
      <c r="AM12">
        <f>24</f>
        <v>24</v>
      </c>
      <c r="AN12">
        <f>22.1</f>
        <v>22.1</v>
      </c>
      <c r="AO12">
        <f>22.48</f>
        <v>22.48</v>
      </c>
      <c r="AP12">
        <f>22.61</f>
        <v>22.61</v>
      </c>
    </row>
    <row r="13" spans="2:42" x14ac:dyDescent="0.25">
      <c r="B13" t="s">
        <v>9</v>
      </c>
      <c r="C13">
        <f>6.75</f>
        <v>6.75</v>
      </c>
      <c r="D13">
        <f>7.28</f>
        <v>7.28</v>
      </c>
      <c r="E13">
        <f>7.86</f>
        <v>7.86</v>
      </c>
      <c r="F13">
        <f>2.21</f>
        <v>2.21</v>
      </c>
      <c r="G13">
        <f>1.13</f>
        <v>1.1299999999999999</v>
      </c>
      <c r="H13">
        <f>2.91</f>
        <v>2.91</v>
      </c>
      <c r="I13">
        <f>1.85</f>
        <v>1.85</v>
      </c>
      <c r="J13">
        <f>2.08</f>
        <v>2.08</v>
      </c>
      <c r="K13">
        <f>4.46</f>
        <v>4.46</v>
      </c>
      <c r="L13">
        <v>0</v>
      </c>
      <c r="M13">
        <f>24</f>
        <v>24</v>
      </c>
      <c r="N13">
        <f>21.56</f>
        <v>21.56</v>
      </c>
      <c r="O13">
        <f>20.36</f>
        <v>20.36</v>
      </c>
      <c r="P13">
        <f>18.83</f>
        <v>18.829999999999998</v>
      </c>
      <c r="Q13">
        <f>20.15</f>
        <v>20.149999999999999</v>
      </c>
      <c r="R13">
        <f>21.95</f>
        <v>21.95</v>
      </c>
      <c r="S13">
        <f>26</f>
        <v>26</v>
      </c>
      <c r="T13">
        <f>25.97</f>
        <v>25.97</v>
      </c>
      <c r="U13">
        <f>24</f>
        <v>24</v>
      </c>
      <c r="V13">
        <f>12.66</f>
        <v>12.66</v>
      </c>
      <c r="W13">
        <f>8.8</f>
        <v>8.8000000000000007</v>
      </c>
      <c r="X13">
        <f>13.03</f>
        <v>13.03</v>
      </c>
      <c r="Y13">
        <f>13</f>
        <v>13</v>
      </c>
      <c r="Z13">
        <f>16.6</f>
        <v>16.600000000000001</v>
      </c>
      <c r="AA13">
        <f>15.16</f>
        <v>15.16</v>
      </c>
      <c r="AB13">
        <f>16.73</f>
        <v>16.73</v>
      </c>
      <c r="AC13">
        <f>10.53</f>
        <v>10.53</v>
      </c>
      <c r="AD13">
        <f>12.53</f>
        <v>12.53</v>
      </c>
      <c r="AE13">
        <f>15.71</f>
        <v>15.71</v>
      </c>
      <c r="AF13">
        <f>4.05</f>
        <v>4.05</v>
      </c>
      <c r="AG13">
        <f>3.15</f>
        <v>3.15</v>
      </c>
      <c r="AH13">
        <f>6.15</f>
        <v>6.15</v>
      </c>
      <c r="AI13">
        <f>6.25</f>
        <v>6.25</v>
      </c>
      <c r="AJ13">
        <f>5.75</f>
        <v>5.75</v>
      </c>
      <c r="AK13">
        <f>6.25</f>
        <v>6.25</v>
      </c>
      <c r="AL13">
        <f>23.86</f>
        <v>23.86</v>
      </c>
      <c r="AM13">
        <f>28</f>
        <v>28</v>
      </c>
      <c r="AN13">
        <f>25</f>
        <v>25</v>
      </c>
      <c r="AO13">
        <f>26</f>
        <v>26</v>
      </c>
      <c r="AP13">
        <f>27</f>
        <v>27</v>
      </c>
    </row>
    <row r="14" spans="2:42" x14ac:dyDescent="0.25">
      <c r="B14" t="s">
        <v>10</v>
      </c>
      <c r="C14">
        <f>19.36</f>
        <v>19.36</v>
      </c>
      <c r="D14">
        <f>17.93</f>
        <v>17.93</v>
      </c>
      <c r="E14">
        <f>17.86</f>
        <v>17.86</v>
      </c>
      <c r="F14">
        <f>22.58</f>
        <v>22.58</v>
      </c>
      <c r="G14">
        <f>25</f>
        <v>25</v>
      </c>
      <c r="H14">
        <f>26</f>
        <v>26</v>
      </c>
      <c r="I14">
        <f>23.5</f>
        <v>23.5</v>
      </c>
      <c r="J14">
        <f>22.31</f>
        <v>22.31</v>
      </c>
      <c r="K14">
        <f>22.03</f>
        <v>22.03</v>
      </c>
      <c r="L14">
        <f>24</f>
        <v>24</v>
      </c>
      <c r="M14">
        <v>0</v>
      </c>
      <c r="N14">
        <f>3.75</f>
        <v>3.75</v>
      </c>
      <c r="O14">
        <f>5.3</f>
        <v>5.3</v>
      </c>
      <c r="P14">
        <f>6</f>
        <v>6</v>
      </c>
      <c r="Q14">
        <f>10</f>
        <v>10</v>
      </c>
      <c r="R14">
        <f>8.66</f>
        <v>8.66</v>
      </c>
      <c r="S14">
        <f>9.33</f>
        <v>9.33</v>
      </c>
      <c r="T14">
        <f>8.78</f>
        <v>8.7799999999999994</v>
      </c>
      <c r="U14">
        <f>15.26</f>
        <v>15.26</v>
      </c>
      <c r="V14">
        <f>15.85</f>
        <v>15.85</v>
      </c>
      <c r="W14">
        <f>17.23</f>
        <v>17.23</v>
      </c>
      <c r="X14">
        <f>13.33</f>
        <v>13.33</v>
      </c>
      <c r="Y14">
        <f>13.35</f>
        <v>13.35</v>
      </c>
      <c r="Z14">
        <f>14.55</f>
        <v>14.55</v>
      </c>
      <c r="AA14">
        <f>10.93</f>
        <v>10.93</v>
      </c>
      <c r="AB14">
        <f>12.23</f>
        <v>12.23</v>
      </c>
      <c r="AC14">
        <f>15.08</f>
        <v>15.08</v>
      </c>
      <c r="AD14">
        <f>13.66</f>
        <v>13.66</v>
      </c>
      <c r="AE14">
        <f>9.88</f>
        <v>9.8800000000000008</v>
      </c>
      <c r="AF14">
        <f>21.95</f>
        <v>21.95</v>
      </c>
      <c r="AG14">
        <f>21.53</f>
        <v>21.53</v>
      </c>
      <c r="AH14">
        <f>19.9</f>
        <v>19.899999999999999</v>
      </c>
      <c r="AI14">
        <f>19.25</f>
        <v>19.25</v>
      </c>
      <c r="AJ14">
        <f>19.95</f>
        <v>19.95</v>
      </c>
      <c r="AK14">
        <f>18.93</f>
        <v>18.93</v>
      </c>
      <c r="AL14">
        <f>2.43</f>
        <v>2.4300000000000002</v>
      </c>
      <c r="AM14">
        <f>7.72</f>
        <v>7.72</v>
      </c>
      <c r="AN14">
        <f>3.2</f>
        <v>3.2</v>
      </c>
      <c r="AO14">
        <f>5.58</f>
        <v>5.58</v>
      </c>
      <c r="AP14">
        <f>6.71</f>
        <v>6.71</v>
      </c>
    </row>
    <row r="15" spans="2:42" x14ac:dyDescent="0.25">
      <c r="B15" t="s">
        <v>11</v>
      </c>
      <c r="C15">
        <f>16.25</f>
        <v>16.25</v>
      </c>
      <c r="D15">
        <f>14.86</f>
        <v>14.86</v>
      </c>
      <c r="E15">
        <f>14.75</f>
        <v>14.75</v>
      </c>
      <c r="F15">
        <f>20.76</f>
        <v>20.76</v>
      </c>
      <c r="G15">
        <f>22.15</f>
        <v>22.15</v>
      </c>
      <c r="H15">
        <f>22.75</f>
        <v>22.75</v>
      </c>
      <c r="I15">
        <f>20.68</f>
        <v>20.68</v>
      </c>
      <c r="J15">
        <f>19.5</f>
        <v>19.5</v>
      </c>
      <c r="K15">
        <f>17.6</f>
        <v>17.600000000000001</v>
      </c>
      <c r="L15">
        <f>21.56</f>
        <v>21.56</v>
      </c>
      <c r="M15">
        <f>3.75</f>
        <v>3.75</v>
      </c>
      <c r="N15">
        <v>0</v>
      </c>
      <c r="O15">
        <f>2.22</f>
        <v>2.2200000000000002</v>
      </c>
      <c r="P15">
        <f>3.72</f>
        <v>3.72</v>
      </c>
      <c r="Q15">
        <f>8.18</f>
        <v>8.18</v>
      </c>
      <c r="R15">
        <f>7.85</f>
        <v>7.85</v>
      </c>
      <c r="S15">
        <f>8.52</f>
        <v>8.52</v>
      </c>
      <c r="T15">
        <f>7.93</f>
        <v>7.93</v>
      </c>
      <c r="U15">
        <f>12.25</f>
        <v>12.25</v>
      </c>
      <c r="V15">
        <f>12.82</f>
        <v>12.82</v>
      </c>
      <c r="W15">
        <f>14.15</f>
        <v>14.15</v>
      </c>
      <c r="X15">
        <f>10.45</f>
        <v>10.45</v>
      </c>
      <c r="Y15">
        <f>10.36</f>
        <v>10.36</v>
      </c>
      <c r="Z15">
        <f>6.62</f>
        <v>6.62</v>
      </c>
      <c r="AA15">
        <f>8.13</f>
        <v>8.1300000000000008</v>
      </c>
      <c r="AB15">
        <f>9.25</f>
        <v>9.25</v>
      </c>
      <c r="AC15">
        <f>12.06</f>
        <v>12.06</v>
      </c>
      <c r="AD15">
        <f>10.73</f>
        <v>10.73</v>
      </c>
      <c r="AE15">
        <f>7.12</f>
        <v>7.12</v>
      </c>
      <c r="AF15">
        <f>18.35</f>
        <v>18.350000000000001</v>
      </c>
      <c r="AG15">
        <f>18.38</f>
        <v>18.38</v>
      </c>
      <c r="AH15">
        <f>17.46</f>
        <v>17.46</v>
      </c>
      <c r="AI15">
        <f>16.43</f>
        <v>16.43</v>
      </c>
      <c r="AJ15">
        <f>16.82</f>
        <v>16.82</v>
      </c>
      <c r="AK15">
        <f>16.51</f>
        <v>16.510000000000002</v>
      </c>
      <c r="AL15">
        <f>4.26</f>
        <v>4.26</v>
      </c>
      <c r="AM15">
        <f>9.28</f>
        <v>9.2799999999999994</v>
      </c>
      <c r="AN15">
        <f>5.16</f>
        <v>5.16</v>
      </c>
      <c r="AO15">
        <f>7.56</f>
        <v>7.56</v>
      </c>
      <c r="AP15">
        <f>7.63</f>
        <v>7.63</v>
      </c>
    </row>
    <row r="16" spans="2:42" x14ac:dyDescent="0.25">
      <c r="B16" t="s">
        <v>12</v>
      </c>
      <c r="C16">
        <f>15.01</f>
        <v>15.01</v>
      </c>
      <c r="D16">
        <f>13.68</f>
        <v>13.68</v>
      </c>
      <c r="E16">
        <f>13.56</f>
        <v>13.56</v>
      </c>
      <c r="F16">
        <f>19.36</f>
        <v>19.36</v>
      </c>
      <c r="G16">
        <f>20.81</f>
        <v>20.81</v>
      </c>
      <c r="H16">
        <f>22.36</f>
        <v>22.36</v>
      </c>
      <c r="I16">
        <f>19.48</f>
        <v>19.48</v>
      </c>
      <c r="J16">
        <f>19.63</f>
        <v>19.63</v>
      </c>
      <c r="K16">
        <f>17.53</f>
        <v>17.53</v>
      </c>
      <c r="L16">
        <f>20.36</f>
        <v>20.36</v>
      </c>
      <c r="M16">
        <f>5.3</f>
        <v>5.3</v>
      </c>
      <c r="N16">
        <f>2.22</f>
        <v>2.2200000000000002</v>
      </c>
      <c r="O16">
        <v>0</v>
      </c>
      <c r="P16">
        <v>0</v>
      </c>
      <c r="Q16">
        <f>6.93</f>
        <v>6.93</v>
      </c>
      <c r="R16">
        <f>7.38</f>
        <v>7.38</v>
      </c>
      <c r="S16">
        <f>8.4</f>
        <v>8.4</v>
      </c>
      <c r="T16">
        <f>7.6</f>
        <v>7.6</v>
      </c>
      <c r="U16">
        <f>11.03</f>
        <v>11.03</v>
      </c>
      <c r="V16">
        <f>11.65</f>
        <v>11.65</v>
      </c>
      <c r="W16">
        <f>13</f>
        <v>13</v>
      </c>
      <c r="X16">
        <f>9.33</f>
        <v>9.33</v>
      </c>
      <c r="Y16">
        <f>9.32</f>
        <v>9.32</v>
      </c>
      <c r="Z16">
        <f>5.42</f>
        <v>5.42</v>
      </c>
      <c r="AA16">
        <f>7.06</f>
        <v>7.06</v>
      </c>
      <c r="AB16">
        <f>8.08</f>
        <v>8.08</v>
      </c>
      <c r="AC16">
        <f>10.95</f>
        <v>10.95</v>
      </c>
      <c r="AD16">
        <f>9.58</f>
        <v>9.58</v>
      </c>
      <c r="AE16">
        <f>6.03</f>
        <v>6.03</v>
      </c>
      <c r="AF16">
        <f>17.6</f>
        <v>17.600000000000001</v>
      </c>
      <c r="AG16">
        <f>17.23</f>
        <v>17.23</v>
      </c>
      <c r="AH16">
        <f>16.26</f>
        <v>16.260000000000002</v>
      </c>
      <c r="AI16">
        <f>15.62</f>
        <v>15.62</v>
      </c>
      <c r="AJ16">
        <f>15.62</f>
        <v>15.62</v>
      </c>
      <c r="AK16">
        <f>15.28</f>
        <v>15.28</v>
      </c>
      <c r="AL16">
        <f>5.1</f>
        <v>5.0999999999999996</v>
      </c>
      <c r="AM16">
        <f>9.5</f>
        <v>9.5</v>
      </c>
      <c r="AN16">
        <f>5.8</f>
        <v>5.8</v>
      </c>
      <c r="AO16">
        <f>7.75</f>
        <v>7.75</v>
      </c>
      <c r="AP16">
        <f>7.85</f>
        <v>7.85</v>
      </c>
    </row>
    <row r="17" spans="2:42" x14ac:dyDescent="0.25">
      <c r="B17" t="s">
        <v>13</v>
      </c>
      <c r="C17">
        <f>13.51</f>
        <v>13.51</v>
      </c>
      <c r="D17">
        <f>12.15</f>
        <v>12.15</v>
      </c>
      <c r="E17">
        <f>12.03</f>
        <v>12.03</v>
      </c>
      <c r="F17">
        <f>17.65</f>
        <v>17.649999999999999</v>
      </c>
      <c r="G17">
        <f>19.36</f>
        <v>19.36</v>
      </c>
      <c r="H17">
        <f>21.05</f>
        <v>21.05</v>
      </c>
      <c r="I17">
        <f>17.93</f>
        <v>17.93</v>
      </c>
      <c r="J17">
        <f>18.03</f>
        <v>18.03</v>
      </c>
      <c r="K17">
        <f>15.88</f>
        <v>15.88</v>
      </c>
      <c r="L17">
        <f>18.83</f>
        <v>18.829999999999998</v>
      </c>
      <c r="M17">
        <f>6</f>
        <v>6</v>
      </c>
      <c r="N17">
        <f>3.72</f>
        <v>3.72</v>
      </c>
      <c r="O17">
        <v>0</v>
      </c>
      <c r="P17">
        <v>0</v>
      </c>
      <c r="Q17">
        <f>5.2</f>
        <v>5.2</v>
      </c>
      <c r="R17">
        <f>5.9</f>
        <v>5.9</v>
      </c>
      <c r="S17">
        <f>8.03</f>
        <v>8.0299999999999994</v>
      </c>
      <c r="T17">
        <f>7.26</f>
        <v>7.26</v>
      </c>
      <c r="U17">
        <f>9.45</f>
        <v>9.4499999999999993</v>
      </c>
      <c r="V17">
        <f>10</f>
        <v>10</v>
      </c>
      <c r="W17">
        <f>11.28</f>
        <v>11.28</v>
      </c>
      <c r="X17">
        <f>7.73</f>
        <v>7.73</v>
      </c>
      <c r="Y17">
        <f>7.66</f>
        <v>7.66</v>
      </c>
      <c r="Z17">
        <f>3.93</f>
        <v>3.93</v>
      </c>
      <c r="AA17">
        <f>5.46</f>
        <v>5.46</v>
      </c>
      <c r="AB17">
        <f>6.65</f>
        <v>6.65</v>
      </c>
      <c r="AC17">
        <f>9.33</f>
        <v>9.33</v>
      </c>
      <c r="AD17">
        <f>7.98</f>
        <v>7.98</v>
      </c>
      <c r="AE17">
        <f>4.45</f>
        <v>4.45</v>
      </c>
      <c r="AF17">
        <f>15.86</f>
        <v>15.86</v>
      </c>
      <c r="AG17">
        <f>15.46</f>
        <v>15.46</v>
      </c>
      <c r="AH17">
        <f>14.48</f>
        <v>14.48</v>
      </c>
      <c r="AI17">
        <f>13.83</f>
        <v>13.83</v>
      </c>
      <c r="AJ17">
        <f>13.85</f>
        <v>13.85</v>
      </c>
      <c r="AK17">
        <f>13.52</f>
        <v>13.52</v>
      </c>
      <c r="AL17">
        <f>5.58</f>
        <v>5.58</v>
      </c>
      <c r="AM17">
        <f>9.85</f>
        <v>9.85</v>
      </c>
      <c r="AN17">
        <f>6.2</f>
        <v>6.2</v>
      </c>
      <c r="AO17">
        <f>8.13</f>
        <v>8.1300000000000008</v>
      </c>
      <c r="AP17">
        <f>8.3</f>
        <v>8.3000000000000007</v>
      </c>
    </row>
    <row r="18" spans="2:42" x14ac:dyDescent="0.25">
      <c r="B18" t="s">
        <v>14</v>
      </c>
      <c r="C18">
        <f>14.42</f>
        <v>14.42</v>
      </c>
      <c r="D18">
        <f>13.35</f>
        <v>13.35</v>
      </c>
      <c r="E18">
        <f>13.56</f>
        <v>13.56</v>
      </c>
      <c r="F18">
        <f>17.46</f>
        <v>17.46</v>
      </c>
      <c r="G18">
        <f>18.82</f>
        <v>18.82</v>
      </c>
      <c r="H18">
        <f>19.95</f>
        <v>19.95</v>
      </c>
      <c r="I18">
        <f>19</f>
        <v>19</v>
      </c>
      <c r="J18">
        <f>18.22</f>
        <v>18.22</v>
      </c>
      <c r="K18">
        <f>15.76</f>
        <v>15.76</v>
      </c>
      <c r="L18">
        <f>20.15</f>
        <v>20.149999999999999</v>
      </c>
      <c r="M18">
        <f>10</f>
        <v>10</v>
      </c>
      <c r="N18">
        <f>8.18</f>
        <v>8.18</v>
      </c>
      <c r="O18">
        <f>6.93</f>
        <v>6.93</v>
      </c>
      <c r="P18">
        <f>5.2</f>
        <v>5.2</v>
      </c>
      <c r="Q18">
        <v>0</v>
      </c>
      <c r="R18">
        <f>3.85</f>
        <v>3.85</v>
      </c>
      <c r="S18">
        <f>9.15</f>
        <v>9.15</v>
      </c>
      <c r="T18">
        <f>6.01</f>
        <v>6.01</v>
      </c>
      <c r="U18">
        <f>12</f>
        <v>12</v>
      </c>
      <c r="V18">
        <f>11.82</f>
        <v>11.82</v>
      </c>
      <c r="W18">
        <f>12.63</f>
        <v>12.63</v>
      </c>
      <c r="X18">
        <f>10.15</f>
        <v>10.15</v>
      </c>
      <c r="Y18">
        <f>8.12</f>
        <v>8.1199999999999992</v>
      </c>
      <c r="Z18">
        <f>6</f>
        <v>6</v>
      </c>
      <c r="AA18">
        <f>7.83</f>
        <v>7.83</v>
      </c>
      <c r="AB18">
        <f>4.32</f>
        <v>4.32</v>
      </c>
      <c r="AC18">
        <f>10.56</f>
        <v>10.56</v>
      </c>
      <c r="AD18">
        <f>10.43</f>
        <v>10.43</v>
      </c>
      <c r="AE18">
        <f>6.8</f>
        <v>6.8</v>
      </c>
      <c r="AF18">
        <f>17.22</f>
        <v>17.22</v>
      </c>
      <c r="AG18">
        <f>16.5</f>
        <v>16.5</v>
      </c>
      <c r="AH18">
        <f>15.9</f>
        <v>15.9</v>
      </c>
      <c r="AI18">
        <f>15.25</f>
        <v>15.25</v>
      </c>
      <c r="AJ18">
        <f>15.35</f>
        <v>15.35</v>
      </c>
      <c r="AK18">
        <f>14.93</f>
        <v>14.93</v>
      </c>
      <c r="AL18">
        <f>9.53</f>
        <v>9.5299999999999994</v>
      </c>
      <c r="AM18">
        <f>12.08</f>
        <v>12.08</v>
      </c>
      <c r="AN18">
        <f>10.15</f>
        <v>10.15</v>
      </c>
      <c r="AO18">
        <f>11.5</f>
        <v>11.5</v>
      </c>
      <c r="AP18">
        <f>10.96</f>
        <v>10.96</v>
      </c>
    </row>
    <row r="19" spans="2:42" x14ac:dyDescent="0.25">
      <c r="B19" t="s">
        <v>15</v>
      </c>
      <c r="C19">
        <f>17.06</f>
        <v>17.059999999999999</v>
      </c>
      <c r="D19">
        <f>16.33</f>
        <v>16.329999999999998</v>
      </c>
      <c r="E19">
        <f>16.21</f>
        <v>16.21</v>
      </c>
      <c r="F19">
        <f>20.6</f>
        <v>20.6</v>
      </c>
      <c r="G19">
        <f>21.06</f>
        <v>21.06</v>
      </c>
      <c r="H19">
        <f>22.56</f>
        <v>22.56</v>
      </c>
      <c r="I19">
        <f>21</f>
        <v>21</v>
      </c>
      <c r="J19">
        <f>18.81</f>
        <v>18.809999999999999</v>
      </c>
      <c r="K19">
        <f>18.6</f>
        <v>18.600000000000001</v>
      </c>
      <c r="L19">
        <f>21.95</f>
        <v>21.95</v>
      </c>
      <c r="M19">
        <f>8.66</f>
        <v>8.66</v>
      </c>
      <c r="N19">
        <f>7.85</f>
        <v>7.85</v>
      </c>
      <c r="O19">
        <f>7.38</f>
        <v>7.38</v>
      </c>
      <c r="P19">
        <f>5.9</f>
        <v>5.9</v>
      </c>
      <c r="Q19">
        <f>3.85</f>
        <v>3.85</v>
      </c>
      <c r="R19">
        <v>0</v>
      </c>
      <c r="S19">
        <f>5.68</f>
        <v>5.68</v>
      </c>
      <c r="T19">
        <f>2.45</f>
        <v>2.4500000000000002</v>
      </c>
      <c r="U19">
        <f>14.21</f>
        <v>14.21</v>
      </c>
      <c r="V19">
        <f>14.81</f>
        <v>14.81</v>
      </c>
      <c r="W19">
        <f>15.92</f>
        <v>15.92</v>
      </c>
      <c r="X19">
        <f>12.26</f>
        <v>12.26</v>
      </c>
      <c r="Y19">
        <f>11.35</f>
        <v>11.35</v>
      </c>
      <c r="Z19">
        <f>8.08</f>
        <v>8.08</v>
      </c>
      <c r="AA19">
        <f>9.86</f>
        <v>9.86</v>
      </c>
      <c r="AB19">
        <f>6.85</f>
        <v>6.85</v>
      </c>
      <c r="AC19">
        <f>13.75</f>
        <v>13.75</v>
      </c>
      <c r="AD19">
        <f>12.62</f>
        <v>12.62</v>
      </c>
      <c r="AE19">
        <f>8.8</f>
        <v>8.8000000000000007</v>
      </c>
      <c r="AF19">
        <f>19.75</f>
        <v>19.75</v>
      </c>
      <c r="AG19">
        <f>20.13</f>
        <v>20.13</v>
      </c>
      <c r="AH19">
        <f>18.46</f>
        <v>18.46</v>
      </c>
      <c r="AI19">
        <f>18.66</f>
        <v>18.66</v>
      </c>
      <c r="AJ19">
        <f>18.4</f>
        <v>18.399999999999999</v>
      </c>
      <c r="AK19">
        <f>18.2</f>
        <v>18.2</v>
      </c>
      <c r="AL19">
        <f>8.08</f>
        <v>8.08</v>
      </c>
      <c r="AM19">
        <f>8.58</f>
        <v>8.58</v>
      </c>
      <c r="AN19">
        <f>8.18</f>
        <v>8.18</v>
      </c>
      <c r="AO19">
        <f>9.12</f>
        <v>9.1199999999999992</v>
      </c>
      <c r="AP19">
        <f>8.63</f>
        <v>8.6300000000000008</v>
      </c>
    </row>
    <row r="20" spans="2:42" x14ac:dyDescent="0.25">
      <c r="B20" t="s">
        <v>16</v>
      </c>
      <c r="C20">
        <f>21.4</f>
        <v>21.4</v>
      </c>
      <c r="D20">
        <f>19.26</f>
        <v>19.260000000000002</v>
      </c>
      <c r="E20">
        <f>19.86</f>
        <v>19.86</v>
      </c>
      <c r="F20">
        <f>25</f>
        <v>25</v>
      </c>
      <c r="G20">
        <f>26</f>
        <v>26</v>
      </c>
      <c r="H20">
        <f>28</f>
        <v>28</v>
      </c>
      <c r="I20">
        <f>25</f>
        <v>25</v>
      </c>
      <c r="J20">
        <f>24</f>
        <v>24</v>
      </c>
      <c r="K20">
        <f>22.36</f>
        <v>22.36</v>
      </c>
      <c r="L20">
        <f>26</f>
        <v>26</v>
      </c>
      <c r="M20">
        <f>9.33</f>
        <v>9.33</v>
      </c>
      <c r="N20">
        <f>8.52</f>
        <v>8.52</v>
      </c>
      <c r="O20">
        <f>8.4</f>
        <v>8.4</v>
      </c>
      <c r="P20">
        <f>8.03</f>
        <v>8.0299999999999994</v>
      </c>
      <c r="Q20">
        <f>9.15</f>
        <v>9.15</v>
      </c>
      <c r="R20">
        <f>5.68</f>
        <v>5.68</v>
      </c>
      <c r="S20">
        <v>0</v>
      </c>
      <c r="T20">
        <f>4.25</f>
        <v>4.25</v>
      </c>
      <c r="U20">
        <f>17.63</f>
        <v>17.63</v>
      </c>
      <c r="V20">
        <f>18.22</f>
        <v>18.22</v>
      </c>
      <c r="W20">
        <f>19.43</f>
        <v>19.43</v>
      </c>
      <c r="X20">
        <f>15.46</f>
        <v>15.46</v>
      </c>
      <c r="Y20">
        <f>15.51</f>
        <v>15.51</v>
      </c>
      <c r="Z20">
        <f>11.5</f>
        <v>11.5</v>
      </c>
      <c r="AA20">
        <f>13.08</f>
        <v>13.08</v>
      </c>
      <c r="AB20">
        <f>12.23</f>
        <v>12.23</v>
      </c>
      <c r="AC20">
        <f>17.5</f>
        <v>17.5</v>
      </c>
      <c r="AD20">
        <f>15.98</f>
        <v>15.98</v>
      </c>
      <c r="AE20">
        <f>11.86</f>
        <v>11.86</v>
      </c>
      <c r="AF20">
        <f>23.06</f>
        <v>23.06</v>
      </c>
      <c r="AG20">
        <f>22.66</f>
        <v>22.66</v>
      </c>
      <c r="AH20">
        <f>21.78</f>
        <v>21.78</v>
      </c>
      <c r="AI20">
        <f>22.46</f>
        <v>22.46</v>
      </c>
      <c r="AJ20">
        <f>21.15</f>
        <v>21.15</v>
      </c>
      <c r="AK20">
        <f>20.83</f>
        <v>20.83</v>
      </c>
      <c r="AL20">
        <f>8.05</f>
        <v>8.0500000000000007</v>
      </c>
      <c r="AM20">
        <f>3.53</f>
        <v>3.53</v>
      </c>
      <c r="AN20">
        <f>7.46</f>
        <v>7.46</v>
      </c>
      <c r="AO20">
        <f>5.75</f>
        <v>5.75</v>
      </c>
      <c r="AP20">
        <f>4.38</f>
        <v>4.38</v>
      </c>
    </row>
    <row r="21" spans="2:42" x14ac:dyDescent="0.25">
      <c r="B21" t="s">
        <v>17</v>
      </c>
      <c r="C21">
        <f>19.3</f>
        <v>19.3</v>
      </c>
      <c r="D21">
        <f>18.58</f>
        <v>18.579999999999998</v>
      </c>
      <c r="E21">
        <f>18.03</f>
        <v>18.03</v>
      </c>
      <c r="F21">
        <f>22.25</f>
        <v>22.25</v>
      </c>
      <c r="G21">
        <f>23.23</f>
        <v>23.23</v>
      </c>
      <c r="H21">
        <f>25</f>
        <v>25</v>
      </c>
      <c r="I21">
        <f>23.18</f>
        <v>23.18</v>
      </c>
      <c r="J21">
        <f>22</f>
        <v>22</v>
      </c>
      <c r="K21">
        <f>20.95</f>
        <v>20.95</v>
      </c>
      <c r="L21">
        <f>25.97</f>
        <v>25.97</v>
      </c>
      <c r="M21">
        <f>8.78</f>
        <v>8.7799999999999994</v>
      </c>
      <c r="N21">
        <f>7.93</f>
        <v>7.93</v>
      </c>
      <c r="O21">
        <f>7.6</f>
        <v>7.6</v>
      </c>
      <c r="P21">
        <f>7.26</f>
        <v>7.26</v>
      </c>
      <c r="Q21">
        <f>6.01</f>
        <v>6.01</v>
      </c>
      <c r="R21">
        <f>2.45</f>
        <v>2.4500000000000002</v>
      </c>
      <c r="S21">
        <f>4.25</f>
        <v>4.25</v>
      </c>
      <c r="T21">
        <v>0</v>
      </c>
      <c r="U21">
        <f>16.92</f>
        <v>16.920000000000002</v>
      </c>
      <c r="V21">
        <f>17.5</f>
        <v>17.5</v>
      </c>
      <c r="W21">
        <f>18.46</f>
        <v>18.46</v>
      </c>
      <c r="X21">
        <f>14.78</f>
        <v>14.78</v>
      </c>
      <c r="Y21">
        <f>13.6</f>
        <v>13.6</v>
      </c>
      <c r="Z21">
        <f>10.48</f>
        <v>10.48</v>
      </c>
      <c r="AA21">
        <f>12.36</f>
        <v>12.36</v>
      </c>
      <c r="AB21">
        <f>9.23</f>
        <v>9.23</v>
      </c>
      <c r="AC21">
        <f>16.33</f>
        <v>16.329999999999998</v>
      </c>
      <c r="AD21">
        <f>15.25</f>
        <v>15.25</v>
      </c>
      <c r="AE21">
        <f>11.2</f>
        <v>11.2</v>
      </c>
      <c r="AF21">
        <f>21.92</f>
        <v>21.92</v>
      </c>
      <c r="AG21">
        <f>21.52</f>
        <v>21.52</v>
      </c>
      <c r="AH21">
        <f>22.03</f>
        <v>22.03</v>
      </c>
      <c r="AI21">
        <f>21.38</f>
        <v>21.38</v>
      </c>
      <c r="AJ21">
        <f>21.21</f>
        <v>21.21</v>
      </c>
      <c r="AK21">
        <f>19.63</f>
        <v>19.63</v>
      </c>
      <c r="AL21">
        <f>8.15</f>
        <v>8.15</v>
      </c>
      <c r="AM21">
        <f>7.32</f>
        <v>7.32</v>
      </c>
      <c r="AN21">
        <f>8.26</f>
        <v>8.26</v>
      </c>
      <c r="AO21">
        <f>9.05</f>
        <v>9.0500000000000007</v>
      </c>
      <c r="AP21">
        <f>8.16</f>
        <v>8.16</v>
      </c>
    </row>
    <row r="22" spans="2:42" x14ac:dyDescent="0.25">
      <c r="B22" t="s">
        <v>18</v>
      </c>
      <c r="C22">
        <f>6.56</f>
        <v>6.56</v>
      </c>
      <c r="D22">
        <f>5.15</f>
        <v>5.15</v>
      </c>
      <c r="E22">
        <f>5.06</f>
        <v>5.0599999999999996</v>
      </c>
      <c r="F22">
        <f>10.65</f>
        <v>10.65</v>
      </c>
      <c r="G22">
        <f>11.86</f>
        <v>11.86</v>
      </c>
      <c r="H22">
        <f>13.75</f>
        <v>13.75</v>
      </c>
      <c r="I22">
        <f>11.7</f>
        <v>11.7</v>
      </c>
      <c r="J22">
        <f>10.63</f>
        <v>10.63</v>
      </c>
      <c r="K22">
        <f>8.35</f>
        <v>8.35</v>
      </c>
      <c r="L22">
        <f>24</f>
        <v>24</v>
      </c>
      <c r="M22">
        <f>15.26</f>
        <v>15.26</v>
      </c>
      <c r="N22">
        <f>12.25</f>
        <v>12.25</v>
      </c>
      <c r="O22">
        <f>11.03</f>
        <v>11.03</v>
      </c>
      <c r="P22">
        <f>9.45</f>
        <v>9.4499999999999993</v>
      </c>
      <c r="Q22">
        <f>12</f>
        <v>12</v>
      </c>
      <c r="R22">
        <f>14.21</f>
        <v>14.21</v>
      </c>
      <c r="S22">
        <f>17.63</f>
        <v>17.63</v>
      </c>
      <c r="T22">
        <f>16.92</f>
        <v>16.920000000000002</v>
      </c>
      <c r="U22">
        <v>0</v>
      </c>
      <c r="V22">
        <f>1.98</f>
        <v>1.98</v>
      </c>
      <c r="W22">
        <f>4.42</f>
        <v>4.42</v>
      </c>
      <c r="X22">
        <f>2.01</f>
        <v>2.0099999999999998</v>
      </c>
      <c r="Y22">
        <f>3.75</f>
        <v>3.75</v>
      </c>
      <c r="Z22">
        <f>6</f>
        <v>6</v>
      </c>
      <c r="AA22">
        <f>4.65</f>
        <v>4.6500000000000004</v>
      </c>
      <c r="AB22">
        <f>8.45</f>
        <v>8.4499999999999993</v>
      </c>
      <c r="AC22">
        <f>3.56</f>
        <v>3.56</v>
      </c>
      <c r="AD22">
        <f>4.65</f>
        <v>4.6500000000000004</v>
      </c>
      <c r="AE22">
        <f>5.13</f>
        <v>5.13</v>
      </c>
      <c r="AF22">
        <f>8.72</f>
        <v>8.7200000000000006</v>
      </c>
      <c r="AG22">
        <f>8.38</f>
        <v>8.3800000000000008</v>
      </c>
      <c r="AH22">
        <f>7.53</f>
        <v>7.53</v>
      </c>
      <c r="AI22">
        <f>7</f>
        <v>7</v>
      </c>
      <c r="AJ22">
        <f>6.95</f>
        <v>6.95</v>
      </c>
      <c r="AK22">
        <f>6.66</f>
        <v>6.66</v>
      </c>
      <c r="AL22">
        <f>14.21</f>
        <v>14.21</v>
      </c>
      <c r="AM22">
        <f>19.16</f>
        <v>19.16</v>
      </c>
      <c r="AN22">
        <f>15.13</f>
        <v>15.13</v>
      </c>
      <c r="AO22">
        <f>17.28</f>
        <v>17.28</v>
      </c>
      <c r="AP22">
        <f>17.86</f>
        <v>17.86</v>
      </c>
    </row>
    <row r="23" spans="2:42" x14ac:dyDescent="0.25">
      <c r="B23" t="s">
        <v>19</v>
      </c>
      <c r="C23">
        <f>5</f>
        <v>5</v>
      </c>
      <c r="D23">
        <f>3.55</f>
        <v>3.55</v>
      </c>
      <c r="E23">
        <f>3.46</f>
        <v>3.46</v>
      </c>
      <c r="F23">
        <f>9.01</f>
        <v>9.01</v>
      </c>
      <c r="G23">
        <f>10.33</f>
        <v>10.33</v>
      </c>
      <c r="H23">
        <f>12.13</f>
        <v>12.13</v>
      </c>
      <c r="I23">
        <f>10.13</f>
        <v>10.130000000000001</v>
      </c>
      <c r="J23">
        <f>9.1</f>
        <v>9.1</v>
      </c>
      <c r="K23">
        <f>6.85</f>
        <v>6.85</v>
      </c>
      <c r="L23">
        <f>12.66</f>
        <v>12.66</v>
      </c>
      <c r="M23">
        <f>15.85</f>
        <v>15.85</v>
      </c>
      <c r="N23">
        <f>12.82</f>
        <v>12.82</v>
      </c>
      <c r="O23">
        <f>11.65</f>
        <v>11.65</v>
      </c>
      <c r="P23">
        <f>10</f>
        <v>10</v>
      </c>
      <c r="Q23">
        <f>11.82</f>
        <v>11.82</v>
      </c>
      <c r="R23">
        <f>14.81</f>
        <v>14.81</v>
      </c>
      <c r="S23">
        <f>18.22</f>
        <v>18.22</v>
      </c>
      <c r="T23">
        <f>17.5</f>
        <v>17.5</v>
      </c>
      <c r="U23">
        <f>1.98</f>
        <v>1.98</v>
      </c>
      <c r="V23">
        <v>0</v>
      </c>
      <c r="W23">
        <f>2.8</f>
        <v>2.8</v>
      </c>
      <c r="X23">
        <f>2.75</f>
        <v>2.75</v>
      </c>
      <c r="Y23">
        <f>4.05</f>
        <v>4.05</v>
      </c>
      <c r="Z23">
        <f>6.72</f>
        <v>6.72</v>
      </c>
      <c r="AA23">
        <f>5.38</f>
        <v>5.38</v>
      </c>
      <c r="AB23">
        <f>8.5</f>
        <v>8.5</v>
      </c>
      <c r="AC23">
        <f>2.28</f>
        <v>2.2799999999999998</v>
      </c>
      <c r="AD23">
        <f>2.32</f>
        <v>2.3199999999999998</v>
      </c>
      <c r="AE23">
        <f>5.86</f>
        <v>5.86</v>
      </c>
      <c r="AF23">
        <f>7.32</f>
        <v>7.32</v>
      </c>
      <c r="AG23">
        <f>6.96</f>
        <v>6.96</v>
      </c>
      <c r="AH23">
        <f>6.15</f>
        <v>6.15</v>
      </c>
      <c r="AI23">
        <f>5.6</f>
        <v>5.6</v>
      </c>
      <c r="AJ23">
        <f>5.56</f>
        <v>5.56</v>
      </c>
      <c r="AK23">
        <f>5.28</f>
        <v>5.28</v>
      </c>
      <c r="AL23">
        <f>14.98</f>
        <v>14.98</v>
      </c>
      <c r="AM23">
        <f>19.95</f>
        <v>19.95</v>
      </c>
      <c r="AN23">
        <f>15.85</f>
        <v>15.85</v>
      </c>
      <c r="AO23">
        <f>18</f>
        <v>18</v>
      </c>
      <c r="AP23">
        <f>18.11</f>
        <v>18.11</v>
      </c>
    </row>
    <row r="24" spans="2:42" x14ac:dyDescent="0.25">
      <c r="B24" t="s">
        <v>20</v>
      </c>
      <c r="C24">
        <f>2.7</f>
        <v>2.7</v>
      </c>
      <c r="D24">
        <f>1.38</f>
        <v>1.38</v>
      </c>
      <c r="E24">
        <f>1.3</f>
        <v>1.3</v>
      </c>
      <c r="F24">
        <f>6.92</f>
        <v>6.92</v>
      </c>
      <c r="G24">
        <f>8.33</f>
        <v>8.33</v>
      </c>
      <c r="H24">
        <f>10.1</f>
        <v>10.1</v>
      </c>
      <c r="I24">
        <f>8.01</f>
        <v>8.01</v>
      </c>
      <c r="J24">
        <f>6.88</f>
        <v>6.88</v>
      </c>
      <c r="K24">
        <f>4.92</f>
        <v>4.92</v>
      </c>
      <c r="L24">
        <f>8.8</f>
        <v>8.8000000000000007</v>
      </c>
      <c r="M24">
        <f>17.23</f>
        <v>17.23</v>
      </c>
      <c r="N24">
        <f>14.15</f>
        <v>14.15</v>
      </c>
      <c r="O24">
        <f>13</f>
        <v>13</v>
      </c>
      <c r="P24">
        <f>11.28</f>
        <v>11.28</v>
      </c>
      <c r="Q24">
        <f>12.63</f>
        <v>12.63</v>
      </c>
      <c r="R24">
        <f>15.92</f>
        <v>15.92</v>
      </c>
      <c r="S24">
        <f>19.43</f>
        <v>19.43</v>
      </c>
      <c r="T24">
        <f>18.46</f>
        <v>18.46</v>
      </c>
      <c r="U24">
        <f>4.42</f>
        <v>4.42</v>
      </c>
      <c r="V24">
        <f>2.8</f>
        <v>2.8</v>
      </c>
      <c r="W24">
        <v>0</v>
      </c>
      <c r="X24">
        <f>4.95</f>
        <v>4.95</v>
      </c>
      <c r="Y24">
        <f>5</f>
        <v>5</v>
      </c>
      <c r="Z24">
        <f>8.4</f>
        <v>8.4</v>
      </c>
      <c r="AA24">
        <f>7.03</f>
        <v>7.03</v>
      </c>
      <c r="AB24">
        <f>9.55</f>
        <v>9.5500000000000007</v>
      </c>
      <c r="AC24">
        <f>2.43</f>
        <v>2.4300000000000002</v>
      </c>
      <c r="AD24">
        <f>4.52</f>
        <v>4.5199999999999996</v>
      </c>
      <c r="AE24">
        <f>7.55</f>
        <v>7.55</v>
      </c>
      <c r="AF24">
        <f>5.45</f>
        <v>5.45</v>
      </c>
      <c r="AG24">
        <f>5.08</f>
        <v>5.08</v>
      </c>
      <c r="AH24">
        <f>4.28</f>
        <v>4.28</v>
      </c>
      <c r="AI24">
        <f>3.68</f>
        <v>3.68</v>
      </c>
      <c r="AJ24">
        <f>3.55</f>
        <v>3.55</v>
      </c>
      <c r="AK24">
        <f>3.23</f>
        <v>3.23</v>
      </c>
      <c r="AL24">
        <f>16.85</f>
        <v>16.850000000000001</v>
      </c>
      <c r="AM24">
        <f>21.53</f>
        <v>21.53</v>
      </c>
      <c r="AN24">
        <f>17.81</f>
        <v>17.809999999999999</v>
      </c>
      <c r="AO24">
        <f>19.9</f>
        <v>19.899999999999999</v>
      </c>
      <c r="AP24">
        <f>19.88</f>
        <v>19.88</v>
      </c>
    </row>
    <row r="25" spans="2:42" x14ac:dyDescent="0.25">
      <c r="B25" t="s">
        <v>21</v>
      </c>
      <c r="C25">
        <f>7.1</f>
        <v>7.1</v>
      </c>
      <c r="D25">
        <f>5.71</f>
        <v>5.71</v>
      </c>
      <c r="E25">
        <f>5.6</f>
        <v>5.6</v>
      </c>
      <c r="F25">
        <f>11.11</f>
        <v>11.11</v>
      </c>
      <c r="G25">
        <f>12.36</f>
        <v>12.36</v>
      </c>
      <c r="H25">
        <f>14.05</f>
        <v>14.05</v>
      </c>
      <c r="I25">
        <f>12</f>
        <v>12</v>
      </c>
      <c r="J25">
        <f>10.81</f>
        <v>10.81</v>
      </c>
      <c r="K25">
        <f>9.13</f>
        <v>9.1300000000000008</v>
      </c>
      <c r="L25">
        <f>13.03</f>
        <v>13.03</v>
      </c>
      <c r="M25">
        <f>13.33</f>
        <v>13.33</v>
      </c>
      <c r="N25">
        <f>10.45</f>
        <v>10.45</v>
      </c>
      <c r="O25">
        <f>9.33</f>
        <v>9.33</v>
      </c>
      <c r="P25">
        <f>7.73</f>
        <v>7.73</v>
      </c>
      <c r="Q25">
        <f>10.15</f>
        <v>10.15</v>
      </c>
      <c r="R25">
        <f>12.26</f>
        <v>12.26</v>
      </c>
      <c r="S25">
        <f>15.46</f>
        <v>15.46</v>
      </c>
      <c r="T25">
        <f>14.78</f>
        <v>14.78</v>
      </c>
      <c r="U25">
        <f>2.01</f>
        <v>2.0099999999999998</v>
      </c>
      <c r="V25">
        <f>2.75</f>
        <v>2.75</v>
      </c>
      <c r="W25">
        <f>4.95</f>
        <v>4.95</v>
      </c>
      <c r="X25">
        <v>0</v>
      </c>
      <c r="Y25">
        <f>2.55</f>
        <v>2.5499999999999998</v>
      </c>
      <c r="Z25">
        <f>4.56</f>
        <v>4.5599999999999996</v>
      </c>
      <c r="AA25">
        <f>3.16</f>
        <v>3.16</v>
      </c>
      <c r="AB25">
        <f>7.2</f>
        <v>7.2</v>
      </c>
      <c r="AC25">
        <f>2.96</f>
        <v>2.96</v>
      </c>
      <c r="AD25">
        <f>0.66</f>
        <v>0.66</v>
      </c>
      <c r="AE25">
        <f>3.66</f>
        <v>3.66</v>
      </c>
      <c r="AF25">
        <f>9.26</f>
        <v>9.26</v>
      </c>
      <c r="AG25">
        <f>8.93</f>
        <v>8.93</v>
      </c>
      <c r="AH25">
        <f>8.13</f>
        <v>8.1300000000000008</v>
      </c>
      <c r="AI25">
        <f>7.58</f>
        <v>7.58</v>
      </c>
      <c r="AJ25">
        <f>7.55</f>
        <v>7.55</v>
      </c>
      <c r="AK25">
        <f>7.25</f>
        <v>7.25</v>
      </c>
      <c r="AL25">
        <f>12.8</f>
        <v>12.8</v>
      </c>
      <c r="AM25">
        <f>17.76</f>
        <v>17.760000000000002</v>
      </c>
      <c r="AN25">
        <f>13.72</f>
        <v>13.72</v>
      </c>
      <c r="AO25">
        <f>15.81</f>
        <v>15.81</v>
      </c>
      <c r="AP25">
        <f>15.95</f>
        <v>15.95</v>
      </c>
    </row>
    <row r="26" spans="2:42" x14ac:dyDescent="0.25">
      <c r="B26" t="s">
        <v>22</v>
      </c>
      <c r="C26">
        <f>7.13</f>
        <v>7.13</v>
      </c>
      <c r="D26">
        <f>5.76</f>
        <v>5.76</v>
      </c>
      <c r="E26">
        <f>5.65</f>
        <v>5.65</v>
      </c>
      <c r="F26">
        <f>11.16</f>
        <v>11.16</v>
      </c>
      <c r="G26">
        <f>12.5</f>
        <v>12.5</v>
      </c>
      <c r="H26">
        <f>14.05</f>
        <v>14.05</v>
      </c>
      <c r="I26">
        <f>12.06</f>
        <v>12.06</v>
      </c>
      <c r="J26">
        <f>10.93</f>
        <v>10.93</v>
      </c>
      <c r="K26">
        <f>9.23</f>
        <v>9.23</v>
      </c>
      <c r="L26">
        <f>13</f>
        <v>13</v>
      </c>
      <c r="M26">
        <f>13.35</f>
        <v>13.35</v>
      </c>
      <c r="N26">
        <f>10.36</f>
        <v>10.36</v>
      </c>
      <c r="O26">
        <f>9.32</f>
        <v>9.32</v>
      </c>
      <c r="P26">
        <f>7.66</f>
        <v>7.66</v>
      </c>
      <c r="Q26">
        <f>8.12</f>
        <v>8.1199999999999992</v>
      </c>
      <c r="R26">
        <f>11.35</f>
        <v>11.35</v>
      </c>
      <c r="S26">
        <f>15.51</f>
        <v>15.51</v>
      </c>
      <c r="T26">
        <f>13.6</f>
        <v>13.6</v>
      </c>
      <c r="U26">
        <f>3.75</f>
        <v>3.75</v>
      </c>
      <c r="V26">
        <f>4.05</f>
        <v>4.05</v>
      </c>
      <c r="W26">
        <f>5</f>
        <v>5</v>
      </c>
      <c r="X26">
        <f>2.55</f>
        <v>2.5499999999999998</v>
      </c>
      <c r="Y26">
        <v>0</v>
      </c>
      <c r="Z26">
        <f>4.28</f>
        <v>4.28</v>
      </c>
      <c r="AA26">
        <f>3.13</f>
        <v>3.13</v>
      </c>
      <c r="AB26">
        <f>5.41</f>
        <v>5.41</v>
      </c>
      <c r="AC26">
        <f>2.93</f>
        <v>2.93</v>
      </c>
      <c r="AD26">
        <f>2.46</f>
        <v>2.46</v>
      </c>
      <c r="AE26">
        <f>3.6</f>
        <v>3.6</v>
      </c>
      <c r="AF26">
        <f>9.68</f>
        <v>9.68</v>
      </c>
      <c r="AG26">
        <f>9.23</f>
        <v>9.23</v>
      </c>
      <c r="AH26">
        <f>8.45</f>
        <v>8.4499999999999993</v>
      </c>
      <c r="AI26">
        <f>7.68</f>
        <v>7.68</v>
      </c>
      <c r="AJ26">
        <f>7.65</f>
        <v>7.65</v>
      </c>
      <c r="AK26">
        <f>7.4</f>
        <v>7.4</v>
      </c>
      <c r="AL26">
        <f>12.48</f>
        <v>12.48</v>
      </c>
      <c r="AM26">
        <f>16.71</f>
        <v>16.71</v>
      </c>
      <c r="AN26">
        <f>13.1</f>
        <v>13.1</v>
      </c>
      <c r="AO26">
        <f>15.65</f>
        <v>15.65</v>
      </c>
      <c r="AP26">
        <f>15.08</f>
        <v>15.08</v>
      </c>
    </row>
    <row r="27" spans="2:42" x14ac:dyDescent="0.25">
      <c r="B27" t="s">
        <v>23</v>
      </c>
      <c r="C27">
        <f>10.51</f>
        <v>10.51</v>
      </c>
      <c r="D27">
        <f>9.16</f>
        <v>9.16</v>
      </c>
      <c r="E27">
        <f>9.03</f>
        <v>9.0299999999999994</v>
      </c>
      <c r="F27">
        <f>14.46</f>
        <v>14.46</v>
      </c>
      <c r="G27">
        <f>16</f>
        <v>16</v>
      </c>
      <c r="H27">
        <f>17.75</f>
        <v>17.75</v>
      </c>
      <c r="I27">
        <f>15.62</f>
        <v>15.62</v>
      </c>
      <c r="J27">
        <f>14.43</f>
        <v>14.43</v>
      </c>
      <c r="K27">
        <f>12.55</f>
        <v>12.55</v>
      </c>
      <c r="L27">
        <f>16.6</f>
        <v>16.600000000000001</v>
      </c>
      <c r="M27">
        <f>14.55</f>
        <v>14.55</v>
      </c>
      <c r="N27">
        <f>6.62</f>
        <v>6.62</v>
      </c>
      <c r="O27">
        <f>5.42</f>
        <v>5.42</v>
      </c>
      <c r="P27">
        <f>3.93</f>
        <v>3.93</v>
      </c>
      <c r="Q27">
        <f>6</f>
        <v>6</v>
      </c>
      <c r="R27">
        <f>8.08</f>
        <v>8.08</v>
      </c>
      <c r="S27">
        <f>11.5</f>
        <v>11.5</v>
      </c>
      <c r="T27">
        <f>10.48</f>
        <v>10.48</v>
      </c>
      <c r="U27">
        <f>6</f>
        <v>6</v>
      </c>
      <c r="V27">
        <f>6.72</f>
        <v>6.72</v>
      </c>
      <c r="W27">
        <f>8.4</f>
        <v>8.4</v>
      </c>
      <c r="X27">
        <f>4.56</f>
        <v>4.5599999999999996</v>
      </c>
      <c r="Y27">
        <f>4.28</f>
        <v>4.28</v>
      </c>
      <c r="Z27">
        <v>0</v>
      </c>
      <c r="AA27">
        <f>2.36</f>
        <v>2.36</v>
      </c>
      <c r="AB27">
        <f>4.5</f>
        <v>4.5</v>
      </c>
      <c r="AC27">
        <f>6.45</f>
        <v>6.45</v>
      </c>
      <c r="AD27">
        <f>4.88</f>
        <v>4.88</v>
      </c>
      <c r="AE27">
        <f>1.3</f>
        <v>1.3</v>
      </c>
      <c r="AF27">
        <f>13.08</f>
        <v>13.08</v>
      </c>
      <c r="AG27">
        <f>12.7</f>
        <v>12.7</v>
      </c>
      <c r="AH27">
        <f>11.93</f>
        <v>11.93</v>
      </c>
      <c r="AI27">
        <f>11.35</f>
        <v>11.35</v>
      </c>
      <c r="AJ27">
        <f>11.31</f>
        <v>11.31</v>
      </c>
      <c r="AK27">
        <f>11.1</f>
        <v>11.1</v>
      </c>
      <c r="AL27">
        <f>9</f>
        <v>9</v>
      </c>
      <c r="AM27">
        <f>13.25</f>
        <v>13.25</v>
      </c>
      <c r="AN27">
        <f>9.66</f>
        <v>9.66</v>
      </c>
      <c r="AO27">
        <f>11.63</f>
        <v>11.63</v>
      </c>
      <c r="AP27">
        <f>11.68</f>
        <v>11.68</v>
      </c>
    </row>
    <row r="28" spans="2:42" x14ac:dyDescent="0.25">
      <c r="B28" t="s">
        <v>24</v>
      </c>
      <c r="C28">
        <f>9.13</f>
        <v>9.1300000000000008</v>
      </c>
      <c r="D28">
        <f>7.78</f>
        <v>7.78</v>
      </c>
      <c r="E28">
        <f>7.65</f>
        <v>7.65</v>
      </c>
      <c r="F28">
        <f>13.18</f>
        <v>13.18</v>
      </c>
      <c r="G28">
        <f>14.2</f>
        <v>14.2</v>
      </c>
      <c r="H28">
        <f>16.3</f>
        <v>16.3</v>
      </c>
      <c r="I28">
        <f>14.18</f>
        <v>14.18</v>
      </c>
      <c r="J28">
        <f>12.98</f>
        <v>12.98</v>
      </c>
      <c r="K28">
        <f>11.28</f>
        <v>11.28</v>
      </c>
      <c r="L28">
        <f>15.16</f>
        <v>15.16</v>
      </c>
      <c r="M28">
        <f>10.93</f>
        <v>10.93</v>
      </c>
      <c r="N28">
        <f>8.13</f>
        <v>8.1300000000000008</v>
      </c>
      <c r="O28">
        <f>7.06</f>
        <v>7.06</v>
      </c>
      <c r="P28">
        <f>5.46</f>
        <v>5.46</v>
      </c>
      <c r="Q28">
        <f>7.83</f>
        <v>7.83</v>
      </c>
      <c r="R28">
        <f>9.86</f>
        <v>9.86</v>
      </c>
      <c r="S28">
        <f>13.08</f>
        <v>13.08</v>
      </c>
      <c r="T28">
        <f>12.36</f>
        <v>12.36</v>
      </c>
      <c r="U28">
        <f>4.65</f>
        <v>4.6500000000000004</v>
      </c>
      <c r="V28">
        <f>5.38</f>
        <v>5.38</v>
      </c>
      <c r="W28">
        <f>7.03</f>
        <v>7.03</v>
      </c>
      <c r="X28">
        <f>3.16</f>
        <v>3.16</v>
      </c>
      <c r="Y28">
        <f>3.13</f>
        <v>3.13</v>
      </c>
      <c r="Z28">
        <f>2.36</f>
        <v>2.36</v>
      </c>
      <c r="AA28">
        <v>0</v>
      </c>
      <c r="AB28">
        <f>6.2</f>
        <v>6.2</v>
      </c>
      <c r="AC28">
        <f>4.9</f>
        <v>4.9000000000000004</v>
      </c>
      <c r="AD28">
        <f>3.33</f>
        <v>3.33</v>
      </c>
      <c r="AE28">
        <f>1.26</f>
        <v>1.26</v>
      </c>
      <c r="AF28">
        <f>11.66</f>
        <v>11.66</v>
      </c>
      <c r="AG28">
        <f>12.92</f>
        <v>12.92</v>
      </c>
      <c r="AH28">
        <f>10.5</f>
        <v>10.5</v>
      </c>
      <c r="AI28">
        <f>9.9</f>
        <v>9.9</v>
      </c>
      <c r="AJ28">
        <f>9.85</f>
        <v>9.85</v>
      </c>
      <c r="AK28">
        <f>9.55</f>
        <v>9.5500000000000007</v>
      </c>
      <c r="AL28">
        <f>10.38</f>
        <v>10.38</v>
      </c>
      <c r="AM28">
        <f>14.56</f>
        <v>14.56</v>
      </c>
      <c r="AN28">
        <f>11</f>
        <v>11</v>
      </c>
      <c r="AO28">
        <f>12.95</f>
        <v>12.95</v>
      </c>
      <c r="AP28">
        <f>13</f>
        <v>13</v>
      </c>
    </row>
    <row r="29" spans="2:42" x14ac:dyDescent="0.25">
      <c r="B29" t="s">
        <v>25</v>
      </c>
      <c r="C29">
        <f>11.5</f>
        <v>11.5</v>
      </c>
      <c r="D29">
        <f>10.16</f>
        <v>10.16</v>
      </c>
      <c r="E29">
        <f>10.05</f>
        <v>10.050000000000001</v>
      </c>
      <c r="F29">
        <f>14.61</f>
        <v>14.61</v>
      </c>
      <c r="G29">
        <f>15.42</f>
        <v>15.42</v>
      </c>
      <c r="H29">
        <f>17.46</f>
        <v>17.46</v>
      </c>
      <c r="I29">
        <f>15.63</f>
        <v>15.63</v>
      </c>
      <c r="J29">
        <f>14.85</f>
        <v>14.85</v>
      </c>
      <c r="K29">
        <f>12.46</f>
        <v>12.46</v>
      </c>
      <c r="L29">
        <f>16.73</f>
        <v>16.73</v>
      </c>
      <c r="M29">
        <f>12.23</f>
        <v>12.23</v>
      </c>
      <c r="N29">
        <f>9.25</f>
        <v>9.25</v>
      </c>
      <c r="O29">
        <f>8.08</f>
        <v>8.08</v>
      </c>
      <c r="P29">
        <f>6.65</f>
        <v>6.65</v>
      </c>
      <c r="Q29">
        <f>4.32</f>
        <v>4.32</v>
      </c>
      <c r="R29">
        <f>6.85</f>
        <v>6.85</v>
      </c>
      <c r="S29">
        <f>12.23</f>
        <v>12.23</v>
      </c>
      <c r="T29">
        <f>9.23</f>
        <v>9.23</v>
      </c>
      <c r="U29">
        <f>8.45</f>
        <v>8.4499999999999993</v>
      </c>
      <c r="V29">
        <f>8.5</f>
        <v>8.5</v>
      </c>
      <c r="W29">
        <f>9.55</f>
        <v>9.5500000000000007</v>
      </c>
      <c r="X29">
        <f>7.2</f>
        <v>7.2</v>
      </c>
      <c r="Y29">
        <f>5.41</f>
        <v>5.41</v>
      </c>
      <c r="Z29">
        <f>4.5</f>
        <v>4.5</v>
      </c>
      <c r="AA29">
        <f>6.2</f>
        <v>6.2</v>
      </c>
      <c r="AB29">
        <v>0</v>
      </c>
      <c r="AC29">
        <f>7.28</f>
        <v>7.28</v>
      </c>
      <c r="AD29">
        <f>6.96</f>
        <v>6.96</v>
      </c>
      <c r="AE29">
        <f>5.15</f>
        <v>5.15</v>
      </c>
      <c r="AF29">
        <f>13.65</f>
        <v>13.65</v>
      </c>
      <c r="AG29">
        <f>13.3</f>
        <v>13.3</v>
      </c>
      <c r="AH29">
        <f>12.53</f>
        <v>12.53</v>
      </c>
      <c r="AI29">
        <f>12</f>
        <v>12</v>
      </c>
      <c r="AJ29">
        <f>11.95</f>
        <v>11.95</v>
      </c>
      <c r="AK29">
        <f>11.68</f>
        <v>11.68</v>
      </c>
      <c r="AL29">
        <f>11.73</f>
        <v>11.73</v>
      </c>
      <c r="AM29">
        <f>14.96</f>
        <v>14.96</v>
      </c>
      <c r="AN29">
        <f>12.35</f>
        <v>12.35</v>
      </c>
      <c r="AO29">
        <f>14.35</f>
        <v>14.35</v>
      </c>
      <c r="AP29">
        <f>14.31</f>
        <v>14.31</v>
      </c>
    </row>
    <row r="30" spans="2:42" x14ac:dyDescent="0.25">
      <c r="B30" t="s">
        <v>26</v>
      </c>
      <c r="C30">
        <f>4.63</f>
        <v>4.63</v>
      </c>
      <c r="D30">
        <f>3.25</f>
        <v>3.25</v>
      </c>
      <c r="E30">
        <f>3.16</f>
        <v>3.16</v>
      </c>
      <c r="F30">
        <f>8.63</f>
        <v>8.6300000000000008</v>
      </c>
      <c r="G30">
        <f>9.92</f>
        <v>9.92</v>
      </c>
      <c r="H30">
        <f>11.55</f>
        <v>11.55</v>
      </c>
      <c r="I30">
        <f>9.62</f>
        <v>9.6199999999999992</v>
      </c>
      <c r="J30">
        <f>8.66</f>
        <v>8.66</v>
      </c>
      <c r="K30">
        <f>6.58</f>
        <v>6.58</v>
      </c>
      <c r="L30">
        <f>10.53</f>
        <v>10.53</v>
      </c>
      <c r="M30">
        <f>15.08</f>
        <v>15.08</v>
      </c>
      <c r="N30">
        <f>12.06</f>
        <v>12.06</v>
      </c>
      <c r="O30">
        <f>10.95</f>
        <v>10.95</v>
      </c>
      <c r="P30">
        <f>9.33</f>
        <v>9.33</v>
      </c>
      <c r="Q30">
        <f>10.56</f>
        <v>10.56</v>
      </c>
      <c r="R30">
        <f>13.75</f>
        <v>13.75</v>
      </c>
      <c r="S30">
        <f>17.5</f>
        <v>17.5</v>
      </c>
      <c r="T30">
        <f>16.33</f>
        <v>16.329999999999998</v>
      </c>
      <c r="U30">
        <f>3.56</f>
        <v>3.56</v>
      </c>
      <c r="V30">
        <f>2.28</f>
        <v>2.2799999999999998</v>
      </c>
      <c r="W30">
        <f>2.43</f>
        <v>2.4300000000000002</v>
      </c>
      <c r="X30">
        <f>2.96</f>
        <v>2.96</v>
      </c>
      <c r="Y30">
        <f>2.93</f>
        <v>2.93</v>
      </c>
      <c r="Z30">
        <f>6.45</f>
        <v>6.45</v>
      </c>
      <c r="AA30">
        <f>4.9</f>
        <v>4.9000000000000004</v>
      </c>
      <c r="AB30">
        <f>7.28</f>
        <v>7.28</v>
      </c>
      <c r="AC30">
        <v>0</v>
      </c>
      <c r="AD30">
        <f>2.43</f>
        <v>2.4300000000000002</v>
      </c>
      <c r="AE30">
        <f>5.38</f>
        <v>5.38</v>
      </c>
      <c r="AF30">
        <f>7.08</f>
        <v>7.08</v>
      </c>
      <c r="AG30">
        <f>6.63</f>
        <v>6.63</v>
      </c>
      <c r="AH30">
        <f>5.75</f>
        <v>5.75</v>
      </c>
      <c r="AI30">
        <f>5.11</f>
        <v>5.1100000000000003</v>
      </c>
      <c r="AJ30">
        <f>5.13</f>
        <v>5.13</v>
      </c>
      <c r="AK30">
        <f>4.82</f>
        <v>4.82</v>
      </c>
      <c r="AL30">
        <f>14.23</f>
        <v>14.23</v>
      </c>
      <c r="AM30">
        <f>18.93</f>
        <v>18.93</v>
      </c>
      <c r="AN30">
        <f>15</f>
        <v>15</v>
      </c>
      <c r="AO30">
        <f>17.06</f>
        <v>17.059999999999999</v>
      </c>
      <c r="AP30">
        <f>17.2</f>
        <v>17.2</v>
      </c>
    </row>
    <row r="31" spans="2:42" x14ac:dyDescent="0.25">
      <c r="B31" t="s">
        <v>27</v>
      </c>
      <c r="C31">
        <f>6.63</f>
        <v>6.63</v>
      </c>
      <c r="D31">
        <f>5.28</f>
        <v>5.28</v>
      </c>
      <c r="E31">
        <f>5.15</f>
        <v>5.15</v>
      </c>
      <c r="F31">
        <f>10.7</f>
        <v>10.7</v>
      </c>
      <c r="G31">
        <f>11.86</f>
        <v>11.86</v>
      </c>
      <c r="H31">
        <f>13.56</f>
        <v>13.56</v>
      </c>
      <c r="I31">
        <f>11.56</f>
        <v>11.56</v>
      </c>
      <c r="J31">
        <f>10.36</f>
        <v>10.36</v>
      </c>
      <c r="K31">
        <f>8.72</f>
        <v>8.7200000000000006</v>
      </c>
      <c r="L31">
        <f>12.53</f>
        <v>12.53</v>
      </c>
      <c r="M31">
        <f>13.66</f>
        <v>13.66</v>
      </c>
      <c r="N31">
        <f>10.73</f>
        <v>10.73</v>
      </c>
      <c r="O31">
        <f>9.58</f>
        <v>9.58</v>
      </c>
      <c r="P31">
        <f>7.98</f>
        <v>7.98</v>
      </c>
      <c r="Q31">
        <f>10.43</f>
        <v>10.43</v>
      </c>
      <c r="R31">
        <f>12.62</f>
        <v>12.62</v>
      </c>
      <c r="S31">
        <f>15.98</f>
        <v>15.98</v>
      </c>
      <c r="T31">
        <f>15.25</f>
        <v>15.25</v>
      </c>
      <c r="U31">
        <f>4.65</f>
        <v>4.6500000000000004</v>
      </c>
      <c r="V31">
        <f>2.32</f>
        <v>2.3199999999999998</v>
      </c>
      <c r="W31">
        <f>4.52</f>
        <v>4.5199999999999996</v>
      </c>
      <c r="X31">
        <f>0.66</f>
        <v>0.66</v>
      </c>
      <c r="Y31">
        <f>2.46</f>
        <v>2.46</v>
      </c>
      <c r="Z31">
        <f>4.88</f>
        <v>4.88</v>
      </c>
      <c r="AA31">
        <f>3.33</f>
        <v>3.33</v>
      </c>
      <c r="AB31">
        <f>6.96</f>
        <v>6.96</v>
      </c>
      <c r="AC31">
        <f>2.43</f>
        <v>2.4300000000000002</v>
      </c>
      <c r="AD31">
        <v>0</v>
      </c>
      <c r="AE31">
        <f>3.8</f>
        <v>3.8</v>
      </c>
      <c r="AF31">
        <f>9.26</f>
        <v>9.26</v>
      </c>
      <c r="AG31">
        <f>8.88</f>
        <v>8.8800000000000008</v>
      </c>
      <c r="AH31">
        <f>8</f>
        <v>8</v>
      </c>
      <c r="AI31">
        <f>7.31</f>
        <v>7.31</v>
      </c>
      <c r="AJ31">
        <f>7.33</f>
        <v>7.33</v>
      </c>
      <c r="AK31">
        <f>6.92</f>
        <v>6.92</v>
      </c>
      <c r="AL31">
        <f>13.72</f>
        <v>13.72</v>
      </c>
      <c r="AM31">
        <f>17.28</f>
        <v>17.28</v>
      </c>
      <c r="AN31">
        <f>13.41</f>
        <v>13.41</v>
      </c>
      <c r="AO31">
        <f>15.33</f>
        <v>15.33</v>
      </c>
      <c r="AP31">
        <f>15.5</f>
        <v>15.5</v>
      </c>
    </row>
    <row r="32" spans="2:42" x14ac:dyDescent="0.25">
      <c r="B32" t="s">
        <v>28</v>
      </c>
      <c r="C32">
        <f>9.6</f>
        <v>9.6</v>
      </c>
      <c r="D32">
        <f>8.26</f>
        <v>8.26</v>
      </c>
      <c r="E32">
        <f>8.13</f>
        <v>8.1300000000000008</v>
      </c>
      <c r="F32">
        <f>13.63</f>
        <v>13.63</v>
      </c>
      <c r="G32">
        <f>15</f>
        <v>15</v>
      </c>
      <c r="H32">
        <f>16.81</f>
        <v>16.809999999999999</v>
      </c>
      <c r="I32">
        <f>14.72</f>
        <v>14.72</v>
      </c>
      <c r="J32">
        <f>13.51</f>
        <v>13.51</v>
      </c>
      <c r="K32">
        <f>11.68</f>
        <v>11.68</v>
      </c>
      <c r="L32">
        <f>15.71</f>
        <v>15.71</v>
      </c>
      <c r="M32">
        <f>9.88</f>
        <v>9.8800000000000008</v>
      </c>
      <c r="N32">
        <f>7.12</f>
        <v>7.12</v>
      </c>
      <c r="O32">
        <f>6.03</f>
        <v>6.03</v>
      </c>
      <c r="P32">
        <f>4.45</f>
        <v>4.45</v>
      </c>
      <c r="Q32">
        <f>6.8</f>
        <v>6.8</v>
      </c>
      <c r="R32">
        <f>8.8</f>
        <v>8.8000000000000007</v>
      </c>
      <c r="S32">
        <f>11.86</f>
        <v>11.86</v>
      </c>
      <c r="T32">
        <f>11.2</f>
        <v>11.2</v>
      </c>
      <c r="U32">
        <f>5.13</f>
        <v>5.13</v>
      </c>
      <c r="V32">
        <f>5.86</f>
        <v>5.86</v>
      </c>
      <c r="W32">
        <f>7.55</f>
        <v>7.55</v>
      </c>
      <c r="X32">
        <f>3.66</f>
        <v>3.66</v>
      </c>
      <c r="Y32">
        <f>3.6</f>
        <v>3.6</v>
      </c>
      <c r="Z32">
        <f>1.3</f>
        <v>1.3</v>
      </c>
      <c r="AA32">
        <f>1.26</f>
        <v>1.26</v>
      </c>
      <c r="AB32">
        <f>5.15</f>
        <v>5.15</v>
      </c>
      <c r="AC32">
        <f>5.38</f>
        <v>5.38</v>
      </c>
      <c r="AD32">
        <f>3.8</f>
        <v>3.8</v>
      </c>
      <c r="AE32">
        <v>0</v>
      </c>
      <c r="AF32">
        <f>11.8</f>
        <v>11.8</v>
      </c>
      <c r="AG32">
        <f>11.43</f>
        <v>11.43</v>
      </c>
      <c r="AH32">
        <f>10.68</f>
        <v>10.68</v>
      </c>
      <c r="AI32">
        <f>10.12</f>
        <v>10.119999999999999</v>
      </c>
      <c r="AJ32">
        <f>10.1</f>
        <v>10.1</v>
      </c>
      <c r="AK32">
        <f>9.82</f>
        <v>9.82</v>
      </c>
      <c r="AL32">
        <f>9.33</f>
        <v>9.33</v>
      </c>
      <c r="AM32">
        <v>13.58</v>
      </c>
      <c r="AN32">
        <f>10</f>
        <v>10</v>
      </c>
      <c r="AO32">
        <f>11.92</f>
        <v>11.92</v>
      </c>
      <c r="AP32">
        <f>12</f>
        <v>12</v>
      </c>
    </row>
    <row r="33" spans="1:42" x14ac:dyDescent="0.25">
      <c r="B33" t="s">
        <v>29</v>
      </c>
      <c r="C33">
        <f>3.68</f>
        <v>3.68</v>
      </c>
      <c r="D33">
        <f>4.05</f>
        <v>4.05</v>
      </c>
      <c r="E33">
        <f>4.6</f>
        <v>4.5999999999999996</v>
      </c>
      <c r="F33">
        <f>2.03</f>
        <v>2.0299999999999998</v>
      </c>
      <c r="G33">
        <f>3.16</f>
        <v>3.16</v>
      </c>
      <c r="H33">
        <f>5.32</f>
        <v>5.32</v>
      </c>
      <c r="I33">
        <f>3.26</f>
        <v>3.26</v>
      </c>
      <c r="J33">
        <f>1.93</f>
        <v>1.93</v>
      </c>
      <c r="K33">
        <f>3.15</f>
        <v>3.15</v>
      </c>
      <c r="L33">
        <f>4.05</f>
        <v>4.05</v>
      </c>
      <c r="M33">
        <f>21.95</f>
        <v>21.95</v>
      </c>
      <c r="N33">
        <f>18.35</f>
        <v>18.350000000000001</v>
      </c>
      <c r="O33">
        <f>17.6</f>
        <v>17.600000000000001</v>
      </c>
      <c r="P33">
        <f>15.86</f>
        <v>15.86</v>
      </c>
      <c r="Q33">
        <f>17.22</f>
        <v>17.22</v>
      </c>
      <c r="R33">
        <f>19.75</f>
        <v>19.75</v>
      </c>
      <c r="S33">
        <f>23.06</f>
        <v>23.06</v>
      </c>
      <c r="T33">
        <f>21.92</f>
        <v>21.92</v>
      </c>
      <c r="U33">
        <f>8.72</f>
        <v>8.7200000000000006</v>
      </c>
      <c r="V33">
        <f>7.32</f>
        <v>7.32</v>
      </c>
      <c r="W33">
        <f>5.45</f>
        <v>5.45</v>
      </c>
      <c r="X33">
        <f>9.26</f>
        <v>9.26</v>
      </c>
      <c r="Y33">
        <f>9.68</f>
        <v>9.68</v>
      </c>
      <c r="Z33">
        <f>13.08</f>
        <v>13.08</v>
      </c>
      <c r="AA33">
        <f>11.66</f>
        <v>11.66</v>
      </c>
      <c r="AB33">
        <f>13.65</f>
        <v>13.65</v>
      </c>
      <c r="AC33">
        <f>7.08</f>
        <v>7.08</v>
      </c>
      <c r="AD33">
        <f>9.26</f>
        <v>9.26</v>
      </c>
      <c r="AE33">
        <f>11.8</f>
        <v>11.8</v>
      </c>
      <c r="AF33">
        <v>0</v>
      </c>
      <c r="AG33">
        <f>0.8</f>
        <v>0.8</v>
      </c>
      <c r="AH33">
        <f>2.12</f>
        <v>2.12</v>
      </c>
      <c r="AI33">
        <f>2.63</f>
        <v>2.63</v>
      </c>
      <c r="AJ33">
        <f>2.48</f>
        <v>2.48</v>
      </c>
      <c r="AK33">
        <f>3.08</f>
        <v>3.08</v>
      </c>
      <c r="AL33">
        <f>21.93</f>
        <v>21.93</v>
      </c>
      <c r="AM33">
        <f>25</f>
        <v>25</v>
      </c>
      <c r="AN33">
        <f>22.68</f>
        <v>22.68</v>
      </c>
      <c r="AO33">
        <f>23.18</f>
        <v>23.18</v>
      </c>
      <c r="AP33">
        <f>25</f>
        <v>25</v>
      </c>
    </row>
    <row r="34" spans="1:42" x14ac:dyDescent="0.25">
      <c r="B34" t="s">
        <v>30</v>
      </c>
      <c r="C34">
        <f>3.25</f>
        <v>3.25</v>
      </c>
      <c r="D34">
        <f>3.61</f>
        <v>3.61</v>
      </c>
      <c r="E34">
        <f>4.16</f>
        <v>4.16</v>
      </c>
      <c r="F34">
        <f>2.72</f>
        <v>2.72</v>
      </c>
      <c r="G34">
        <f>2.26</f>
        <v>2.2599999999999998</v>
      </c>
      <c r="H34">
        <f>4.4</f>
        <v>4.4000000000000004</v>
      </c>
      <c r="I34">
        <f>2.36</f>
        <v>2.36</v>
      </c>
      <c r="J34">
        <f>1</f>
        <v>1</v>
      </c>
      <c r="K34">
        <f>3.36</f>
        <v>3.36</v>
      </c>
      <c r="L34">
        <f>3.15</f>
        <v>3.15</v>
      </c>
      <c r="M34">
        <f>21.53</f>
        <v>21.53</v>
      </c>
      <c r="N34">
        <f>18.38</f>
        <v>18.38</v>
      </c>
      <c r="O34">
        <f>17.23</f>
        <v>17.23</v>
      </c>
      <c r="P34">
        <f>15.46</f>
        <v>15.46</v>
      </c>
      <c r="Q34">
        <f>16.5</f>
        <v>16.5</v>
      </c>
      <c r="R34">
        <f>20.13</f>
        <v>20.13</v>
      </c>
      <c r="S34">
        <f>22.66</f>
        <v>22.66</v>
      </c>
      <c r="T34">
        <f>21.52</f>
        <v>21.52</v>
      </c>
      <c r="U34">
        <f>8.38</f>
        <v>8.3800000000000008</v>
      </c>
      <c r="V34">
        <f>6.96</f>
        <v>6.96</v>
      </c>
      <c r="W34">
        <f>5.08</f>
        <v>5.08</v>
      </c>
      <c r="X34">
        <f>8.93</f>
        <v>8.93</v>
      </c>
      <c r="Y34">
        <f>9.23</f>
        <v>9.23</v>
      </c>
      <c r="Z34">
        <f>12.7</f>
        <v>12.7</v>
      </c>
      <c r="AA34">
        <f>12.92</f>
        <v>12.92</v>
      </c>
      <c r="AB34">
        <f>13.3</f>
        <v>13.3</v>
      </c>
      <c r="AC34">
        <f>6.63</f>
        <v>6.63</v>
      </c>
      <c r="AD34">
        <f>8.88</f>
        <v>8.8800000000000008</v>
      </c>
      <c r="AE34">
        <f>11.43</f>
        <v>11.43</v>
      </c>
      <c r="AF34">
        <f>0.8</f>
        <v>0.8</v>
      </c>
      <c r="AG34">
        <v>0</v>
      </c>
      <c r="AH34">
        <f>1.62</f>
        <v>1.62</v>
      </c>
      <c r="AI34">
        <f>2.18</f>
        <v>2.1800000000000002</v>
      </c>
      <c r="AJ34">
        <f>2.16</f>
        <v>2.16</v>
      </c>
      <c r="AK34">
        <f>2.63</f>
        <v>2.63</v>
      </c>
      <c r="AL34">
        <f>21.46</f>
        <v>21.46</v>
      </c>
      <c r="AM34">
        <f>25</f>
        <v>25</v>
      </c>
      <c r="AN34">
        <f>22.26</f>
        <v>22.26</v>
      </c>
      <c r="AO34">
        <f>24</f>
        <v>24</v>
      </c>
      <c r="AP34">
        <f>22.88</f>
        <v>22.88</v>
      </c>
    </row>
    <row r="35" spans="1:42" x14ac:dyDescent="0.25">
      <c r="B35" t="s">
        <v>31</v>
      </c>
      <c r="C35">
        <f>2.33</f>
        <v>2.33</v>
      </c>
      <c r="D35">
        <f>2.68</f>
        <v>2.68</v>
      </c>
      <c r="E35">
        <f>3.26</f>
        <v>3.26</v>
      </c>
      <c r="F35">
        <f>4.08</f>
        <v>4.08</v>
      </c>
      <c r="G35">
        <f>5.16</f>
        <v>5.16</v>
      </c>
      <c r="H35">
        <f>7.42</f>
        <v>7.42</v>
      </c>
      <c r="I35">
        <f>5.35</f>
        <v>5.35</v>
      </c>
      <c r="J35">
        <f>3.95</f>
        <v>3.95</v>
      </c>
      <c r="K35">
        <f>3.11</f>
        <v>3.11</v>
      </c>
      <c r="L35">
        <f>6.15</f>
        <v>6.15</v>
      </c>
      <c r="M35">
        <f>19.9</f>
        <v>19.899999999999999</v>
      </c>
      <c r="N35">
        <f>17.46</f>
        <v>17.46</v>
      </c>
      <c r="O35">
        <f>16.26</f>
        <v>16.260000000000002</v>
      </c>
      <c r="P35">
        <f>14.48</f>
        <v>14.48</v>
      </c>
      <c r="Q35">
        <f>15.9</f>
        <v>15.9</v>
      </c>
      <c r="R35">
        <f>18.46</f>
        <v>18.46</v>
      </c>
      <c r="S35">
        <f>21.78</f>
        <v>21.78</v>
      </c>
      <c r="T35">
        <f>22.03</f>
        <v>22.03</v>
      </c>
      <c r="U35">
        <f>7.53</f>
        <v>7.53</v>
      </c>
      <c r="V35">
        <f>6.15</f>
        <v>6.15</v>
      </c>
      <c r="W35">
        <f>4.28</f>
        <v>4.28</v>
      </c>
      <c r="X35">
        <f>8.13</f>
        <v>8.1300000000000008</v>
      </c>
      <c r="Y35">
        <f>8.45</f>
        <v>8.4499999999999993</v>
      </c>
      <c r="Z35">
        <f>11.93</f>
        <v>11.93</v>
      </c>
      <c r="AA35">
        <f>10.5</f>
        <v>10.5</v>
      </c>
      <c r="AB35">
        <f>12.53</f>
        <v>12.53</v>
      </c>
      <c r="AC35">
        <f>5.75</f>
        <v>5.75</v>
      </c>
      <c r="AD35">
        <f>8</f>
        <v>8</v>
      </c>
      <c r="AE35">
        <f>10.68</f>
        <v>10.68</v>
      </c>
      <c r="AF35">
        <f>2.12</f>
        <v>2.12</v>
      </c>
      <c r="AG35">
        <f>1.62</f>
        <v>1.62</v>
      </c>
      <c r="AH35">
        <v>0</v>
      </c>
      <c r="AI35">
        <f>1</f>
        <v>1</v>
      </c>
      <c r="AJ35">
        <f>1.58</f>
        <v>1.58</v>
      </c>
      <c r="AK35">
        <f>1.73</f>
        <v>1.73</v>
      </c>
      <c r="AL35">
        <f>20.23</f>
        <v>20.23</v>
      </c>
      <c r="AM35">
        <f>23.48</f>
        <v>23.48</v>
      </c>
      <c r="AN35">
        <f>21.21</f>
        <v>21.21</v>
      </c>
      <c r="AO35">
        <f>23.28</f>
        <v>23.28</v>
      </c>
      <c r="AP35">
        <f>23.23</f>
        <v>23.23</v>
      </c>
    </row>
    <row r="36" spans="1:42" x14ac:dyDescent="0.25">
      <c r="B36" t="s">
        <v>32</v>
      </c>
      <c r="C36">
        <f>1.66</f>
        <v>1.66</v>
      </c>
      <c r="D36">
        <f>2.1</f>
        <v>2.1</v>
      </c>
      <c r="E36">
        <f>2.61</f>
        <v>2.61</v>
      </c>
      <c r="F36">
        <f>4.2</f>
        <v>4.2</v>
      </c>
      <c r="G36">
        <f>5.3</f>
        <v>5.3</v>
      </c>
      <c r="H36">
        <f>7.48</f>
        <v>7.48</v>
      </c>
      <c r="I36">
        <f>5.48</f>
        <v>5.48</v>
      </c>
      <c r="J36">
        <f>4.05</f>
        <v>4.05</v>
      </c>
      <c r="K36">
        <f>3</f>
        <v>3</v>
      </c>
      <c r="L36">
        <f>6.25</f>
        <v>6.25</v>
      </c>
      <c r="M36">
        <f>19.25</f>
        <v>19.25</v>
      </c>
      <c r="N36">
        <f>16.43</f>
        <v>16.43</v>
      </c>
      <c r="O36">
        <f>15.62</f>
        <v>15.62</v>
      </c>
      <c r="P36">
        <f>13.83</f>
        <v>13.83</v>
      </c>
      <c r="Q36">
        <f>15.25</f>
        <v>15.25</v>
      </c>
      <c r="R36">
        <f>18.66</f>
        <v>18.66</v>
      </c>
      <c r="S36">
        <f>22.46</f>
        <v>22.46</v>
      </c>
      <c r="T36">
        <f>21.38</f>
        <v>21.38</v>
      </c>
      <c r="U36">
        <f>7</f>
        <v>7</v>
      </c>
      <c r="V36">
        <f>5.6</f>
        <v>5.6</v>
      </c>
      <c r="W36">
        <f>3.68</f>
        <v>3.68</v>
      </c>
      <c r="X36">
        <f>7.58</f>
        <v>7.58</v>
      </c>
      <c r="Y36">
        <f>7.68</f>
        <v>7.68</v>
      </c>
      <c r="Z36">
        <f>11.35</f>
        <v>11.35</v>
      </c>
      <c r="AA36">
        <f>9.9</f>
        <v>9.9</v>
      </c>
      <c r="AB36">
        <f>12</f>
        <v>12</v>
      </c>
      <c r="AC36">
        <f>5.11</f>
        <v>5.1100000000000003</v>
      </c>
      <c r="AD36">
        <f>7.31</f>
        <v>7.31</v>
      </c>
      <c r="AE36">
        <f>10.12</f>
        <v>10.119999999999999</v>
      </c>
      <c r="AF36">
        <f>2.63</f>
        <v>2.63</v>
      </c>
      <c r="AG36">
        <f>2.18</f>
        <v>2.1800000000000002</v>
      </c>
      <c r="AH36">
        <f>1</f>
        <v>1</v>
      </c>
      <c r="AI36">
        <v>0</v>
      </c>
      <c r="AJ36">
        <f>1.38</f>
        <v>1.38</v>
      </c>
      <c r="AK36">
        <f>1.4</f>
        <v>1.4</v>
      </c>
      <c r="AL36">
        <f>19.4</f>
        <v>19.399999999999999</v>
      </c>
      <c r="AM36">
        <f>24</f>
        <v>24</v>
      </c>
      <c r="AN36">
        <f>20.05</f>
        <v>20.05</v>
      </c>
      <c r="AO36">
        <f>22.33</f>
        <v>22.33</v>
      </c>
      <c r="AP36">
        <f>22.35</f>
        <v>22.35</v>
      </c>
    </row>
    <row r="37" spans="1:42" x14ac:dyDescent="0.25">
      <c r="B37" t="s">
        <v>33</v>
      </c>
      <c r="C37">
        <f>1.38</f>
        <v>1.38</v>
      </c>
      <c r="D37">
        <f>1.98</f>
        <v>1.98</v>
      </c>
      <c r="E37">
        <f>2.6</f>
        <v>2.6</v>
      </c>
      <c r="F37">
        <f>3.72</f>
        <v>3.72</v>
      </c>
      <c r="G37">
        <f>4.83</f>
        <v>4.83</v>
      </c>
      <c r="H37">
        <f>7.08</f>
        <v>7.08</v>
      </c>
      <c r="I37">
        <f>4.96</f>
        <v>4.96</v>
      </c>
      <c r="J37">
        <f>3.58</f>
        <v>3.58</v>
      </c>
      <c r="K37">
        <f>2.11</f>
        <v>2.11</v>
      </c>
      <c r="L37">
        <f>5.75</f>
        <v>5.75</v>
      </c>
      <c r="M37">
        <f>19.95</f>
        <v>19.95</v>
      </c>
      <c r="N37">
        <f>16.82</f>
        <v>16.82</v>
      </c>
      <c r="O37">
        <f>15.62</f>
        <v>15.62</v>
      </c>
      <c r="P37">
        <f>13.85</f>
        <v>13.85</v>
      </c>
      <c r="Q37">
        <f>15.35</f>
        <v>15.35</v>
      </c>
      <c r="R37">
        <f>18.4</f>
        <v>18.399999999999999</v>
      </c>
      <c r="S37">
        <f>21.15</f>
        <v>21.15</v>
      </c>
      <c r="T37">
        <f>21.21</f>
        <v>21.21</v>
      </c>
      <c r="U37">
        <f>6.95</f>
        <v>6.95</v>
      </c>
      <c r="V37">
        <f>5.56</f>
        <v>5.56</v>
      </c>
      <c r="W37">
        <f>3.55</f>
        <v>3.55</v>
      </c>
      <c r="X37">
        <f>7.55</f>
        <v>7.55</v>
      </c>
      <c r="Y37">
        <f>7.65</f>
        <v>7.65</v>
      </c>
      <c r="Z37">
        <f>11.31</f>
        <v>11.31</v>
      </c>
      <c r="AA37">
        <f>9.85</f>
        <v>9.85</v>
      </c>
      <c r="AB37">
        <f>11.95</f>
        <v>11.95</v>
      </c>
      <c r="AC37">
        <f>5.13</f>
        <v>5.13</v>
      </c>
      <c r="AD37">
        <f>7.33</f>
        <v>7.33</v>
      </c>
      <c r="AE37">
        <f>10.1</f>
        <v>10.1</v>
      </c>
      <c r="AF37">
        <f>2.48</f>
        <v>2.48</v>
      </c>
      <c r="AG37">
        <f>2.16</f>
        <v>2.16</v>
      </c>
      <c r="AH37">
        <f>1.58</f>
        <v>1.58</v>
      </c>
      <c r="AI37">
        <f>1.38</f>
        <v>1.38</v>
      </c>
      <c r="AJ37">
        <v>0</v>
      </c>
      <c r="AK37">
        <f>0.7</f>
        <v>0.7</v>
      </c>
      <c r="AL37">
        <f>19.53</f>
        <v>19.53</v>
      </c>
      <c r="AM37">
        <f>24</f>
        <v>24</v>
      </c>
      <c r="AN37">
        <f>20.18</f>
        <v>20.18</v>
      </c>
      <c r="AO37">
        <f>22.42</f>
        <v>22.42</v>
      </c>
      <c r="AP37">
        <f>22.5</f>
        <v>22.5</v>
      </c>
    </row>
    <row r="38" spans="1:42" x14ac:dyDescent="0.25">
      <c r="B38" t="s">
        <v>34</v>
      </c>
      <c r="C38">
        <f>1.08</f>
        <v>1.08</v>
      </c>
      <c r="D38">
        <f>1.65</f>
        <v>1.65</v>
      </c>
      <c r="E38">
        <f>2.3</f>
        <v>2.2999999999999998</v>
      </c>
      <c r="F38">
        <f>4.23</f>
        <v>4.2300000000000004</v>
      </c>
      <c r="G38">
        <f>5.23</f>
        <v>5.23</v>
      </c>
      <c r="H38">
        <f>7.5</f>
        <v>7.5</v>
      </c>
      <c r="I38">
        <f>5.45</f>
        <v>5.45</v>
      </c>
      <c r="J38">
        <f>4.08</f>
        <v>4.08</v>
      </c>
      <c r="K38">
        <f>2.43</f>
        <v>2.4300000000000002</v>
      </c>
      <c r="L38">
        <f>6.25</f>
        <v>6.25</v>
      </c>
      <c r="M38">
        <f>18.93</f>
        <v>18.93</v>
      </c>
      <c r="N38">
        <f>16.51</f>
        <v>16.510000000000002</v>
      </c>
      <c r="O38">
        <f>15.28</f>
        <v>15.28</v>
      </c>
      <c r="P38">
        <f>13.52</f>
        <v>13.52</v>
      </c>
      <c r="Q38">
        <f>14.93</f>
        <v>14.93</v>
      </c>
      <c r="R38">
        <f>18.2</f>
        <v>18.2</v>
      </c>
      <c r="S38">
        <f>20.83</f>
        <v>20.83</v>
      </c>
      <c r="T38">
        <f>19.63</f>
        <v>19.63</v>
      </c>
      <c r="U38">
        <f>6.66</f>
        <v>6.66</v>
      </c>
      <c r="V38">
        <f>5.28</f>
        <v>5.28</v>
      </c>
      <c r="W38">
        <f>3.23</f>
        <v>3.23</v>
      </c>
      <c r="X38">
        <f>7.25</f>
        <v>7.25</v>
      </c>
      <c r="Y38">
        <f>7.4</f>
        <v>7.4</v>
      </c>
      <c r="Z38">
        <f>11.1</f>
        <v>11.1</v>
      </c>
      <c r="AA38">
        <f>9.55</f>
        <v>9.5500000000000007</v>
      </c>
      <c r="AB38">
        <f>11.68</f>
        <v>11.68</v>
      </c>
      <c r="AC38">
        <f>4.82</f>
        <v>4.82</v>
      </c>
      <c r="AD38">
        <f>6.92</f>
        <v>6.92</v>
      </c>
      <c r="AE38">
        <f>9.82</f>
        <v>9.82</v>
      </c>
      <c r="AF38">
        <f>3.08</f>
        <v>3.08</v>
      </c>
      <c r="AG38">
        <f>2.63</f>
        <v>2.63</v>
      </c>
      <c r="AH38">
        <f>1.73</f>
        <v>1.73</v>
      </c>
      <c r="AI38">
        <f>1.4</f>
        <v>1.4</v>
      </c>
      <c r="AJ38">
        <f>0.7</f>
        <v>0.7</v>
      </c>
      <c r="AK38">
        <v>0</v>
      </c>
      <c r="AL38">
        <f>18.82</f>
        <v>18.82</v>
      </c>
      <c r="AM38">
        <f>23.56</f>
        <v>23.56</v>
      </c>
      <c r="AN38">
        <f>19.53</f>
        <v>19.53</v>
      </c>
      <c r="AO38">
        <f>21.76</f>
        <v>21.76</v>
      </c>
      <c r="AP38">
        <f>21.92</f>
        <v>21.92</v>
      </c>
    </row>
    <row r="39" spans="1:42" x14ac:dyDescent="0.25">
      <c r="B39" t="s">
        <v>35</v>
      </c>
      <c r="C39">
        <f>18.78</f>
        <v>18.78</v>
      </c>
      <c r="D39">
        <f>17.26</f>
        <v>17.260000000000002</v>
      </c>
      <c r="E39">
        <f>17.11</f>
        <v>17.11</v>
      </c>
      <c r="F39">
        <f>23.22</f>
        <v>23.22</v>
      </c>
      <c r="G39">
        <f>25</f>
        <v>25</v>
      </c>
      <c r="H39">
        <f>25</f>
        <v>25</v>
      </c>
      <c r="I39">
        <f>22.98</f>
        <v>22.98</v>
      </c>
      <c r="J39">
        <f>23.31</f>
        <v>23.31</v>
      </c>
      <c r="K39">
        <f>19.9</f>
        <v>19.899999999999999</v>
      </c>
      <c r="L39">
        <f>23.86</f>
        <v>23.86</v>
      </c>
      <c r="M39">
        <f>2.43</f>
        <v>2.4300000000000002</v>
      </c>
      <c r="N39">
        <f>4.26</f>
        <v>4.26</v>
      </c>
      <c r="O39">
        <f>5.1</f>
        <v>5.0999999999999996</v>
      </c>
      <c r="P39">
        <f>5.58</f>
        <v>5.58</v>
      </c>
      <c r="Q39">
        <f>9.53</f>
        <v>9.5299999999999994</v>
      </c>
      <c r="R39">
        <f>8.08</f>
        <v>8.08</v>
      </c>
      <c r="S39">
        <f>8.05</f>
        <v>8.0500000000000007</v>
      </c>
      <c r="T39">
        <f>8.15</f>
        <v>8.15</v>
      </c>
      <c r="U39">
        <f>14.21</f>
        <v>14.21</v>
      </c>
      <c r="V39">
        <f>14.98</f>
        <v>14.98</v>
      </c>
      <c r="W39">
        <f>16.85</f>
        <v>16.850000000000001</v>
      </c>
      <c r="X39">
        <f>12.8</f>
        <v>12.8</v>
      </c>
      <c r="Y39">
        <f>12.48</f>
        <v>12.48</v>
      </c>
      <c r="Z39">
        <f>9</f>
        <v>9</v>
      </c>
      <c r="AA39">
        <f>10.38</f>
        <v>10.38</v>
      </c>
      <c r="AB39">
        <f>11.73</f>
        <v>11.73</v>
      </c>
      <c r="AC39">
        <f>14.23</f>
        <v>14.23</v>
      </c>
      <c r="AD39">
        <f>13.72</f>
        <v>13.72</v>
      </c>
      <c r="AE39">
        <f>9.33</f>
        <v>9.33</v>
      </c>
      <c r="AF39">
        <f>21.93</f>
        <v>21.93</v>
      </c>
      <c r="AG39">
        <f>21.46</f>
        <v>21.46</v>
      </c>
      <c r="AH39">
        <f>20.23</f>
        <v>20.23</v>
      </c>
      <c r="AI39">
        <f>19.4</f>
        <v>19.399999999999999</v>
      </c>
      <c r="AJ39">
        <f>19.53</f>
        <v>19.53</v>
      </c>
      <c r="AK39">
        <f>18.82</f>
        <v>18.82</v>
      </c>
      <c r="AL39">
        <v>0</v>
      </c>
      <c r="AM39">
        <f>6.13</f>
        <v>6.13</v>
      </c>
      <c r="AN39">
        <f>1.5</f>
        <v>1.5</v>
      </c>
      <c r="AO39">
        <f>4.16</f>
        <v>4.16</v>
      </c>
      <c r="AP39">
        <f>5.45</f>
        <v>5.45</v>
      </c>
    </row>
    <row r="40" spans="1:42" x14ac:dyDescent="0.25">
      <c r="B40" t="s">
        <v>36</v>
      </c>
      <c r="C40">
        <f>23.48</f>
        <v>23.48</v>
      </c>
      <c r="D40">
        <f>21.13</f>
        <v>21.13</v>
      </c>
      <c r="E40">
        <f>21.03</f>
        <v>21.03</v>
      </c>
      <c r="F40">
        <f>26</f>
        <v>26</v>
      </c>
      <c r="G40">
        <f>27</f>
        <v>27</v>
      </c>
      <c r="H40">
        <f>29</f>
        <v>29</v>
      </c>
      <c r="I40">
        <f>27</f>
        <v>27</v>
      </c>
      <c r="J40">
        <f>26</f>
        <v>26</v>
      </c>
      <c r="K40">
        <f>24</f>
        <v>24</v>
      </c>
      <c r="L40">
        <f>28</f>
        <v>28</v>
      </c>
      <c r="M40">
        <f>7.72</f>
        <v>7.72</v>
      </c>
      <c r="N40">
        <f>9.28</f>
        <v>9.2799999999999994</v>
      </c>
      <c r="O40">
        <f>9.5</f>
        <v>9.5</v>
      </c>
      <c r="P40">
        <f>9.85</f>
        <v>9.85</v>
      </c>
      <c r="Q40">
        <f>12.08</f>
        <v>12.08</v>
      </c>
      <c r="R40">
        <f>8.58</f>
        <v>8.58</v>
      </c>
      <c r="S40">
        <f>3.53</f>
        <v>3.53</v>
      </c>
      <c r="T40">
        <f>7.32</f>
        <v>7.32</v>
      </c>
      <c r="U40">
        <f>19.16</f>
        <v>19.16</v>
      </c>
      <c r="V40">
        <f>19.95</f>
        <v>19.95</v>
      </c>
      <c r="W40">
        <f>21.53</f>
        <v>21.53</v>
      </c>
      <c r="X40">
        <f>17.76</f>
        <v>17.760000000000002</v>
      </c>
      <c r="Y40">
        <f>16.71</f>
        <v>16.71</v>
      </c>
      <c r="Z40">
        <f>13.25</f>
        <v>13.25</v>
      </c>
      <c r="AA40">
        <f>14.56</f>
        <v>14.56</v>
      </c>
      <c r="AB40">
        <f>14.96</f>
        <v>14.96</v>
      </c>
      <c r="AC40">
        <f>18.93</f>
        <v>18.93</v>
      </c>
      <c r="AD40">
        <f>17.28</f>
        <v>17.28</v>
      </c>
      <c r="AE40">
        <v>13.58</v>
      </c>
      <c r="AF40">
        <f>25</f>
        <v>25</v>
      </c>
      <c r="AG40">
        <f>25</f>
        <v>25</v>
      </c>
      <c r="AH40">
        <f>23.48</f>
        <v>23.48</v>
      </c>
      <c r="AI40">
        <f>24</f>
        <v>24</v>
      </c>
      <c r="AJ40">
        <f>24</f>
        <v>24</v>
      </c>
      <c r="AK40">
        <f>23.56</f>
        <v>23.56</v>
      </c>
      <c r="AL40">
        <f>6.13</f>
        <v>6.13</v>
      </c>
      <c r="AM40">
        <v>0</v>
      </c>
      <c r="AN40">
        <f>4.92</f>
        <v>4.92</v>
      </c>
      <c r="AO40">
        <f>2.68</f>
        <v>2.68</v>
      </c>
      <c r="AP40">
        <f>1.85</f>
        <v>1.85</v>
      </c>
    </row>
    <row r="41" spans="1:42" x14ac:dyDescent="0.25">
      <c r="B41" t="s">
        <v>37</v>
      </c>
      <c r="C41">
        <f>19.46</f>
        <v>19.46</v>
      </c>
      <c r="D41">
        <f>18.03</f>
        <v>18.03</v>
      </c>
      <c r="E41">
        <f>17.9</f>
        <v>17.899999999999999</v>
      </c>
      <c r="F41">
        <f>22.73</f>
        <v>22.73</v>
      </c>
      <c r="G41">
        <f>23.76</f>
        <v>23.76</v>
      </c>
      <c r="H41">
        <f>26</f>
        <v>26</v>
      </c>
      <c r="I41">
        <f>23.65</f>
        <v>23.65</v>
      </c>
      <c r="J41">
        <f>22.46</f>
        <v>22.46</v>
      </c>
      <c r="K41">
        <f>22.1</f>
        <v>22.1</v>
      </c>
      <c r="L41">
        <f>25</f>
        <v>25</v>
      </c>
      <c r="M41">
        <f>3.2</f>
        <v>3.2</v>
      </c>
      <c r="N41">
        <f>5.16</f>
        <v>5.16</v>
      </c>
      <c r="O41">
        <f>5.8</f>
        <v>5.8</v>
      </c>
      <c r="P41">
        <f>6.2</f>
        <v>6.2</v>
      </c>
      <c r="Q41">
        <f>10.15</f>
        <v>10.15</v>
      </c>
      <c r="R41">
        <f>8.18</f>
        <v>8.18</v>
      </c>
      <c r="S41">
        <f>7.46</f>
        <v>7.46</v>
      </c>
      <c r="T41">
        <f>8.26</f>
        <v>8.26</v>
      </c>
      <c r="U41">
        <f>15.13</f>
        <v>15.13</v>
      </c>
      <c r="V41">
        <f>15.85</f>
        <v>15.85</v>
      </c>
      <c r="W41">
        <f>17.81</f>
        <v>17.809999999999999</v>
      </c>
      <c r="X41">
        <f>13.72</f>
        <v>13.72</v>
      </c>
      <c r="Y41">
        <f>13.1</f>
        <v>13.1</v>
      </c>
      <c r="Z41">
        <f>9.66</f>
        <v>9.66</v>
      </c>
      <c r="AA41">
        <f>11</f>
        <v>11</v>
      </c>
      <c r="AB41">
        <f>12.35</f>
        <v>12.35</v>
      </c>
      <c r="AC41">
        <f>15</f>
        <v>15</v>
      </c>
      <c r="AD41">
        <f>13.41</f>
        <v>13.41</v>
      </c>
      <c r="AE41">
        <f>10</f>
        <v>10</v>
      </c>
      <c r="AF41">
        <f>22.68</f>
        <v>22.68</v>
      </c>
      <c r="AG41">
        <f>22.26</f>
        <v>22.26</v>
      </c>
      <c r="AH41">
        <f>21.21</f>
        <v>21.21</v>
      </c>
      <c r="AI41">
        <f>20.05</f>
        <v>20.05</v>
      </c>
      <c r="AJ41">
        <f>20.18</f>
        <v>20.18</v>
      </c>
      <c r="AK41">
        <f>19.53</f>
        <v>19.53</v>
      </c>
      <c r="AL41">
        <f>1.5</f>
        <v>1.5</v>
      </c>
      <c r="AM41">
        <f>4.92</f>
        <v>4.92</v>
      </c>
      <c r="AN41">
        <v>0</v>
      </c>
      <c r="AO41">
        <f>2.96</f>
        <v>2.96</v>
      </c>
      <c r="AP41">
        <f>4.26</f>
        <v>4.26</v>
      </c>
    </row>
    <row r="42" spans="1:42" x14ac:dyDescent="0.25">
      <c r="B42" t="s">
        <v>38</v>
      </c>
      <c r="C42">
        <f>21.53</f>
        <v>21.53</v>
      </c>
      <c r="D42">
        <f>20.13</f>
        <v>20.13</v>
      </c>
      <c r="E42">
        <f>19.98</f>
        <v>19.98</v>
      </c>
      <c r="F42">
        <f>25</f>
        <v>25</v>
      </c>
      <c r="G42">
        <f>26</f>
        <v>26</v>
      </c>
      <c r="H42">
        <f>28</f>
        <v>28</v>
      </c>
      <c r="I42">
        <f>26</f>
        <v>26</v>
      </c>
      <c r="J42">
        <f>24</f>
        <v>24</v>
      </c>
      <c r="K42">
        <f>22.48</f>
        <v>22.48</v>
      </c>
      <c r="L42">
        <f>26</f>
        <v>26</v>
      </c>
      <c r="M42">
        <f>5.58</f>
        <v>5.58</v>
      </c>
      <c r="N42">
        <f>7.56</f>
        <v>7.56</v>
      </c>
      <c r="O42">
        <f>7.75</f>
        <v>7.75</v>
      </c>
      <c r="P42">
        <f>8.13</f>
        <v>8.1300000000000008</v>
      </c>
      <c r="Q42">
        <f>11.5</f>
        <v>11.5</v>
      </c>
      <c r="R42">
        <f>9.12</f>
        <v>9.1199999999999992</v>
      </c>
      <c r="S42">
        <f>5.75</f>
        <v>5.75</v>
      </c>
      <c r="T42">
        <f>9.05</f>
        <v>9.0500000000000007</v>
      </c>
      <c r="U42">
        <f>17.28</f>
        <v>17.28</v>
      </c>
      <c r="V42">
        <f>18</f>
        <v>18</v>
      </c>
      <c r="W42">
        <f>19.9</f>
        <v>19.899999999999999</v>
      </c>
      <c r="X42">
        <f>15.81</f>
        <v>15.81</v>
      </c>
      <c r="Y42">
        <f>15.65</f>
        <v>15.65</v>
      </c>
      <c r="Z42">
        <f>11.63</f>
        <v>11.63</v>
      </c>
      <c r="AA42">
        <f>12.95</f>
        <v>12.95</v>
      </c>
      <c r="AB42">
        <f>14.35</f>
        <v>14.35</v>
      </c>
      <c r="AC42">
        <f>17.06</f>
        <v>17.059999999999999</v>
      </c>
      <c r="AD42">
        <f>15.33</f>
        <v>15.33</v>
      </c>
      <c r="AE42">
        <f>11.92</f>
        <v>11.92</v>
      </c>
      <c r="AF42">
        <f>23.18</f>
        <v>23.18</v>
      </c>
      <c r="AG42">
        <f>24</f>
        <v>24</v>
      </c>
      <c r="AH42">
        <f>23.28</f>
        <v>23.28</v>
      </c>
      <c r="AI42">
        <f>22.33</f>
        <v>22.33</v>
      </c>
      <c r="AJ42">
        <f>22.42</f>
        <v>22.42</v>
      </c>
      <c r="AK42">
        <f>21.76</f>
        <v>21.76</v>
      </c>
      <c r="AL42">
        <f>4.16</f>
        <v>4.16</v>
      </c>
      <c r="AM42">
        <f>2.68</f>
        <v>2.68</v>
      </c>
      <c r="AN42">
        <f>2.96</f>
        <v>2.96</v>
      </c>
      <c r="AO42">
        <v>0</v>
      </c>
      <c r="AP42">
        <f>2.11</f>
        <v>2.11</v>
      </c>
    </row>
    <row r="43" spans="1:42" x14ac:dyDescent="0.25">
      <c r="B43" t="s">
        <v>39</v>
      </c>
      <c r="C43">
        <f>21.8</f>
        <v>21.8</v>
      </c>
      <c r="D43">
        <f>20.16</f>
        <v>20.16</v>
      </c>
      <c r="E43">
        <f>20.05</f>
        <v>20.05</v>
      </c>
      <c r="F43">
        <f>25</f>
        <v>25</v>
      </c>
      <c r="G43">
        <f>26</f>
        <v>26</v>
      </c>
      <c r="H43">
        <f>28</f>
        <v>28</v>
      </c>
      <c r="I43">
        <f>26</f>
        <v>26</v>
      </c>
      <c r="J43">
        <f>26</f>
        <v>26</v>
      </c>
      <c r="K43">
        <f>22.61</f>
        <v>22.61</v>
      </c>
      <c r="L43">
        <f>27</f>
        <v>27</v>
      </c>
      <c r="M43">
        <f>6.71</f>
        <v>6.71</v>
      </c>
      <c r="N43">
        <f>7.63</f>
        <v>7.63</v>
      </c>
      <c r="O43">
        <f>7.85</f>
        <v>7.85</v>
      </c>
      <c r="P43">
        <f>8.3</f>
        <v>8.3000000000000007</v>
      </c>
      <c r="Q43">
        <f>10.96</f>
        <v>10.96</v>
      </c>
      <c r="R43">
        <f>8.63</f>
        <v>8.6300000000000008</v>
      </c>
      <c r="S43">
        <f>4.38</f>
        <v>4.38</v>
      </c>
      <c r="T43">
        <f>8.16</f>
        <v>8.16</v>
      </c>
      <c r="U43">
        <f>17.86</f>
        <v>17.86</v>
      </c>
      <c r="V43">
        <f>18.11</f>
        <v>18.11</v>
      </c>
      <c r="W43">
        <f>19.88</f>
        <v>19.88</v>
      </c>
      <c r="X43">
        <f>15.95</f>
        <v>15.95</v>
      </c>
      <c r="Y43">
        <f>15.08</f>
        <v>15.08</v>
      </c>
      <c r="Z43">
        <f>11.68</f>
        <v>11.68</v>
      </c>
      <c r="AA43">
        <f>13</f>
        <v>13</v>
      </c>
      <c r="AB43">
        <f>14.31</f>
        <v>14.31</v>
      </c>
      <c r="AC43">
        <f>17.2</f>
        <v>17.2</v>
      </c>
      <c r="AD43">
        <f>15.5</f>
        <v>15.5</v>
      </c>
      <c r="AE43">
        <f>12</f>
        <v>12</v>
      </c>
      <c r="AF43">
        <f>25</f>
        <v>25</v>
      </c>
      <c r="AG43">
        <f>22.88</f>
        <v>22.88</v>
      </c>
      <c r="AH43">
        <f>23.23</f>
        <v>23.23</v>
      </c>
      <c r="AI43">
        <f>22.35</f>
        <v>22.35</v>
      </c>
      <c r="AJ43">
        <f>22.5</f>
        <v>22.5</v>
      </c>
      <c r="AK43">
        <f>21.92</f>
        <v>21.92</v>
      </c>
      <c r="AL43">
        <f>5.45</f>
        <v>5.45</v>
      </c>
      <c r="AM43">
        <f>1.85</f>
        <v>1.85</v>
      </c>
      <c r="AN43">
        <f>4.26</f>
        <v>4.26</v>
      </c>
      <c r="AO43">
        <v>2.11</v>
      </c>
      <c r="AP43">
        <v>0</v>
      </c>
    </row>
    <row r="47" spans="1:42" x14ac:dyDescent="0.25">
      <c r="A47" t="s">
        <v>42</v>
      </c>
      <c r="B47" t="s">
        <v>43</v>
      </c>
      <c r="C47" t="s">
        <v>44</v>
      </c>
      <c r="D47" t="s">
        <v>45</v>
      </c>
    </row>
    <row r="48" spans="1:42" x14ac:dyDescent="0.25">
      <c r="A48">
        <v>1</v>
      </c>
      <c r="B48">
        <v>1</v>
      </c>
      <c r="C48" t="s">
        <v>0</v>
      </c>
      <c r="D48" t="s">
        <v>0</v>
      </c>
      <c r="E48">
        <f ca="1">OFFSET($B$3,A48,B48)</f>
        <v>0</v>
      </c>
    </row>
    <row r="49" spans="1:5" x14ac:dyDescent="0.25">
      <c r="A49">
        <v>1</v>
      </c>
      <c r="B49">
        <v>2</v>
      </c>
      <c r="C49" t="s">
        <v>0</v>
      </c>
      <c r="D49" t="s">
        <v>1</v>
      </c>
      <c r="E49">
        <f t="shared" ref="E49:E112" ca="1" si="0">OFFSET($B$3,A49,B49)</f>
        <v>1.66</v>
      </c>
    </row>
    <row r="50" spans="1:5" x14ac:dyDescent="0.25">
      <c r="A50">
        <v>1</v>
      </c>
      <c r="B50">
        <v>3</v>
      </c>
      <c r="C50" t="s">
        <v>0</v>
      </c>
      <c r="D50" t="s">
        <v>2</v>
      </c>
      <c r="E50">
        <f t="shared" ca="1" si="0"/>
        <v>2.13</v>
      </c>
    </row>
    <row r="51" spans="1:5" x14ac:dyDescent="0.25">
      <c r="A51">
        <v>1</v>
      </c>
      <c r="B51">
        <v>4</v>
      </c>
      <c r="C51" t="s">
        <v>0</v>
      </c>
      <c r="D51" t="s">
        <v>3</v>
      </c>
      <c r="E51">
        <f t="shared" ca="1" si="0"/>
        <v>4.93</v>
      </c>
    </row>
    <row r="52" spans="1:5" x14ac:dyDescent="0.25">
      <c r="A52">
        <v>1</v>
      </c>
      <c r="B52">
        <v>5</v>
      </c>
      <c r="C52" t="s">
        <v>0</v>
      </c>
      <c r="D52" t="s">
        <v>4</v>
      </c>
      <c r="E52">
        <f t="shared" ca="1" si="0"/>
        <v>6</v>
      </c>
    </row>
    <row r="53" spans="1:5" x14ac:dyDescent="0.25">
      <c r="A53">
        <v>1</v>
      </c>
      <c r="B53">
        <v>6</v>
      </c>
      <c r="C53" t="s">
        <v>0</v>
      </c>
      <c r="D53" t="s">
        <v>5</v>
      </c>
      <c r="E53">
        <f t="shared" ca="1" si="0"/>
        <v>7.93</v>
      </c>
    </row>
    <row r="54" spans="1:5" x14ac:dyDescent="0.25">
      <c r="A54">
        <v>1</v>
      </c>
      <c r="B54">
        <v>7</v>
      </c>
      <c r="C54" t="s">
        <v>0</v>
      </c>
      <c r="D54" t="s">
        <v>6</v>
      </c>
      <c r="E54">
        <f t="shared" ca="1" si="0"/>
        <v>6</v>
      </c>
    </row>
    <row r="55" spans="1:5" x14ac:dyDescent="0.25">
      <c r="A55">
        <v>1</v>
      </c>
      <c r="B55">
        <v>8</v>
      </c>
      <c r="C55" t="s">
        <v>0</v>
      </c>
      <c r="D55" t="s">
        <v>7</v>
      </c>
      <c r="E55">
        <f t="shared" ca="1" si="0"/>
        <v>4.75</v>
      </c>
    </row>
    <row r="56" spans="1:5" x14ac:dyDescent="0.25">
      <c r="A56">
        <v>1</v>
      </c>
      <c r="B56">
        <v>9</v>
      </c>
      <c r="C56" t="s">
        <v>0</v>
      </c>
      <c r="D56" t="s">
        <v>8</v>
      </c>
      <c r="E56">
        <f t="shared" ca="1" si="0"/>
        <v>3.05</v>
      </c>
    </row>
    <row r="57" spans="1:5" x14ac:dyDescent="0.25">
      <c r="A57">
        <v>1</v>
      </c>
      <c r="B57">
        <v>10</v>
      </c>
      <c r="C57" t="s">
        <v>0</v>
      </c>
      <c r="D57" t="s">
        <v>9</v>
      </c>
      <c r="E57">
        <f t="shared" ca="1" si="0"/>
        <v>6.75</v>
      </c>
    </row>
    <row r="58" spans="1:5" x14ac:dyDescent="0.25">
      <c r="A58">
        <v>1</v>
      </c>
      <c r="B58">
        <v>11</v>
      </c>
      <c r="C58" t="s">
        <v>0</v>
      </c>
      <c r="D58" t="s">
        <v>10</v>
      </c>
      <c r="E58">
        <f t="shared" ca="1" si="0"/>
        <v>19.36</v>
      </c>
    </row>
    <row r="59" spans="1:5" x14ac:dyDescent="0.25">
      <c r="A59">
        <v>1</v>
      </c>
      <c r="B59">
        <v>12</v>
      </c>
      <c r="C59" t="s">
        <v>0</v>
      </c>
      <c r="D59" t="s">
        <v>11</v>
      </c>
      <c r="E59">
        <f t="shared" ca="1" si="0"/>
        <v>16.25</v>
      </c>
    </row>
    <row r="60" spans="1:5" x14ac:dyDescent="0.25">
      <c r="A60">
        <v>1</v>
      </c>
      <c r="B60">
        <v>13</v>
      </c>
      <c r="C60" t="s">
        <v>0</v>
      </c>
      <c r="D60" t="s">
        <v>12</v>
      </c>
      <c r="E60">
        <f t="shared" ca="1" si="0"/>
        <v>15.01</v>
      </c>
    </row>
    <row r="61" spans="1:5" x14ac:dyDescent="0.25">
      <c r="A61">
        <v>1</v>
      </c>
      <c r="B61">
        <v>14</v>
      </c>
      <c r="C61" t="s">
        <v>0</v>
      </c>
      <c r="D61" t="s">
        <v>13</v>
      </c>
      <c r="E61">
        <f t="shared" ca="1" si="0"/>
        <v>13.51</v>
      </c>
    </row>
    <row r="62" spans="1:5" x14ac:dyDescent="0.25">
      <c r="A62">
        <v>1</v>
      </c>
      <c r="B62">
        <v>15</v>
      </c>
      <c r="C62" t="s">
        <v>0</v>
      </c>
      <c r="D62" t="s">
        <v>14</v>
      </c>
      <c r="E62">
        <f t="shared" ca="1" si="0"/>
        <v>14.42</v>
      </c>
    </row>
    <row r="63" spans="1:5" x14ac:dyDescent="0.25">
      <c r="A63">
        <v>1</v>
      </c>
      <c r="B63">
        <v>16</v>
      </c>
      <c r="C63" t="s">
        <v>0</v>
      </c>
      <c r="D63" t="s">
        <v>15</v>
      </c>
      <c r="E63">
        <f t="shared" ca="1" si="0"/>
        <v>17.059999999999999</v>
      </c>
    </row>
    <row r="64" spans="1:5" x14ac:dyDescent="0.25">
      <c r="A64">
        <v>1</v>
      </c>
      <c r="B64">
        <v>17</v>
      </c>
      <c r="C64" t="s">
        <v>0</v>
      </c>
      <c r="D64" t="s">
        <v>16</v>
      </c>
      <c r="E64">
        <f t="shared" ca="1" si="0"/>
        <v>21.4</v>
      </c>
    </row>
    <row r="65" spans="1:5" x14ac:dyDescent="0.25">
      <c r="A65">
        <v>1</v>
      </c>
      <c r="B65">
        <v>18</v>
      </c>
      <c r="C65" t="s">
        <v>0</v>
      </c>
      <c r="D65" t="s">
        <v>17</v>
      </c>
      <c r="E65">
        <f t="shared" ca="1" si="0"/>
        <v>19.3</v>
      </c>
    </row>
    <row r="66" spans="1:5" x14ac:dyDescent="0.25">
      <c r="A66">
        <v>1</v>
      </c>
      <c r="B66">
        <v>19</v>
      </c>
      <c r="C66" t="s">
        <v>0</v>
      </c>
      <c r="D66" t="s">
        <v>18</v>
      </c>
      <c r="E66">
        <f t="shared" ca="1" si="0"/>
        <v>6.56</v>
      </c>
    </row>
    <row r="67" spans="1:5" x14ac:dyDescent="0.25">
      <c r="A67">
        <v>1</v>
      </c>
      <c r="B67">
        <v>20</v>
      </c>
      <c r="C67" t="s">
        <v>0</v>
      </c>
      <c r="D67" t="s">
        <v>19</v>
      </c>
      <c r="E67">
        <f t="shared" ca="1" si="0"/>
        <v>5</v>
      </c>
    </row>
    <row r="68" spans="1:5" x14ac:dyDescent="0.25">
      <c r="A68">
        <v>1</v>
      </c>
      <c r="B68">
        <v>21</v>
      </c>
      <c r="C68" t="s">
        <v>0</v>
      </c>
      <c r="D68" t="s">
        <v>20</v>
      </c>
      <c r="E68">
        <f t="shared" ca="1" si="0"/>
        <v>2.7</v>
      </c>
    </row>
    <row r="69" spans="1:5" x14ac:dyDescent="0.25">
      <c r="A69">
        <v>1</v>
      </c>
      <c r="B69">
        <v>22</v>
      </c>
      <c r="C69" t="s">
        <v>0</v>
      </c>
      <c r="D69" t="s">
        <v>21</v>
      </c>
      <c r="E69">
        <f t="shared" ca="1" si="0"/>
        <v>7.1</v>
      </c>
    </row>
    <row r="70" spans="1:5" x14ac:dyDescent="0.25">
      <c r="A70">
        <v>1</v>
      </c>
      <c r="B70">
        <v>23</v>
      </c>
      <c r="C70" t="s">
        <v>0</v>
      </c>
      <c r="D70" t="s">
        <v>22</v>
      </c>
      <c r="E70">
        <f t="shared" ca="1" si="0"/>
        <v>7.13</v>
      </c>
    </row>
    <row r="71" spans="1:5" x14ac:dyDescent="0.25">
      <c r="A71">
        <v>1</v>
      </c>
      <c r="B71">
        <v>24</v>
      </c>
      <c r="C71" t="s">
        <v>0</v>
      </c>
      <c r="D71" t="s">
        <v>23</v>
      </c>
      <c r="E71">
        <f t="shared" ca="1" si="0"/>
        <v>10.51</v>
      </c>
    </row>
    <row r="72" spans="1:5" x14ac:dyDescent="0.25">
      <c r="A72">
        <v>1</v>
      </c>
      <c r="B72">
        <v>25</v>
      </c>
      <c r="C72" t="s">
        <v>0</v>
      </c>
      <c r="D72" t="s">
        <v>24</v>
      </c>
      <c r="E72">
        <f t="shared" ca="1" si="0"/>
        <v>9.1300000000000008</v>
      </c>
    </row>
    <row r="73" spans="1:5" x14ac:dyDescent="0.25">
      <c r="A73">
        <v>1</v>
      </c>
      <c r="B73">
        <v>26</v>
      </c>
      <c r="C73" t="s">
        <v>0</v>
      </c>
      <c r="D73" t="s">
        <v>25</v>
      </c>
      <c r="E73">
        <f t="shared" ca="1" si="0"/>
        <v>11.5</v>
      </c>
    </row>
    <row r="74" spans="1:5" x14ac:dyDescent="0.25">
      <c r="A74">
        <v>1</v>
      </c>
      <c r="B74">
        <v>27</v>
      </c>
      <c r="C74" t="s">
        <v>0</v>
      </c>
      <c r="D74" t="s">
        <v>26</v>
      </c>
      <c r="E74">
        <f t="shared" ca="1" si="0"/>
        <v>4.63</v>
      </c>
    </row>
    <row r="75" spans="1:5" x14ac:dyDescent="0.25">
      <c r="A75">
        <v>1</v>
      </c>
      <c r="B75">
        <v>29</v>
      </c>
      <c r="C75" t="s">
        <v>0</v>
      </c>
      <c r="D75" t="s">
        <v>27</v>
      </c>
      <c r="E75">
        <f t="shared" ca="1" si="0"/>
        <v>9.6</v>
      </c>
    </row>
    <row r="76" spans="1:5" x14ac:dyDescent="0.25">
      <c r="A76">
        <v>1</v>
      </c>
      <c r="B76">
        <v>30</v>
      </c>
      <c r="C76" t="s">
        <v>0</v>
      </c>
      <c r="D76" t="s">
        <v>28</v>
      </c>
      <c r="E76">
        <f t="shared" ca="1" si="0"/>
        <v>3.68</v>
      </c>
    </row>
    <row r="77" spans="1:5" x14ac:dyDescent="0.25">
      <c r="A77">
        <v>1</v>
      </c>
      <c r="B77">
        <v>31</v>
      </c>
      <c r="C77" t="s">
        <v>0</v>
      </c>
      <c r="D77" t="s">
        <v>29</v>
      </c>
      <c r="E77">
        <f t="shared" ca="1" si="0"/>
        <v>3.25</v>
      </c>
    </row>
    <row r="78" spans="1:5" x14ac:dyDescent="0.25">
      <c r="A78">
        <v>1</v>
      </c>
      <c r="B78">
        <v>32</v>
      </c>
      <c r="C78" t="s">
        <v>0</v>
      </c>
      <c r="D78" t="s">
        <v>30</v>
      </c>
      <c r="E78">
        <f t="shared" ca="1" si="0"/>
        <v>2.33</v>
      </c>
    </row>
    <row r="79" spans="1:5" x14ac:dyDescent="0.25">
      <c r="A79">
        <v>1</v>
      </c>
      <c r="B79">
        <v>33</v>
      </c>
      <c r="C79" t="s">
        <v>0</v>
      </c>
      <c r="D79" t="s">
        <v>31</v>
      </c>
      <c r="E79">
        <f t="shared" ca="1" si="0"/>
        <v>1.66</v>
      </c>
    </row>
    <row r="80" spans="1:5" x14ac:dyDescent="0.25">
      <c r="A80">
        <v>1</v>
      </c>
      <c r="B80">
        <v>34</v>
      </c>
      <c r="C80" t="s">
        <v>0</v>
      </c>
      <c r="D80" t="s">
        <v>32</v>
      </c>
      <c r="E80">
        <f t="shared" ca="1" si="0"/>
        <v>1.38</v>
      </c>
    </row>
    <row r="81" spans="1:5" x14ac:dyDescent="0.25">
      <c r="A81">
        <v>1</v>
      </c>
      <c r="B81">
        <v>35</v>
      </c>
      <c r="C81" t="s">
        <v>0</v>
      </c>
      <c r="D81" t="s">
        <v>33</v>
      </c>
      <c r="E81">
        <f t="shared" ca="1" si="0"/>
        <v>1.08</v>
      </c>
    </row>
    <row r="82" spans="1:5" x14ac:dyDescent="0.25">
      <c r="A82">
        <v>1</v>
      </c>
      <c r="B82">
        <v>36</v>
      </c>
      <c r="C82" t="s">
        <v>0</v>
      </c>
      <c r="D82" t="s">
        <v>34</v>
      </c>
      <c r="E82">
        <f t="shared" ca="1" si="0"/>
        <v>18.78</v>
      </c>
    </row>
    <row r="83" spans="1:5" x14ac:dyDescent="0.25">
      <c r="A83">
        <v>1</v>
      </c>
      <c r="B83">
        <v>37</v>
      </c>
      <c r="C83" t="s">
        <v>0</v>
      </c>
      <c r="D83" t="s">
        <v>35</v>
      </c>
      <c r="E83">
        <f t="shared" ca="1" si="0"/>
        <v>23.48</v>
      </c>
    </row>
    <row r="84" spans="1:5" x14ac:dyDescent="0.25">
      <c r="A84">
        <v>1</v>
      </c>
      <c r="B84">
        <v>38</v>
      </c>
      <c r="C84" t="s">
        <v>0</v>
      </c>
      <c r="D84" t="s">
        <v>36</v>
      </c>
      <c r="E84">
        <f t="shared" ca="1" si="0"/>
        <v>19.46</v>
      </c>
    </row>
    <row r="85" spans="1:5" x14ac:dyDescent="0.25">
      <c r="A85">
        <v>1</v>
      </c>
      <c r="B85">
        <v>39</v>
      </c>
      <c r="C85" t="s">
        <v>0</v>
      </c>
      <c r="D85" t="s">
        <v>37</v>
      </c>
      <c r="E85">
        <f t="shared" ca="1" si="0"/>
        <v>21.53</v>
      </c>
    </row>
    <row r="86" spans="1:5" x14ac:dyDescent="0.25">
      <c r="A86">
        <v>1</v>
      </c>
      <c r="B86">
        <v>40</v>
      </c>
      <c r="C86" t="s">
        <v>0</v>
      </c>
      <c r="D86" t="s">
        <v>38</v>
      </c>
      <c r="E86">
        <f t="shared" ca="1" si="0"/>
        <v>21.8</v>
      </c>
    </row>
    <row r="87" spans="1:5" x14ac:dyDescent="0.25">
      <c r="A87">
        <v>1</v>
      </c>
      <c r="B87">
        <v>41</v>
      </c>
      <c r="C87" t="s">
        <v>0</v>
      </c>
      <c r="D87" t="s">
        <v>39</v>
      </c>
      <c r="E87">
        <f t="shared" ca="1" si="0"/>
        <v>0</v>
      </c>
    </row>
    <row r="88" spans="1:5" x14ac:dyDescent="0.25">
      <c r="A88">
        <v>2</v>
      </c>
      <c r="B88">
        <v>1</v>
      </c>
      <c r="C88" t="s">
        <v>1</v>
      </c>
      <c r="D88" t="s">
        <v>0</v>
      </c>
      <c r="E88">
        <f t="shared" ca="1" si="0"/>
        <v>1.66</v>
      </c>
    </row>
    <row r="89" spans="1:5" x14ac:dyDescent="0.25">
      <c r="A89">
        <v>2</v>
      </c>
      <c r="B89">
        <v>2</v>
      </c>
      <c r="C89" t="s">
        <v>1</v>
      </c>
      <c r="D89" t="s">
        <v>1</v>
      </c>
      <c r="E89">
        <f t="shared" ca="1" si="0"/>
        <v>0</v>
      </c>
    </row>
    <row r="90" spans="1:5" x14ac:dyDescent="0.25">
      <c r="A90">
        <v>2</v>
      </c>
      <c r="B90">
        <v>3</v>
      </c>
      <c r="C90" t="s">
        <v>1</v>
      </c>
      <c r="D90" t="s">
        <v>2</v>
      </c>
      <c r="E90">
        <f t="shared" ca="1" si="0"/>
        <v>0.71</v>
      </c>
    </row>
    <row r="91" spans="1:5" x14ac:dyDescent="0.25">
      <c r="A91">
        <v>2</v>
      </c>
      <c r="B91">
        <v>4</v>
      </c>
      <c r="C91" t="s">
        <v>1</v>
      </c>
      <c r="D91" t="s">
        <v>3</v>
      </c>
      <c r="E91">
        <f t="shared" ca="1" si="0"/>
        <v>5.45</v>
      </c>
    </row>
    <row r="92" spans="1:5" x14ac:dyDescent="0.25">
      <c r="A92">
        <v>2</v>
      </c>
      <c r="B92">
        <v>5</v>
      </c>
      <c r="C92" t="s">
        <v>1</v>
      </c>
      <c r="D92" t="s">
        <v>4</v>
      </c>
      <c r="E92">
        <f t="shared" ca="1" si="0"/>
        <v>6.53</v>
      </c>
    </row>
    <row r="93" spans="1:5" x14ac:dyDescent="0.25">
      <c r="A93">
        <v>2</v>
      </c>
      <c r="B93">
        <v>6</v>
      </c>
      <c r="C93" t="s">
        <v>1</v>
      </c>
      <c r="D93" t="s">
        <v>5</v>
      </c>
      <c r="E93">
        <f t="shared" ca="1" si="0"/>
        <v>8.43</v>
      </c>
    </row>
    <row r="94" spans="1:5" x14ac:dyDescent="0.25">
      <c r="A94">
        <v>2</v>
      </c>
      <c r="B94">
        <v>7</v>
      </c>
      <c r="C94" t="s">
        <v>1</v>
      </c>
      <c r="D94" t="s">
        <v>6</v>
      </c>
      <c r="E94">
        <f t="shared" ca="1" si="0"/>
        <v>6.51</v>
      </c>
    </row>
    <row r="95" spans="1:5" x14ac:dyDescent="0.25">
      <c r="A95">
        <v>2</v>
      </c>
      <c r="B95">
        <v>8</v>
      </c>
      <c r="C95" t="s">
        <v>1</v>
      </c>
      <c r="D95" t="s">
        <v>7</v>
      </c>
      <c r="E95">
        <f t="shared" ca="1" si="0"/>
        <v>5.28</v>
      </c>
    </row>
    <row r="96" spans="1:5" x14ac:dyDescent="0.25">
      <c r="A96">
        <v>2</v>
      </c>
      <c r="B96">
        <v>9</v>
      </c>
      <c r="C96" t="s">
        <v>1</v>
      </c>
      <c r="D96" t="s">
        <v>8</v>
      </c>
      <c r="E96">
        <f t="shared" ca="1" si="0"/>
        <v>3.55</v>
      </c>
    </row>
    <row r="97" spans="1:5" x14ac:dyDescent="0.25">
      <c r="A97">
        <v>2</v>
      </c>
      <c r="B97">
        <v>10</v>
      </c>
      <c r="C97" t="s">
        <v>1</v>
      </c>
      <c r="D97" t="s">
        <v>9</v>
      </c>
      <c r="E97">
        <f t="shared" ca="1" si="0"/>
        <v>7.28</v>
      </c>
    </row>
    <row r="98" spans="1:5" x14ac:dyDescent="0.25">
      <c r="A98">
        <v>2</v>
      </c>
      <c r="B98">
        <v>11</v>
      </c>
      <c r="C98" t="s">
        <v>1</v>
      </c>
      <c r="D98" t="s">
        <v>10</v>
      </c>
      <c r="E98">
        <f t="shared" ca="1" si="0"/>
        <v>17.93</v>
      </c>
    </row>
    <row r="99" spans="1:5" x14ac:dyDescent="0.25">
      <c r="A99">
        <v>2</v>
      </c>
      <c r="B99">
        <v>12</v>
      </c>
      <c r="C99" t="s">
        <v>1</v>
      </c>
      <c r="D99" t="s">
        <v>11</v>
      </c>
      <c r="E99">
        <f t="shared" ca="1" si="0"/>
        <v>14.86</v>
      </c>
    </row>
    <row r="100" spans="1:5" x14ac:dyDescent="0.25">
      <c r="A100">
        <v>2</v>
      </c>
      <c r="B100">
        <v>13</v>
      </c>
      <c r="C100" t="s">
        <v>1</v>
      </c>
      <c r="D100" t="s">
        <v>12</v>
      </c>
      <c r="E100">
        <f t="shared" ca="1" si="0"/>
        <v>13.68</v>
      </c>
    </row>
    <row r="101" spans="1:5" x14ac:dyDescent="0.25">
      <c r="A101">
        <v>2</v>
      </c>
      <c r="B101">
        <v>14</v>
      </c>
      <c r="C101" t="s">
        <v>1</v>
      </c>
      <c r="D101" t="s">
        <v>13</v>
      </c>
      <c r="E101">
        <f t="shared" ca="1" si="0"/>
        <v>12.15</v>
      </c>
    </row>
    <row r="102" spans="1:5" x14ac:dyDescent="0.25">
      <c r="A102">
        <v>2</v>
      </c>
      <c r="B102">
        <v>15</v>
      </c>
      <c r="C102" t="s">
        <v>1</v>
      </c>
      <c r="D102" t="s">
        <v>14</v>
      </c>
      <c r="E102">
        <f t="shared" ca="1" si="0"/>
        <v>13.35</v>
      </c>
    </row>
    <row r="103" spans="1:5" x14ac:dyDescent="0.25">
      <c r="A103">
        <v>2</v>
      </c>
      <c r="B103">
        <v>16</v>
      </c>
      <c r="C103" t="s">
        <v>1</v>
      </c>
      <c r="D103" t="s">
        <v>15</v>
      </c>
      <c r="E103">
        <f t="shared" ca="1" si="0"/>
        <v>16.329999999999998</v>
      </c>
    </row>
    <row r="104" spans="1:5" x14ac:dyDescent="0.25">
      <c r="A104">
        <v>2</v>
      </c>
      <c r="B104">
        <v>17</v>
      </c>
      <c r="C104" t="s">
        <v>1</v>
      </c>
      <c r="D104" t="s">
        <v>16</v>
      </c>
      <c r="E104">
        <f t="shared" ca="1" si="0"/>
        <v>19.260000000000002</v>
      </c>
    </row>
    <row r="105" spans="1:5" x14ac:dyDescent="0.25">
      <c r="A105">
        <v>2</v>
      </c>
      <c r="B105">
        <v>18</v>
      </c>
      <c r="C105" t="s">
        <v>1</v>
      </c>
      <c r="D105" t="s">
        <v>17</v>
      </c>
      <c r="E105">
        <f t="shared" ca="1" si="0"/>
        <v>18.579999999999998</v>
      </c>
    </row>
    <row r="106" spans="1:5" x14ac:dyDescent="0.25">
      <c r="A106">
        <v>2</v>
      </c>
      <c r="B106">
        <v>19</v>
      </c>
      <c r="C106" t="s">
        <v>1</v>
      </c>
      <c r="D106" t="s">
        <v>18</v>
      </c>
      <c r="E106">
        <f t="shared" ca="1" si="0"/>
        <v>5.15</v>
      </c>
    </row>
    <row r="107" spans="1:5" x14ac:dyDescent="0.25">
      <c r="A107">
        <v>2</v>
      </c>
      <c r="B107">
        <v>20</v>
      </c>
      <c r="C107" t="s">
        <v>1</v>
      </c>
      <c r="D107" t="s">
        <v>19</v>
      </c>
      <c r="E107">
        <f t="shared" ca="1" si="0"/>
        <v>3.55</v>
      </c>
    </row>
    <row r="108" spans="1:5" x14ac:dyDescent="0.25">
      <c r="A108">
        <v>2</v>
      </c>
      <c r="B108">
        <v>21</v>
      </c>
      <c r="C108" t="s">
        <v>1</v>
      </c>
      <c r="D108" t="s">
        <v>20</v>
      </c>
      <c r="E108">
        <f t="shared" ca="1" si="0"/>
        <v>1.38</v>
      </c>
    </row>
    <row r="109" spans="1:5" x14ac:dyDescent="0.25">
      <c r="A109">
        <v>2</v>
      </c>
      <c r="B109">
        <v>22</v>
      </c>
      <c r="C109" t="s">
        <v>1</v>
      </c>
      <c r="D109" t="s">
        <v>21</v>
      </c>
      <c r="E109">
        <f t="shared" ca="1" si="0"/>
        <v>5.71</v>
      </c>
    </row>
    <row r="110" spans="1:5" x14ac:dyDescent="0.25">
      <c r="A110">
        <v>2</v>
      </c>
      <c r="B110">
        <v>23</v>
      </c>
      <c r="C110" t="s">
        <v>1</v>
      </c>
      <c r="D110" t="s">
        <v>22</v>
      </c>
      <c r="E110">
        <f t="shared" ca="1" si="0"/>
        <v>5.76</v>
      </c>
    </row>
    <row r="111" spans="1:5" x14ac:dyDescent="0.25">
      <c r="A111">
        <v>2</v>
      </c>
      <c r="B111">
        <v>24</v>
      </c>
      <c r="C111" t="s">
        <v>1</v>
      </c>
      <c r="D111" t="s">
        <v>23</v>
      </c>
      <c r="E111">
        <f t="shared" ca="1" si="0"/>
        <v>9.16</v>
      </c>
    </row>
    <row r="112" spans="1:5" x14ac:dyDescent="0.25">
      <c r="A112">
        <v>2</v>
      </c>
      <c r="B112">
        <v>25</v>
      </c>
      <c r="C112" t="s">
        <v>1</v>
      </c>
      <c r="D112" t="s">
        <v>24</v>
      </c>
      <c r="E112">
        <f t="shared" ca="1" si="0"/>
        <v>7.78</v>
      </c>
    </row>
    <row r="113" spans="1:5" x14ac:dyDescent="0.25">
      <c r="A113">
        <v>2</v>
      </c>
      <c r="B113">
        <v>26</v>
      </c>
      <c r="C113" t="s">
        <v>1</v>
      </c>
      <c r="D113" t="s">
        <v>25</v>
      </c>
      <c r="E113">
        <f t="shared" ref="E113:E176" ca="1" si="1">OFFSET($B$3,A113,B113)</f>
        <v>10.16</v>
      </c>
    </row>
    <row r="114" spans="1:5" x14ac:dyDescent="0.25">
      <c r="A114">
        <v>2</v>
      </c>
      <c r="B114">
        <v>27</v>
      </c>
      <c r="C114" t="s">
        <v>1</v>
      </c>
      <c r="D114" t="s">
        <v>26</v>
      </c>
      <c r="E114">
        <f t="shared" ca="1" si="1"/>
        <v>3.25</v>
      </c>
    </row>
    <row r="115" spans="1:5" x14ac:dyDescent="0.25">
      <c r="A115">
        <v>2</v>
      </c>
      <c r="B115">
        <v>29</v>
      </c>
      <c r="C115" t="s">
        <v>1</v>
      </c>
      <c r="D115" t="s">
        <v>27</v>
      </c>
      <c r="E115">
        <f t="shared" ca="1" si="1"/>
        <v>8.26</v>
      </c>
    </row>
    <row r="116" spans="1:5" x14ac:dyDescent="0.25">
      <c r="A116">
        <v>2</v>
      </c>
      <c r="B116">
        <v>30</v>
      </c>
      <c r="C116" t="s">
        <v>1</v>
      </c>
      <c r="D116" t="s">
        <v>28</v>
      </c>
      <c r="E116">
        <f t="shared" ca="1" si="1"/>
        <v>4.05</v>
      </c>
    </row>
    <row r="117" spans="1:5" x14ac:dyDescent="0.25">
      <c r="A117">
        <v>2</v>
      </c>
      <c r="B117">
        <v>31</v>
      </c>
      <c r="C117" t="s">
        <v>1</v>
      </c>
      <c r="D117" t="s">
        <v>29</v>
      </c>
      <c r="E117">
        <f t="shared" ca="1" si="1"/>
        <v>3.61</v>
      </c>
    </row>
    <row r="118" spans="1:5" x14ac:dyDescent="0.25">
      <c r="A118">
        <v>2</v>
      </c>
      <c r="B118">
        <v>32</v>
      </c>
      <c r="C118" t="s">
        <v>1</v>
      </c>
      <c r="D118" t="s">
        <v>30</v>
      </c>
      <c r="E118">
        <f t="shared" ca="1" si="1"/>
        <v>2.68</v>
      </c>
    </row>
    <row r="119" spans="1:5" x14ac:dyDescent="0.25">
      <c r="A119">
        <v>2</v>
      </c>
      <c r="B119">
        <v>33</v>
      </c>
      <c r="C119" t="s">
        <v>1</v>
      </c>
      <c r="D119" t="s">
        <v>31</v>
      </c>
      <c r="E119">
        <f t="shared" ca="1" si="1"/>
        <v>2.1</v>
      </c>
    </row>
    <row r="120" spans="1:5" x14ac:dyDescent="0.25">
      <c r="A120">
        <v>2</v>
      </c>
      <c r="B120">
        <v>34</v>
      </c>
      <c r="C120" t="s">
        <v>1</v>
      </c>
      <c r="D120" t="s">
        <v>32</v>
      </c>
      <c r="E120">
        <f t="shared" ca="1" si="1"/>
        <v>1.98</v>
      </c>
    </row>
    <row r="121" spans="1:5" x14ac:dyDescent="0.25">
      <c r="A121">
        <v>2</v>
      </c>
      <c r="B121">
        <v>35</v>
      </c>
      <c r="C121" t="s">
        <v>1</v>
      </c>
      <c r="D121" t="s">
        <v>33</v>
      </c>
      <c r="E121">
        <f t="shared" ca="1" si="1"/>
        <v>1.65</v>
      </c>
    </row>
    <row r="122" spans="1:5" x14ac:dyDescent="0.25">
      <c r="A122">
        <v>2</v>
      </c>
      <c r="B122">
        <v>36</v>
      </c>
      <c r="C122" t="s">
        <v>1</v>
      </c>
      <c r="D122" t="s">
        <v>34</v>
      </c>
      <c r="E122">
        <f t="shared" ca="1" si="1"/>
        <v>17.260000000000002</v>
      </c>
    </row>
    <row r="123" spans="1:5" x14ac:dyDescent="0.25">
      <c r="A123">
        <v>2</v>
      </c>
      <c r="B123">
        <v>37</v>
      </c>
      <c r="C123" t="s">
        <v>1</v>
      </c>
      <c r="D123" t="s">
        <v>35</v>
      </c>
      <c r="E123">
        <f t="shared" ca="1" si="1"/>
        <v>21.13</v>
      </c>
    </row>
    <row r="124" spans="1:5" x14ac:dyDescent="0.25">
      <c r="A124">
        <v>2</v>
      </c>
      <c r="B124">
        <v>38</v>
      </c>
      <c r="C124" t="s">
        <v>1</v>
      </c>
      <c r="D124" t="s">
        <v>36</v>
      </c>
      <c r="E124">
        <f t="shared" ca="1" si="1"/>
        <v>18.03</v>
      </c>
    </row>
    <row r="125" spans="1:5" x14ac:dyDescent="0.25">
      <c r="A125">
        <v>2</v>
      </c>
      <c r="B125">
        <v>39</v>
      </c>
      <c r="C125" t="s">
        <v>1</v>
      </c>
      <c r="D125" t="s">
        <v>37</v>
      </c>
      <c r="E125">
        <f t="shared" ca="1" si="1"/>
        <v>20.13</v>
      </c>
    </row>
    <row r="126" spans="1:5" x14ac:dyDescent="0.25">
      <c r="A126">
        <v>2</v>
      </c>
      <c r="B126">
        <v>40</v>
      </c>
      <c r="C126" t="s">
        <v>1</v>
      </c>
      <c r="D126" t="s">
        <v>38</v>
      </c>
      <c r="E126">
        <f t="shared" ca="1" si="1"/>
        <v>20.16</v>
      </c>
    </row>
    <row r="127" spans="1:5" x14ac:dyDescent="0.25">
      <c r="A127">
        <v>2</v>
      </c>
      <c r="B127">
        <v>41</v>
      </c>
      <c r="C127" t="s">
        <v>1</v>
      </c>
      <c r="D127" t="s">
        <v>39</v>
      </c>
      <c r="E127">
        <f t="shared" ca="1" si="1"/>
        <v>0</v>
      </c>
    </row>
    <row r="128" spans="1:5" x14ac:dyDescent="0.25">
      <c r="A128">
        <v>3</v>
      </c>
      <c r="B128">
        <v>1</v>
      </c>
      <c r="C128" t="s">
        <v>2</v>
      </c>
      <c r="D128" t="s">
        <v>0</v>
      </c>
      <c r="E128">
        <f t="shared" ca="1" si="1"/>
        <v>2.13</v>
      </c>
    </row>
    <row r="129" spans="1:5" x14ac:dyDescent="0.25">
      <c r="A129">
        <v>3</v>
      </c>
      <c r="B129">
        <v>2</v>
      </c>
      <c r="C129" t="s">
        <v>2</v>
      </c>
      <c r="D129" t="s">
        <v>1</v>
      </c>
      <c r="E129">
        <f t="shared" ca="1" si="1"/>
        <v>0.71</v>
      </c>
    </row>
    <row r="130" spans="1:5" x14ac:dyDescent="0.25">
      <c r="A130">
        <v>3</v>
      </c>
      <c r="B130">
        <v>3</v>
      </c>
      <c r="C130" t="s">
        <v>2</v>
      </c>
      <c r="D130" t="s">
        <v>2</v>
      </c>
      <c r="E130">
        <f t="shared" ca="1" si="1"/>
        <v>0</v>
      </c>
    </row>
    <row r="131" spans="1:5" x14ac:dyDescent="0.25">
      <c r="A131">
        <v>3</v>
      </c>
      <c r="B131">
        <v>4</v>
      </c>
      <c r="C131" t="s">
        <v>2</v>
      </c>
      <c r="D131" t="s">
        <v>3</v>
      </c>
      <c r="E131">
        <f t="shared" ca="1" si="1"/>
        <v>6.05</v>
      </c>
    </row>
    <row r="132" spans="1:5" x14ac:dyDescent="0.25">
      <c r="A132">
        <v>3</v>
      </c>
      <c r="B132">
        <v>5</v>
      </c>
      <c r="C132" t="s">
        <v>2</v>
      </c>
      <c r="D132" t="s">
        <v>4</v>
      </c>
      <c r="E132">
        <f t="shared" ca="1" si="1"/>
        <v>7.13</v>
      </c>
    </row>
    <row r="133" spans="1:5" x14ac:dyDescent="0.25">
      <c r="A133">
        <v>3</v>
      </c>
      <c r="B133">
        <v>6</v>
      </c>
      <c r="C133" t="s">
        <v>2</v>
      </c>
      <c r="D133" t="s">
        <v>5</v>
      </c>
      <c r="E133">
        <f t="shared" ca="1" si="1"/>
        <v>9.0500000000000007</v>
      </c>
    </row>
    <row r="134" spans="1:5" x14ac:dyDescent="0.25">
      <c r="A134">
        <v>3</v>
      </c>
      <c r="B134">
        <v>7</v>
      </c>
      <c r="C134" t="s">
        <v>2</v>
      </c>
      <c r="D134" t="s">
        <v>6</v>
      </c>
      <c r="E134">
        <f t="shared" ca="1" si="1"/>
        <v>7.13</v>
      </c>
    </row>
    <row r="135" spans="1:5" x14ac:dyDescent="0.25">
      <c r="A135">
        <v>3</v>
      </c>
      <c r="B135">
        <v>8</v>
      </c>
      <c r="C135" t="s">
        <v>2</v>
      </c>
      <c r="D135" t="s">
        <v>7</v>
      </c>
      <c r="E135">
        <f t="shared" ca="1" si="1"/>
        <v>5.88</v>
      </c>
    </row>
    <row r="136" spans="1:5" x14ac:dyDescent="0.25">
      <c r="A136">
        <v>3</v>
      </c>
      <c r="B136">
        <v>9</v>
      </c>
      <c r="C136" t="s">
        <v>2</v>
      </c>
      <c r="D136" t="s">
        <v>8</v>
      </c>
      <c r="E136">
        <f t="shared" ca="1" si="1"/>
        <v>4.13</v>
      </c>
    </row>
    <row r="137" spans="1:5" x14ac:dyDescent="0.25">
      <c r="A137">
        <v>3</v>
      </c>
      <c r="B137">
        <v>10</v>
      </c>
      <c r="C137" t="s">
        <v>2</v>
      </c>
      <c r="D137" t="s">
        <v>9</v>
      </c>
      <c r="E137">
        <f t="shared" ca="1" si="1"/>
        <v>7.86</v>
      </c>
    </row>
    <row r="138" spans="1:5" x14ac:dyDescent="0.25">
      <c r="A138">
        <v>3</v>
      </c>
      <c r="B138">
        <v>11</v>
      </c>
      <c r="C138" t="s">
        <v>2</v>
      </c>
      <c r="D138" t="s">
        <v>10</v>
      </c>
      <c r="E138">
        <f t="shared" ca="1" si="1"/>
        <v>17.86</v>
      </c>
    </row>
    <row r="139" spans="1:5" x14ac:dyDescent="0.25">
      <c r="A139">
        <v>3</v>
      </c>
      <c r="B139">
        <v>12</v>
      </c>
      <c r="C139" t="s">
        <v>2</v>
      </c>
      <c r="D139" t="s">
        <v>11</v>
      </c>
      <c r="E139">
        <f t="shared" ca="1" si="1"/>
        <v>14.75</v>
      </c>
    </row>
    <row r="140" spans="1:5" x14ac:dyDescent="0.25">
      <c r="A140">
        <v>3</v>
      </c>
      <c r="B140">
        <v>13</v>
      </c>
      <c r="C140" t="s">
        <v>2</v>
      </c>
      <c r="D140" t="s">
        <v>12</v>
      </c>
      <c r="E140">
        <f t="shared" ca="1" si="1"/>
        <v>13.56</v>
      </c>
    </row>
    <row r="141" spans="1:5" x14ac:dyDescent="0.25">
      <c r="A141">
        <v>3</v>
      </c>
      <c r="B141">
        <v>14</v>
      </c>
      <c r="C141" t="s">
        <v>2</v>
      </c>
      <c r="D141" t="s">
        <v>13</v>
      </c>
      <c r="E141">
        <f t="shared" ca="1" si="1"/>
        <v>12.03</v>
      </c>
    </row>
    <row r="142" spans="1:5" x14ac:dyDescent="0.25">
      <c r="A142">
        <v>3</v>
      </c>
      <c r="B142">
        <v>15</v>
      </c>
      <c r="C142" t="s">
        <v>2</v>
      </c>
      <c r="D142" t="s">
        <v>14</v>
      </c>
      <c r="E142">
        <f t="shared" ca="1" si="1"/>
        <v>13.56</v>
      </c>
    </row>
    <row r="143" spans="1:5" x14ac:dyDescent="0.25">
      <c r="A143">
        <v>3</v>
      </c>
      <c r="B143">
        <v>16</v>
      </c>
      <c r="C143" t="s">
        <v>2</v>
      </c>
      <c r="D143" t="s">
        <v>15</v>
      </c>
      <c r="E143">
        <f t="shared" ca="1" si="1"/>
        <v>16.21</v>
      </c>
    </row>
    <row r="144" spans="1:5" x14ac:dyDescent="0.25">
      <c r="A144">
        <v>3</v>
      </c>
      <c r="B144">
        <v>17</v>
      </c>
      <c r="C144" t="s">
        <v>2</v>
      </c>
      <c r="D144" t="s">
        <v>16</v>
      </c>
      <c r="E144">
        <f t="shared" ca="1" si="1"/>
        <v>19.86</v>
      </c>
    </row>
    <row r="145" spans="1:5" x14ac:dyDescent="0.25">
      <c r="A145">
        <v>3</v>
      </c>
      <c r="B145">
        <v>18</v>
      </c>
      <c r="C145" t="s">
        <v>2</v>
      </c>
      <c r="D145" t="s">
        <v>17</v>
      </c>
      <c r="E145">
        <f t="shared" ca="1" si="1"/>
        <v>18.03</v>
      </c>
    </row>
    <row r="146" spans="1:5" x14ac:dyDescent="0.25">
      <c r="A146">
        <v>3</v>
      </c>
      <c r="B146">
        <v>19</v>
      </c>
      <c r="C146" t="s">
        <v>2</v>
      </c>
      <c r="D146" t="s">
        <v>18</v>
      </c>
      <c r="E146">
        <f t="shared" ca="1" si="1"/>
        <v>5.0599999999999996</v>
      </c>
    </row>
    <row r="147" spans="1:5" x14ac:dyDescent="0.25">
      <c r="A147">
        <v>3</v>
      </c>
      <c r="B147">
        <v>20</v>
      </c>
      <c r="C147" t="s">
        <v>2</v>
      </c>
      <c r="D147" t="s">
        <v>19</v>
      </c>
      <c r="E147">
        <f t="shared" ca="1" si="1"/>
        <v>3.46</v>
      </c>
    </row>
    <row r="148" spans="1:5" x14ac:dyDescent="0.25">
      <c r="A148">
        <v>3</v>
      </c>
      <c r="B148">
        <v>21</v>
      </c>
      <c r="C148" t="s">
        <v>2</v>
      </c>
      <c r="D148" t="s">
        <v>20</v>
      </c>
      <c r="E148">
        <f t="shared" ca="1" si="1"/>
        <v>1.3</v>
      </c>
    </row>
    <row r="149" spans="1:5" x14ac:dyDescent="0.25">
      <c r="A149">
        <v>3</v>
      </c>
      <c r="B149">
        <v>22</v>
      </c>
      <c r="C149" t="s">
        <v>2</v>
      </c>
      <c r="D149" t="s">
        <v>21</v>
      </c>
      <c r="E149">
        <f t="shared" ca="1" si="1"/>
        <v>5.6</v>
      </c>
    </row>
    <row r="150" spans="1:5" x14ac:dyDescent="0.25">
      <c r="A150">
        <v>3</v>
      </c>
      <c r="B150">
        <v>23</v>
      </c>
      <c r="C150" t="s">
        <v>2</v>
      </c>
      <c r="D150" t="s">
        <v>22</v>
      </c>
      <c r="E150">
        <f t="shared" ca="1" si="1"/>
        <v>5.65</v>
      </c>
    </row>
    <row r="151" spans="1:5" x14ac:dyDescent="0.25">
      <c r="A151">
        <v>3</v>
      </c>
      <c r="B151">
        <v>24</v>
      </c>
      <c r="C151" t="s">
        <v>2</v>
      </c>
      <c r="D151" t="s">
        <v>23</v>
      </c>
      <c r="E151">
        <f t="shared" ca="1" si="1"/>
        <v>9.0299999999999994</v>
      </c>
    </row>
    <row r="152" spans="1:5" x14ac:dyDescent="0.25">
      <c r="A152">
        <v>3</v>
      </c>
      <c r="B152">
        <v>25</v>
      </c>
      <c r="C152" t="s">
        <v>2</v>
      </c>
      <c r="D152" t="s">
        <v>24</v>
      </c>
      <c r="E152">
        <f t="shared" ca="1" si="1"/>
        <v>7.65</v>
      </c>
    </row>
    <row r="153" spans="1:5" x14ac:dyDescent="0.25">
      <c r="A153">
        <v>3</v>
      </c>
      <c r="B153">
        <v>26</v>
      </c>
      <c r="C153" t="s">
        <v>2</v>
      </c>
      <c r="D153" t="s">
        <v>25</v>
      </c>
      <c r="E153">
        <f t="shared" ca="1" si="1"/>
        <v>10.050000000000001</v>
      </c>
    </row>
    <row r="154" spans="1:5" x14ac:dyDescent="0.25">
      <c r="A154">
        <v>3</v>
      </c>
      <c r="B154">
        <v>27</v>
      </c>
      <c r="C154" t="s">
        <v>2</v>
      </c>
      <c r="D154" t="s">
        <v>26</v>
      </c>
      <c r="E154">
        <f t="shared" ca="1" si="1"/>
        <v>3.16</v>
      </c>
    </row>
    <row r="155" spans="1:5" x14ac:dyDescent="0.25">
      <c r="A155">
        <v>3</v>
      </c>
      <c r="B155">
        <v>29</v>
      </c>
      <c r="C155" t="s">
        <v>2</v>
      </c>
      <c r="D155" t="s">
        <v>27</v>
      </c>
      <c r="E155">
        <f t="shared" ca="1" si="1"/>
        <v>8.1300000000000008</v>
      </c>
    </row>
    <row r="156" spans="1:5" x14ac:dyDescent="0.25">
      <c r="A156">
        <v>3</v>
      </c>
      <c r="B156">
        <v>30</v>
      </c>
      <c r="C156" t="s">
        <v>2</v>
      </c>
      <c r="D156" t="s">
        <v>28</v>
      </c>
      <c r="E156">
        <f t="shared" ca="1" si="1"/>
        <v>4.5999999999999996</v>
      </c>
    </row>
    <row r="157" spans="1:5" x14ac:dyDescent="0.25">
      <c r="A157">
        <v>3</v>
      </c>
      <c r="B157">
        <v>31</v>
      </c>
      <c r="C157" t="s">
        <v>2</v>
      </c>
      <c r="D157" t="s">
        <v>29</v>
      </c>
      <c r="E157">
        <f t="shared" ca="1" si="1"/>
        <v>4.16</v>
      </c>
    </row>
    <row r="158" spans="1:5" x14ac:dyDescent="0.25">
      <c r="A158">
        <v>3</v>
      </c>
      <c r="B158">
        <v>32</v>
      </c>
      <c r="C158" t="s">
        <v>2</v>
      </c>
      <c r="D158" t="s">
        <v>30</v>
      </c>
      <c r="E158">
        <f t="shared" ca="1" si="1"/>
        <v>3.26</v>
      </c>
    </row>
    <row r="159" spans="1:5" x14ac:dyDescent="0.25">
      <c r="A159">
        <v>3</v>
      </c>
      <c r="B159">
        <v>33</v>
      </c>
      <c r="C159" t="s">
        <v>2</v>
      </c>
      <c r="D159" t="s">
        <v>31</v>
      </c>
      <c r="E159">
        <f t="shared" ca="1" si="1"/>
        <v>2.61</v>
      </c>
    </row>
    <row r="160" spans="1:5" x14ac:dyDescent="0.25">
      <c r="A160">
        <v>3</v>
      </c>
      <c r="B160">
        <v>34</v>
      </c>
      <c r="C160" t="s">
        <v>2</v>
      </c>
      <c r="D160" t="s">
        <v>32</v>
      </c>
      <c r="E160">
        <f t="shared" ca="1" si="1"/>
        <v>2.6</v>
      </c>
    </row>
    <row r="161" spans="1:5" x14ac:dyDescent="0.25">
      <c r="A161">
        <v>3</v>
      </c>
      <c r="B161">
        <v>35</v>
      </c>
      <c r="C161" t="s">
        <v>2</v>
      </c>
      <c r="D161" t="s">
        <v>33</v>
      </c>
      <c r="E161">
        <f t="shared" ca="1" si="1"/>
        <v>2.2999999999999998</v>
      </c>
    </row>
    <row r="162" spans="1:5" x14ac:dyDescent="0.25">
      <c r="A162">
        <v>3</v>
      </c>
      <c r="B162">
        <v>36</v>
      </c>
      <c r="C162" t="s">
        <v>2</v>
      </c>
      <c r="D162" t="s">
        <v>34</v>
      </c>
      <c r="E162">
        <f t="shared" ca="1" si="1"/>
        <v>17.11</v>
      </c>
    </row>
    <row r="163" spans="1:5" x14ac:dyDescent="0.25">
      <c r="A163">
        <v>3</v>
      </c>
      <c r="B163">
        <v>37</v>
      </c>
      <c r="C163" t="s">
        <v>2</v>
      </c>
      <c r="D163" t="s">
        <v>35</v>
      </c>
      <c r="E163">
        <f t="shared" ca="1" si="1"/>
        <v>21.03</v>
      </c>
    </row>
    <row r="164" spans="1:5" x14ac:dyDescent="0.25">
      <c r="A164">
        <v>3</v>
      </c>
      <c r="B164">
        <v>38</v>
      </c>
      <c r="C164" t="s">
        <v>2</v>
      </c>
      <c r="D164" t="s">
        <v>36</v>
      </c>
      <c r="E164">
        <f t="shared" ca="1" si="1"/>
        <v>17.899999999999999</v>
      </c>
    </row>
    <row r="165" spans="1:5" x14ac:dyDescent="0.25">
      <c r="A165">
        <v>3</v>
      </c>
      <c r="B165">
        <v>39</v>
      </c>
      <c r="C165" t="s">
        <v>2</v>
      </c>
      <c r="D165" t="s">
        <v>37</v>
      </c>
      <c r="E165">
        <f t="shared" ca="1" si="1"/>
        <v>19.98</v>
      </c>
    </row>
    <row r="166" spans="1:5" x14ac:dyDescent="0.25">
      <c r="A166">
        <v>3</v>
      </c>
      <c r="B166">
        <v>40</v>
      </c>
      <c r="C166" t="s">
        <v>2</v>
      </c>
      <c r="D166" t="s">
        <v>38</v>
      </c>
      <c r="E166">
        <f t="shared" ca="1" si="1"/>
        <v>20.05</v>
      </c>
    </row>
    <row r="167" spans="1:5" x14ac:dyDescent="0.25">
      <c r="A167">
        <v>3</v>
      </c>
      <c r="B167">
        <v>41</v>
      </c>
      <c r="C167" t="s">
        <v>2</v>
      </c>
      <c r="D167" t="s">
        <v>39</v>
      </c>
      <c r="E167">
        <f t="shared" ca="1" si="1"/>
        <v>0</v>
      </c>
    </row>
    <row r="168" spans="1:5" x14ac:dyDescent="0.25">
      <c r="A168">
        <v>4</v>
      </c>
      <c r="B168">
        <v>1</v>
      </c>
      <c r="C168" t="s">
        <v>3</v>
      </c>
      <c r="D168" t="s">
        <v>0</v>
      </c>
      <c r="E168">
        <f t="shared" ca="1" si="1"/>
        <v>4.93</v>
      </c>
    </row>
    <row r="169" spans="1:5" x14ac:dyDescent="0.25">
      <c r="A169">
        <v>4</v>
      </c>
      <c r="B169">
        <v>2</v>
      </c>
      <c r="C169" t="s">
        <v>3</v>
      </c>
      <c r="D169" t="s">
        <v>1</v>
      </c>
      <c r="E169">
        <f t="shared" ca="1" si="1"/>
        <v>5.45</v>
      </c>
    </row>
    <row r="170" spans="1:5" x14ac:dyDescent="0.25">
      <c r="A170">
        <v>4</v>
      </c>
      <c r="B170">
        <v>3</v>
      </c>
      <c r="C170" t="s">
        <v>3</v>
      </c>
      <c r="D170" t="s">
        <v>2</v>
      </c>
      <c r="E170">
        <f t="shared" ca="1" si="1"/>
        <v>6.05</v>
      </c>
    </row>
    <row r="171" spans="1:5" x14ac:dyDescent="0.25">
      <c r="A171">
        <v>4</v>
      </c>
      <c r="B171">
        <v>4</v>
      </c>
      <c r="C171" t="s">
        <v>3</v>
      </c>
      <c r="D171" t="s">
        <v>3</v>
      </c>
      <c r="E171">
        <f t="shared" ca="1" si="1"/>
        <v>0</v>
      </c>
    </row>
    <row r="172" spans="1:5" x14ac:dyDescent="0.25">
      <c r="A172">
        <v>4</v>
      </c>
      <c r="B172">
        <v>5</v>
      </c>
      <c r="C172" t="s">
        <v>3</v>
      </c>
      <c r="D172" t="s">
        <v>4</v>
      </c>
      <c r="E172">
        <f t="shared" ca="1" si="1"/>
        <v>1.45</v>
      </c>
    </row>
    <row r="173" spans="1:5" x14ac:dyDescent="0.25">
      <c r="A173">
        <v>4</v>
      </c>
      <c r="B173">
        <v>6</v>
      </c>
      <c r="C173" t="s">
        <v>3</v>
      </c>
      <c r="D173" t="s">
        <v>5</v>
      </c>
      <c r="E173">
        <f t="shared" ca="1" si="1"/>
        <v>3.4</v>
      </c>
    </row>
    <row r="174" spans="1:5" x14ac:dyDescent="0.25">
      <c r="A174">
        <v>4</v>
      </c>
      <c r="B174">
        <v>7</v>
      </c>
      <c r="C174" t="s">
        <v>3</v>
      </c>
      <c r="D174" t="s">
        <v>6</v>
      </c>
      <c r="E174">
        <f t="shared" ca="1" si="1"/>
        <v>1.41</v>
      </c>
    </row>
    <row r="175" spans="1:5" x14ac:dyDescent="0.25">
      <c r="A175">
        <v>4</v>
      </c>
      <c r="B175">
        <v>8</v>
      </c>
      <c r="C175" t="s">
        <v>3</v>
      </c>
      <c r="D175" t="s">
        <v>7</v>
      </c>
      <c r="E175">
        <f t="shared" ca="1" si="1"/>
        <v>0.28000000000000003</v>
      </c>
    </row>
    <row r="176" spans="1:5" x14ac:dyDescent="0.25">
      <c r="A176">
        <v>4</v>
      </c>
      <c r="B176">
        <v>9</v>
      </c>
      <c r="C176" t="s">
        <v>3</v>
      </c>
      <c r="D176" t="s">
        <v>8</v>
      </c>
      <c r="E176">
        <f t="shared" ca="1" si="1"/>
        <v>2.65</v>
      </c>
    </row>
    <row r="177" spans="1:5" x14ac:dyDescent="0.25">
      <c r="A177">
        <v>4</v>
      </c>
      <c r="B177">
        <v>10</v>
      </c>
      <c r="C177" t="s">
        <v>3</v>
      </c>
      <c r="D177" t="s">
        <v>9</v>
      </c>
      <c r="E177">
        <f t="shared" ref="E177:E240" ca="1" si="2">OFFSET($B$3,A177,B177)</f>
        <v>2.21</v>
      </c>
    </row>
    <row r="178" spans="1:5" x14ac:dyDescent="0.25">
      <c r="A178">
        <v>4</v>
      </c>
      <c r="B178">
        <v>11</v>
      </c>
      <c r="C178" t="s">
        <v>3</v>
      </c>
      <c r="D178" t="s">
        <v>10</v>
      </c>
      <c r="E178">
        <f t="shared" ca="1" si="2"/>
        <v>22.58</v>
      </c>
    </row>
    <row r="179" spans="1:5" x14ac:dyDescent="0.25">
      <c r="A179">
        <v>4</v>
      </c>
      <c r="B179">
        <v>12</v>
      </c>
      <c r="C179" t="s">
        <v>3</v>
      </c>
      <c r="D179" t="s">
        <v>11</v>
      </c>
      <c r="E179">
        <f t="shared" ca="1" si="2"/>
        <v>20.76</v>
      </c>
    </row>
    <row r="180" spans="1:5" x14ac:dyDescent="0.25">
      <c r="A180">
        <v>4</v>
      </c>
      <c r="B180">
        <v>13</v>
      </c>
      <c r="C180" t="s">
        <v>3</v>
      </c>
      <c r="D180" t="s">
        <v>12</v>
      </c>
      <c r="E180">
        <f t="shared" ca="1" si="2"/>
        <v>19.36</v>
      </c>
    </row>
    <row r="181" spans="1:5" x14ac:dyDescent="0.25">
      <c r="A181">
        <v>4</v>
      </c>
      <c r="B181">
        <v>14</v>
      </c>
      <c r="C181" t="s">
        <v>3</v>
      </c>
      <c r="D181" t="s">
        <v>13</v>
      </c>
      <c r="E181">
        <f t="shared" ca="1" si="2"/>
        <v>17.649999999999999</v>
      </c>
    </row>
    <row r="182" spans="1:5" x14ac:dyDescent="0.25">
      <c r="A182">
        <v>4</v>
      </c>
      <c r="B182">
        <v>15</v>
      </c>
      <c r="C182" t="s">
        <v>3</v>
      </c>
      <c r="D182" t="s">
        <v>14</v>
      </c>
      <c r="E182">
        <f t="shared" ca="1" si="2"/>
        <v>17.46</v>
      </c>
    </row>
    <row r="183" spans="1:5" x14ac:dyDescent="0.25">
      <c r="A183">
        <v>4</v>
      </c>
      <c r="B183">
        <v>16</v>
      </c>
      <c r="C183" t="s">
        <v>3</v>
      </c>
      <c r="D183" t="s">
        <v>15</v>
      </c>
      <c r="E183">
        <f t="shared" ca="1" si="2"/>
        <v>20.6</v>
      </c>
    </row>
    <row r="184" spans="1:5" x14ac:dyDescent="0.25">
      <c r="A184">
        <v>4</v>
      </c>
      <c r="B184">
        <v>17</v>
      </c>
      <c r="C184" t="s">
        <v>3</v>
      </c>
      <c r="D184" t="s">
        <v>16</v>
      </c>
      <c r="E184">
        <f t="shared" ca="1" si="2"/>
        <v>25</v>
      </c>
    </row>
    <row r="185" spans="1:5" x14ac:dyDescent="0.25">
      <c r="A185">
        <v>4</v>
      </c>
      <c r="B185">
        <v>18</v>
      </c>
      <c r="C185" t="s">
        <v>3</v>
      </c>
      <c r="D185" t="s">
        <v>17</v>
      </c>
      <c r="E185">
        <f t="shared" ca="1" si="2"/>
        <v>22.25</v>
      </c>
    </row>
    <row r="186" spans="1:5" x14ac:dyDescent="0.25">
      <c r="A186">
        <v>4</v>
      </c>
      <c r="B186">
        <v>19</v>
      </c>
      <c r="C186" t="s">
        <v>3</v>
      </c>
      <c r="D186" t="s">
        <v>18</v>
      </c>
      <c r="E186">
        <f t="shared" ca="1" si="2"/>
        <v>10.65</v>
      </c>
    </row>
    <row r="187" spans="1:5" x14ac:dyDescent="0.25">
      <c r="A187">
        <v>4</v>
      </c>
      <c r="B187">
        <v>20</v>
      </c>
      <c r="C187" t="s">
        <v>3</v>
      </c>
      <c r="D187" t="s">
        <v>19</v>
      </c>
      <c r="E187">
        <f t="shared" ca="1" si="2"/>
        <v>9.01</v>
      </c>
    </row>
    <row r="188" spans="1:5" x14ac:dyDescent="0.25">
      <c r="A188">
        <v>4</v>
      </c>
      <c r="B188">
        <v>21</v>
      </c>
      <c r="C188" t="s">
        <v>3</v>
      </c>
      <c r="D188" t="s">
        <v>20</v>
      </c>
      <c r="E188">
        <f t="shared" ca="1" si="2"/>
        <v>6.92</v>
      </c>
    </row>
    <row r="189" spans="1:5" x14ac:dyDescent="0.25">
      <c r="A189">
        <v>4</v>
      </c>
      <c r="B189">
        <v>22</v>
      </c>
      <c r="C189" t="s">
        <v>3</v>
      </c>
      <c r="D189" t="s">
        <v>21</v>
      </c>
      <c r="E189">
        <f t="shared" ca="1" si="2"/>
        <v>11.11</v>
      </c>
    </row>
    <row r="190" spans="1:5" x14ac:dyDescent="0.25">
      <c r="A190">
        <v>4</v>
      </c>
      <c r="B190">
        <v>23</v>
      </c>
      <c r="C190" t="s">
        <v>3</v>
      </c>
      <c r="D190" t="s">
        <v>22</v>
      </c>
      <c r="E190">
        <f t="shared" ca="1" si="2"/>
        <v>11.16</v>
      </c>
    </row>
    <row r="191" spans="1:5" x14ac:dyDescent="0.25">
      <c r="A191">
        <v>4</v>
      </c>
      <c r="B191">
        <v>24</v>
      </c>
      <c r="C191" t="s">
        <v>3</v>
      </c>
      <c r="D191" t="s">
        <v>23</v>
      </c>
      <c r="E191">
        <f t="shared" ca="1" si="2"/>
        <v>14.46</v>
      </c>
    </row>
    <row r="192" spans="1:5" x14ac:dyDescent="0.25">
      <c r="A192">
        <v>4</v>
      </c>
      <c r="B192">
        <v>25</v>
      </c>
      <c r="C192" t="s">
        <v>3</v>
      </c>
      <c r="D192" t="s">
        <v>24</v>
      </c>
      <c r="E192">
        <f t="shared" ca="1" si="2"/>
        <v>13.18</v>
      </c>
    </row>
    <row r="193" spans="1:5" x14ac:dyDescent="0.25">
      <c r="A193">
        <v>4</v>
      </c>
      <c r="B193">
        <v>26</v>
      </c>
      <c r="C193" t="s">
        <v>3</v>
      </c>
      <c r="D193" t="s">
        <v>25</v>
      </c>
      <c r="E193">
        <f t="shared" ca="1" si="2"/>
        <v>14.61</v>
      </c>
    </row>
    <row r="194" spans="1:5" x14ac:dyDescent="0.25">
      <c r="A194">
        <v>4</v>
      </c>
      <c r="B194">
        <v>27</v>
      </c>
      <c r="C194" t="s">
        <v>3</v>
      </c>
      <c r="D194" t="s">
        <v>26</v>
      </c>
      <c r="E194">
        <f t="shared" ca="1" si="2"/>
        <v>8.6300000000000008</v>
      </c>
    </row>
    <row r="195" spans="1:5" x14ac:dyDescent="0.25">
      <c r="A195">
        <v>4</v>
      </c>
      <c r="B195">
        <v>29</v>
      </c>
      <c r="C195" t="s">
        <v>3</v>
      </c>
      <c r="D195" t="s">
        <v>27</v>
      </c>
      <c r="E195">
        <f t="shared" ca="1" si="2"/>
        <v>13.63</v>
      </c>
    </row>
    <row r="196" spans="1:5" x14ac:dyDescent="0.25">
      <c r="A196">
        <v>4</v>
      </c>
      <c r="B196">
        <v>30</v>
      </c>
      <c r="C196" t="s">
        <v>3</v>
      </c>
      <c r="D196" t="s">
        <v>28</v>
      </c>
      <c r="E196">
        <f t="shared" ca="1" si="2"/>
        <v>2.0299999999999998</v>
      </c>
    </row>
    <row r="197" spans="1:5" x14ac:dyDescent="0.25">
      <c r="A197">
        <v>4</v>
      </c>
      <c r="B197">
        <v>31</v>
      </c>
      <c r="C197" t="s">
        <v>3</v>
      </c>
      <c r="D197" t="s">
        <v>29</v>
      </c>
      <c r="E197">
        <f t="shared" ca="1" si="2"/>
        <v>2.72</v>
      </c>
    </row>
    <row r="198" spans="1:5" x14ac:dyDescent="0.25">
      <c r="A198">
        <v>4</v>
      </c>
      <c r="B198">
        <v>32</v>
      </c>
      <c r="C198" t="s">
        <v>3</v>
      </c>
      <c r="D198" t="s">
        <v>30</v>
      </c>
      <c r="E198">
        <f t="shared" ca="1" si="2"/>
        <v>4.08</v>
      </c>
    </row>
    <row r="199" spans="1:5" x14ac:dyDescent="0.25">
      <c r="A199">
        <v>4</v>
      </c>
      <c r="B199">
        <v>33</v>
      </c>
      <c r="C199" t="s">
        <v>3</v>
      </c>
      <c r="D199" t="s">
        <v>31</v>
      </c>
      <c r="E199">
        <f t="shared" ca="1" si="2"/>
        <v>4.2</v>
      </c>
    </row>
    <row r="200" spans="1:5" x14ac:dyDescent="0.25">
      <c r="A200">
        <v>4</v>
      </c>
      <c r="B200">
        <v>34</v>
      </c>
      <c r="C200" t="s">
        <v>3</v>
      </c>
      <c r="D200" t="s">
        <v>32</v>
      </c>
      <c r="E200">
        <f t="shared" ca="1" si="2"/>
        <v>3.72</v>
      </c>
    </row>
    <row r="201" spans="1:5" x14ac:dyDescent="0.25">
      <c r="A201">
        <v>4</v>
      </c>
      <c r="B201">
        <v>35</v>
      </c>
      <c r="C201" t="s">
        <v>3</v>
      </c>
      <c r="D201" t="s">
        <v>33</v>
      </c>
      <c r="E201">
        <f t="shared" ca="1" si="2"/>
        <v>4.2300000000000004</v>
      </c>
    </row>
    <row r="202" spans="1:5" x14ac:dyDescent="0.25">
      <c r="A202">
        <v>4</v>
      </c>
      <c r="B202">
        <v>36</v>
      </c>
      <c r="C202" t="s">
        <v>3</v>
      </c>
      <c r="D202" t="s">
        <v>34</v>
      </c>
      <c r="E202">
        <f t="shared" ca="1" si="2"/>
        <v>23.22</v>
      </c>
    </row>
    <row r="203" spans="1:5" x14ac:dyDescent="0.25">
      <c r="A203">
        <v>4</v>
      </c>
      <c r="B203">
        <v>37</v>
      </c>
      <c r="C203" t="s">
        <v>3</v>
      </c>
      <c r="D203" t="s">
        <v>35</v>
      </c>
      <c r="E203">
        <f t="shared" ca="1" si="2"/>
        <v>26</v>
      </c>
    </row>
    <row r="204" spans="1:5" x14ac:dyDescent="0.25">
      <c r="A204">
        <v>4</v>
      </c>
      <c r="B204">
        <v>38</v>
      </c>
      <c r="C204" t="s">
        <v>3</v>
      </c>
      <c r="D204" t="s">
        <v>36</v>
      </c>
      <c r="E204">
        <f t="shared" ca="1" si="2"/>
        <v>22.73</v>
      </c>
    </row>
    <row r="205" spans="1:5" x14ac:dyDescent="0.25">
      <c r="A205">
        <v>4</v>
      </c>
      <c r="B205">
        <v>39</v>
      </c>
      <c r="C205" t="s">
        <v>3</v>
      </c>
      <c r="D205" t="s">
        <v>37</v>
      </c>
      <c r="E205">
        <f t="shared" ca="1" si="2"/>
        <v>25</v>
      </c>
    </row>
    <row r="206" spans="1:5" x14ac:dyDescent="0.25">
      <c r="A206">
        <v>4</v>
      </c>
      <c r="B206">
        <v>40</v>
      </c>
      <c r="C206" t="s">
        <v>3</v>
      </c>
      <c r="D206" t="s">
        <v>38</v>
      </c>
      <c r="E206">
        <f t="shared" ca="1" si="2"/>
        <v>25</v>
      </c>
    </row>
    <row r="207" spans="1:5" x14ac:dyDescent="0.25">
      <c r="A207">
        <v>4</v>
      </c>
      <c r="B207">
        <v>41</v>
      </c>
      <c r="C207" t="s">
        <v>3</v>
      </c>
      <c r="D207" t="s">
        <v>39</v>
      </c>
      <c r="E207">
        <f t="shared" ca="1" si="2"/>
        <v>0</v>
      </c>
    </row>
    <row r="208" spans="1:5" x14ac:dyDescent="0.25">
      <c r="A208">
        <v>5</v>
      </c>
      <c r="B208">
        <v>1</v>
      </c>
      <c r="C208" t="s">
        <v>4</v>
      </c>
      <c r="D208" t="s">
        <v>0</v>
      </c>
      <c r="E208">
        <f t="shared" ca="1" si="2"/>
        <v>6</v>
      </c>
    </row>
    <row r="209" spans="1:5" x14ac:dyDescent="0.25">
      <c r="A209">
        <v>5</v>
      </c>
      <c r="B209">
        <v>2</v>
      </c>
      <c r="C209" t="s">
        <v>4</v>
      </c>
      <c r="D209" t="s">
        <v>1</v>
      </c>
      <c r="E209">
        <f t="shared" ca="1" si="2"/>
        <v>6.53</v>
      </c>
    </row>
    <row r="210" spans="1:5" x14ac:dyDescent="0.25">
      <c r="A210">
        <v>5</v>
      </c>
      <c r="B210">
        <v>3</v>
      </c>
      <c r="C210" t="s">
        <v>4</v>
      </c>
      <c r="D210" t="s">
        <v>2</v>
      </c>
      <c r="E210">
        <f t="shared" ca="1" si="2"/>
        <v>7.13</v>
      </c>
    </row>
    <row r="211" spans="1:5" x14ac:dyDescent="0.25">
      <c r="A211">
        <v>5</v>
      </c>
      <c r="B211">
        <v>4</v>
      </c>
      <c r="C211" t="s">
        <v>4</v>
      </c>
      <c r="D211" t="s">
        <v>3</v>
      </c>
      <c r="E211">
        <f t="shared" ca="1" si="2"/>
        <v>1.45</v>
      </c>
    </row>
    <row r="212" spans="1:5" x14ac:dyDescent="0.25">
      <c r="A212">
        <v>5</v>
      </c>
      <c r="B212">
        <v>5</v>
      </c>
      <c r="C212" t="s">
        <v>4</v>
      </c>
      <c r="D212" t="s">
        <v>4</v>
      </c>
      <c r="E212">
        <f t="shared" ca="1" si="2"/>
        <v>0</v>
      </c>
    </row>
    <row r="213" spans="1:5" x14ac:dyDescent="0.25">
      <c r="A213">
        <v>5</v>
      </c>
      <c r="B213">
        <v>6</v>
      </c>
      <c r="C213" t="s">
        <v>4</v>
      </c>
      <c r="D213" t="s">
        <v>5</v>
      </c>
      <c r="E213">
        <f t="shared" ca="1" si="2"/>
        <v>2.31</v>
      </c>
    </row>
    <row r="214" spans="1:5" x14ac:dyDescent="0.25">
      <c r="A214">
        <v>5</v>
      </c>
      <c r="B214">
        <v>7</v>
      </c>
      <c r="C214" t="s">
        <v>4</v>
      </c>
      <c r="D214" t="s">
        <v>6</v>
      </c>
      <c r="E214">
        <f t="shared" ca="1" si="2"/>
        <v>0.6</v>
      </c>
    </row>
    <row r="215" spans="1:5" x14ac:dyDescent="0.25">
      <c r="A215">
        <v>5</v>
      </c>
      <c r="B215">
        <v>8</v>
      </c>
      <c r="C215" t="s">
        <v>4</v>
      </c>
      <c r="D215" t="s">
        <v>7</v>
      </c>
      <c r="E215">
        <f t="shared" ca="1" si="2"/>
        <v>1.83</v>
      </c>
    </row>
    <row r="216" spans="1:5" x14ac:dyDescent="0.25">
      <c r="A216">
        <v>5</v>
      </c>
      <c r="B216">
        <v>9</v>
      </c>
      <c r="C216" t="s">
        <v>4</v>
      </c>
      <c r="D216" t="s">
        <v>8</v>
      </c>
      <c r="E216">
        <f t="shared" ca="1" si="2"/>
        <v>2.52</v>
      </c>
    </row>
    <row r="217" spans="1:5" x14ac:dyDescent="0.25">
      <c r="A217">
        <v>5</v>
      </c>
      <c r="B217">
        <v>10</v>
      </c>
      <c r="C217" t="s">
        <v>4</v>
      </c>
      <c r="D217" t="s">
        <v>9</v>
      </c>
      <c r="E217">
        <f t="shared" ca="1" si="2"/>
        <v>1.1299999999999999</v>
      </c>
    </row>
    <row r="218" spans="1:5" x14ac:dyDescent="0.25">
      <c r="A218">
        <v>5</v>
      </c>
      <c r="B218">
        <v>11</v>
      </c>
      <c r="C218" t="s">
        <v>4</v>
      </c>
      <c r="D218" t="s">
        <v>10</v>
      </c>
      <c r="E218">
        <f t="shared" ca="1" si="2"/>
        <v>25</v>
      </c>
    </row>
    <row r="219" spans="1:5" x14ac:dyDescent="0.25">
      <c r="A219">
        <v>5</v>
      </c>
      <c r="B219">
        <v>12</v>
      </c>
      <c r="C219" t="s">
        <v>4</v>
      </c>
      <c r="D219" t="s">
        <v>11</v>
      </c>
      <c r="E219">
        <f t="shared" ca="1" si="2"/>
        <v>22.15</v>
      </c>
    </row>
    <row r="220" spans="1:5" x14ac:dyDescent="0.25">
      <c r="A220">
        <v>5</v>
      </c>
      <c r="B220">
        <v>13</v>
      </c>
      <c r="C220" t="s">
        <v>4</v>
      </c>
      <c r="D220" t="s">
        <v>12</v>
      </c>
      <c r="E220">
        <f t="shared" ca="1" si="2"/>
        <v>20.81</v>
      </c>
    </row>
    <row r="221" spans="1:5" x14ac:dyDescent="0.25">
      <c r="A221">
        <v>5</v>
      </c>
      <c r="B221">
        <v>14</v>
      </c>
      <c r="C221" t="s">
        <v>4</v>
      </c>
      <c r="D221" t="s">
        <v>13</v>
      </c>
      <c r="E221">
        <f t="shared" ca="1" si="2"/>
        <v>19.36</v>
      </c>
    </row>
    <row r="222" spans="1:5" x14ac:dyDescent="0.25">
      <c r="A222">
        <v>5</v>
      </c>
      <c r="B222">
        <v>15</v>
      </c>
      <c r="C222" t="s">
        <v>4</v>
      </c>
      <c r="D222" t="s">
        <v>14</v>
      </c>
      <c r="E222">
        <f t="shared" ca="1" si="2"/>
        <v>18.82</v>
      </c>
    </row>
    <row r="223" spans="1:5" x14ac:dyDescent="0.25">
      <c r="A223">
        <v>5</v>
      </c>
      <c r="B223">
        <v>16</v>
      </c>
      <c r="C223" t="s">
        <v>4</v>
      </c>
      <c r="D223" t="s">
        <v>15</v>
      </c>
      <c r="E223">
        <f t="shared" ca="1" si="2"/>
        <v>21.06</v>
      </c>
    </row>
    <row r="224" spans="1:5" x14ac:dyDescent="0.25">
      <c r="A224">
        <v>5</v>
      </c>
      <c r="B224">
        <v>17</v>
      </c>
      <c r="C224" t="s">
        <v>4</v>
      </c>
      <c r="D224" t="s">
        <v>16</v>
      </c>
      <c r="E224">
        <f t="shared" ca="1" si="2"/>
        <v>26</v>
      </c>
    </row>
    <row r="225" spans="1:5" x14ac:dyDescent="0.25">
      <c r="A225">
        <v>5</v>
      </c>
      <c r="B225">
        <v>18</v>
      </c>
      <c r="C225" t="s">
        <v>4</v>
      </c>
      <c r="D225" t="s">
        <v>17</v>
      </c>
      <c r="E225">
        <f t="shared" ca="1" si="2"/>
        <v>23.23</v>
      </c>
    </row>
    <row r="226" spans="1:5" x14ac:dyDescent="0.25">
      <c r="A226">
        <v>5</v>
      </c>
      <c r="B226">
        <v>19</v>
      </c>
      <c r="C226" t="s">
        <v>4</v>
      </c>
      <c r="D226" t="s">
        <v>18</v>
      </c>
      <c r="E226">
        <f t="shared" ca="1" si="2"/>
        <v>11.86</v>
      </c>
    </row>
    <row r="227" spans="1:5" x14ac:dyDescent="0.25">
      <c r="A227">
        <v>5</v>
      </c>
      <c r="B227">
        <v>20</v>
      </c>
      <c r="C227" t="s">
        <v>4</v>
      </c>
      <c r="D227" t="s">
        <v>19</v>
      </c>
      <c r="E227">
        <f t="shared" ca="1" si="2"/>
        <v>10.33</v>
      </c>
    </row>
    <row r="228" spans="1:5" x14ac:dyDescent="0.25">
      <c r="A228">
        <v>5</v>
      </c>
      <c r="B228">
        <v>21</v>
      </c>
      <c r="C228" t="s">
        <v>4</v>
      </c>
      <c r="D228" t="s">
        <v>20</v>
      </c>
      <c r="E228">
        <f t="shared" ca="1" si="2"/>
        <v>8.33</v>
      </c>
    </row>
    <row r="229" spans="1:5" x14ac:dyDescent="0.25">
      <c r="A229">
        <v>5</v>
      </c>
      <c r="B229">
        <v>22</v>
      </c>
      <c r="C229" t="s">
        <v>4</v>
      </c>
      <c r="D229" t="s">
        <v>21</v>
      </c>
      <c r="E229">
        <f t="shared" ca="1" si="2"/>
        <v>12.36</v>
      </c>
    </row>
    <row r="230" spans="1:5" x14ac:dyDescent="0.25">
      <c r="A230">
        <v>5</v>
      </c>
      <c r="B230">
        <v>23</v>
      </c>
      <c r="C230" t="s">
        <v>4</v>
      </c>
      <c r="D230" t="s">
        <v>22</v>
      </c>
      <c r="E230">
        <f t="shared" ca="1" si="2"/>
        <v>12.5</v>
      </c>
    </row>
    <row r="231" spans="1:5" x14ac:dyDescent="0.25">
      <c r="A231">
        <v>5</v>
      </c>
      <c r="B231">
        <v>24</v>
      </c>
      <c r="C231" t="s">
        <v>4</v>
      </c>
      <c r="D231" t="s">
        <v>23</v>
      </c>
      <c r="E231">
        <f t="shared" ca="1" si="2"/>
        <v>16</v>
      </c>
    </row>
    <row r="232" spans="1:5" x14ac:dyDescent="0.25">
      <c r="A232">
        <v>5</v>
      </c>
      <c r="B232">
        <v>25</v>
      </c>
      <c r="C232" t="s">
        <v>4</v>
      </c>
      <c r="D232" t="s">
        <v>24</v>
      </c>
      <c r="E232">
        <f t="shared" ca="1" si="2"/>
        <v>14.2</v>
      </c>
    </row>
    <row r="233" spans="1:5" x14ac:dyDescent="0.25">
      <c r="A233">
        <v>5</v>
      </c>
      <c r="B233">
        <v>26</v>
      </c>
      <c r="C233" t="s">
        <v>4</v>
      </c>
      <c r="D233" t="s">
        <v>25</v>
      </c>
      <c r="E233">
        <f t="shared" ca="1" si="2"/>
        <v>15.42</v>
      </c>
    </row>
    <row r="234" spans="1:5" x14ac:dyDescent="0.25">
      <c r="A234">
        <v>5</v>
      </c>
      <c r="B234">
        <v>27</v>
      </c>
      <c r="C234" t="s">
        <v>4</v>
      </c>
      <c r="D234" t="s">
        <v>26</v>
      </c>
      <c r="E234">
        <f t="shared" ca="1" si="2"/>
        <v>9.92</v>
      </c>
    </row>
    <row r="235" spans="1:5" x14ac:dyDescent="0.25">
      <c r="A235">
        <v>5</v>
      </c>
      <c r="B235">
        <v>29</v>
      </c>
      <c r="C235" t="s">
        <v>4</v>
      </c>
      <c r="D235" t="s">
        <v>27</v>
      </c>
      <c r="E235">
        <f t="shared" ca="1" si="2"/>
        <v>15</v>
      </c>
    </row>
    <row r="236" spans="1:5" x14ac:dyDescent="0.25">
      <c r="A236">
        <v>5</v>
      </c>
      <c r="B236">
        <v>30</v>
      </c>
      <c r="C236" t="s">
        <v>4</v>
      </c>
      <c r="D236" t="s">
        <v>28</v>
      </c>
      <c r="E236">
        <f t="shared" ca="1" si="2"/>
        <v>3.16</v>
      </c>
    </row>
    <row r="237" spans="1:5" x14ac:dyDescent="0.25">
      <c r="A237">
        <v>5</v>
      </c>
      <c r="B237">
        <v>31</v>
      </c>
      <c r="C237" t="s">
        <v>4</v>
      </c>
      <c r="D237" t="s">
        <v>29</v>
      </c>
      <c r="E237">
        <f t="shared" ca="1" si="2"/>
        <v>2.2599999999999998</v>
      </c>
    </row>
    <row r="238" spans="1:5" x14ac:dyDescent="0.25">
      <c r="A238">
        <v>5</v>
      </c>
      <c r="B238">
        <v>32</v>
      </c>
      <c r="C238" t="s">
        <v>4</v>
      </c>
      <c r="D238" t="s">
        <v>30</v>
      </c>
      <c r="E238">
        <f t="shared" ca="1" si="2"/>
        <v>5.16</v>
      </c>
    </row>
    <row r="239" spans="1:5" x14ac:dyDescent="0.25">
      <c r="A239">
        <v>5</v>
      </c>
      <c r="B239">
        <v>33</v>
      </c>
      <c r="C239" t="s">
        <v>4</v>
      </c>
      <c r="D239" t="s">
        <v>31</v>
      </c>
      <c r="E239">
        <f t="shared" ca="1" si="2"/>
        <v>5.3</v>
      </c>
    </row>
    <row r="240" spans="1:5" x14ac:dyDescent="0.25">
      <c r="A240">
        <v>5</v>
      </c>
      <c r="B240">
        <v>34</v>
      </c>
      <c r="C240" t="s">
        <v>4</v>
      </c>
      <c r="D240" t="s">
        <v>32</v>
      </c>
      <c r="E240">
        <f t="shared" ca="1" si="2"/>
        <v>4.83</v>
      </c>
    </row>
    <row r="241" spans="1:5" x14ac:dyDescent="0.25">
      <c r="A241">
        <v>5</v>
      </c>
      <c r="B241">
        <v>35</v>
      </c>
      <c r="C241" t="s">
        <v>4</v>
      </c>
      <c r="D241" t="s">
        <v>33</v>
      </c>
      <c r="E241">
        <f t="shared" ref="E241:E304" ca="1" si="3">OFFSET($B$3,A241,B241)</f>
        <v>5.23</v>
      </c>
    </row>
    <row r="242" spans="1:5" x14ac:dyDescent="0.25">
      <c r="A242">
        <v>5</v>
      </c>
      <c r="B242">
        <v>36</v>
      </c>
      <c r="C242" t="s">
        <v>4</v>
      </c>
      <c r="D242" t="s">
        <v>34</v>
      </c>
      <c r="E242">
        <f t="shared" ca="1" si="3"/>
        <v>25</v>
      </c>
    </row>
    <row r="243" spans="1:5" x14ac:dyDescent="0.25">
      <c r="A243">
        <v>5</v>
      </c>
      <c r="B243">
        <v>37</v>
      </c>
      <c r="C243" t="s">
        <v>4</v>
      </c>
      <c r="D243" t="s">
        <v>35</v>
      </c>
      <c r="E243">
        <f t="shared" ca="1" si="3"/>
        <v>27</v>
      </c>
    </row>
    <row r="244" spans="1:5" x14ac:dyDescent="0.25">
      <c r="A244">
        <v>5</v>
      </c>
      <c r="B244">
        <v>38</v>
      </c>
      <c r="C244" t="s">
        <v>4</v>
      </c>
      <c r="D244" t="s">
        <v>36</v>
      </c>
      <c r="E244">
        <f t="shared" ca="1" si="3"/>
        <v>23.76</v>
      </c>
    </row>
    <row r="245" spans="1:5" x14ac:dyDescent="0.25">
      <c r="A245">
        <v>5</v>
      </c>
      <c r="B245">
        <v>39</v>
      </c>
      <c r="C245" t="s">
        <v>4</v>
      </c>
      <c r="D245" t="s">
        <v>37</v>
      </c>
      <c r="E245">
        <f t="shared" ca="1" si="3"/>
        <v>26</v>
      </c>
    </row>
    <row r="246" spans="1:5" x14ac:dyDescent="0.25">
      <c r="A246">
        <v>5</v>
      </c>
      <c r="B246">
        <v>40</v>
      </c>
      <c r="C246" t="s">
        <v>4</v>
      </c>
      <c r="D246" t="s">
        <v>38</v>
      </c>
      <c r="E246">
        <f t="shared" ca="1" si="3"/>
        <v>26</v>
      </c>
    </row>
    <row r="247" spans="1:5" x14ac:dyDescent="0.25">
      <c r="A247">
        <v>5</v>
      </c>
      <c r="B247">
        <v>41</v>
      </c>
      <c r="C247" t="s">
        <v>4</v>
      </c>
      <c r="D247" t="s">
        <v>39</v>
      </c>
      <c r="E247">
        <f t="shared" ca="1" si="3"/>
        <v>0</v>
      </c>
    </row>
    <row r="248" spans="1:5" x14ac:dyDescent="0.25">
      <c r="A248">
        <v>6</v>
      </c>
      <c r="B248">
        <v>1</v>
      </c>
      <c r="C248" t="s">
        <v>5</v>
      </c>
      <c r="D248" t="s">
        <v>0</v>
      </c>
      <c r="E248">
        <f t="shared" ca="1" si="3"/>
        <v>7.93</v>
      </c>
    </row>
    <row r="249" spans="1:5" x14ac:dyDescent="0.25">
      <c r="A249">
        <v>6</v>
      </c>
      <c r="B249">
        <v>2</v>
      </c>
      <c r="C249" t="s">
        <v>5</v>
      </c>
      <c r="D249" t="s">
        <v>1</v>
      </c>
      <c r="E249">
        <f t="shared" ca="1" si="3"/>
        <v>8.43</v>
      </c>
    </row>
    <row r="250" spans="1:5" x14ac:dyDescent="0.25">
      <c r="A250">
        <v>6</v>
      </c>
      <c r="B250">
        <v>3</v>
      </c>
      <c r="C250" t="s">
        <v>5</v>
      </c>
      <c r="D250" t="s">
        <v>2</v>
      </c>
      <c r="E250">
        <f t="shared" ca="1" si="3"/>
        <v>9.0500000000000007</v>
      </c>
    </row>
    <row r="251" spans="1:5" x14ac:dyDescent="0.25">
      <c r="A251">
        <v>6</v>
      </c>
      <c r="B251">
        <v>4</v>
      </c>
      <c r="C251" t="s">
        <v>5</v>
      </c>
      <c r="D251" t="s">
        <v>3</v>
      </c>
      <c r="E251">
        <f t="shared" ca="1" si="3"/>
        <v>3.4</v>
      </c>
    </row>
    <row r="252" spans="1:5" x14ac:dyDescent="0.25">
      <c r="A252">
        <v>6</v>
      </c>
      <c r="B252">
        <v>5</v>
      </c>
      <c r="C252" t="s">
        <v>5</v>
      </c>
      <c r="D252" t="s">
        <v>4</v>
      </c>
      <c r="E252">
        <f t="shared" ca="1" si="3"/>
        <v>2.31</v>
      </c>
    </row>
    <row r="253" spans="1:5" x14ac:dyDescent="0.25">
      <c r="A253">
        <v>6</v>
      </c>
      <c r="B253">
        <v>6</v>
      </c>
      <c r="C253" t="s">
        <v>5</v>
      </c>
      <c r="D253" t="s">
        <v>5</v>
      </c>
      <c r="E253">
        <f t="shared" ca="1" si="3"/>
        <v>0</v>
      </c>
    </row>
    <row r="254" spans="1:5" x14ac:dyDescent="0.25">
      <c r="A254">
        <v>6</v>
      </c>
      <c r="B254">
        <v>7</v>
      </c>
      <c r="C254" t="s">
        <v>5</v>
      </c>
      <c r="D254" t="s">
        <v>6</v>
      </c>
      <c r="E254">
        <f t="shared" ca="1" si="3"/>
        <v>2.68</v>
      </c>
    </row>
    <row r="255" spans="1:5" x14ac:dyDescent="0.25">
      <c r="A255">
        <v>6</v>
      </c>
      <c r="B255">
        <v>8</v>
      </c>
      <c r="C255" t="s">
        <v>5</v>
      </c>
      <c r="D255" t="s">
        <v>7</v>
      </c>
      <c r="E255">
        <f t="shared" ca="1" si="3"/>
        <v>4</v>
      </c>
    </row>
    <row r="256" spans="1:5" x14ac:dyDescent="0.25">
      <c r="A256">
        <v>6</v>
      </c>
      <c r="B256">
        <v>9</v>
      </c>
      <c r="C256" t="s">
        <v>5</v>
      </c>
      <c r="D256" t="s">
        <v>8</v>
      </c>
      <c r="E256">
        <f t="shared" ca="1" si="3"/>
        <v>5.86</v>
      </c>
    </row>
    <row r="257" spans="1:5" x14ac:dyDescent="0.25">
      <c r="A257">
        <v>6</v>
      </c>
      <c r="B257">
        <v>10</v>
      </c>
      <c r="C257" t="s">
        <v>5</v>
      </c>
      <c r="D257" t="s">
        <v>9</v>
      </c>
      <c r="E257">
        <f t="shared" ca="1" si="3"/>
        <v>2.91</v>
      </c>
    </row>
    <row r="258" spans="1:5" x14ac:dyDescent="0.25">
      <c r="A258">
        <v>6</v>
      </c>
      <c r="B258">
        <v>11</v>
      </c>
      <c r="C258" t="s">
        <v>5</v>
      </c>
      <c r="D258" t="s">
        <v>10</v>
      </c>
      <c r="E258">
        <f t="shared" ca="1" si="3"/>
        <v>26</v>
      </c>
    </row>
    <row r="259" spans="1:5" x14ac:dyDescent="0.25">
      <c r="A259">
        <v>6</v>
      </c>
      <c r="B259">
        <v>12</v>
      </c>
      <c r="C259" t="s">
        <v>5</v>
      </c>
      <c r="D259" t="s">
        <v>11</v>
      </c>
      <c r="E259">
        <f t="shared" ca="1" si="3"/>
        <v>22.75</v>
      </c>
    </row>
    <row r="260" spans="1:5" x14ac:dyDescent="0.25">
      <c r="A260">
        <v>6</v>
      </c>
      <c r="B260">
        <v>13</v>
      </c>
      <c r="C260" t="s">
        <v>5</v>
      </c>
      <c r="D260" t="s">
        <v>12</v>
      </c>
      <c r="E260">
        <f t="shared" ca="1" si="3"/>
        <v>22.36</v>
      </c>
    </row>
    <row r="261" spans="1:5" x14ac:dyDescent="0.25">
      <c r="A261">
        <v>6</v>
      </c>
      <c r="B261">
        <v>14</v>
      </c>
      <c r="C261" t="s">
        <v>5</v>
      </c>
      <c r="D261" t="s">
        <v>13</v>
      </c>
      <c r="E261">
        <f t="shared" ca="1" si="3"/>
        <v>21.05</v>
      </c>
    </row>
    <row r="262" spans="1:5" x14ac:dyDescent="0.25">
      <c r="A262">
        <v>6</v>
      </c>
      <c r="B262">
        <v>15</v>
      </c>
      <c r="C262" t="s">
        <v>5</v>
      </c>
      <c r="D262" t="s">
        <v>14</v>
      </c>
      <c r="E262">
        <f t="shared" ca="1" si="3"/>
        <v>19.95</v>
      </c>
    </row>
    <row r="263" spans="1:5" x14ac:dyDescent="0.25">
      <c r="A263">
        <v>6</v>
      </c>
      <c r="B263">
        <v>16</v>
      </c>
      <c r="C263" t="s">
        <v>5</v>
      </c>
      <c r="D263" t="s">
        <v>15</v>
      </c>
      <c r="E263">
        <f t="shared" ca="1" si="3"/>
        <v>22.56</v>
      </c>
    </row>
    <row r="264" spans="1:5" x14ac:dyDescent="0.25">
      <c r="A264">
        <v>6</v>
      </c>
      <c r="B264">
        <v>17</v>
      </c>
      <c r="C264" t="s">
        <v>5</v>
      </c>
      <c r="D264" t="s">
        <v>16</v>
      </c>
      <c r="E264">
        <f t="shared" ca="1" si="3"/>
        <v>28</v>
      </c>
    </row>
    <row r="265" spans="1:5" x14ac:dyDescent="0.25">
      <c r="A265">
        <v>6</v>
      </c>
      <c r="B265">
        <v>18</v>
      </c>
      <c r="C265" t="s">
        <v>5</v>
      </c>
      <c r="D265" t="s">
        <v>17</v>
      </c>
      <c r="E265">
        <f t="shared" ca="1" si="3"/>
        <v>25</v>
      </c>
    </row>
    <row r="266" spans="1:5" x14ac:dyDescent="0.25">
      <c r="A266">
        <v>6</v>
      </c>
      <c r="B266">
        <v>19</v>
      </c>
      <c r="C266" t="s">
        <v>5</v>
      </c>
      <c r="D266" t="s">
        <v>18</v>
      </c>
      <c r="E266">
        <f t="shared" ca="1" si="3"/>
        <v>13.75</v>
      </c>
    </row>
    <row r="267" spans="1:5" x14ac:dyDescent="0.25">
      <c r="A267">
        <v>6</v>
      </c>
      <c r="B267">
        <v>20</v>
      </c>
      <c r="C267" t="s">
        <v>5</v>
      </c>
      <c r="D267" t="s">
        <v>19</v>
      </c>
      <c r="E267">
        <f t="shared" ca="1" si="3"/>
        <v>12.13</v>
      </c>
    </row>
    <row r="268" spans="1:5" x14ac:dyDescent="0.25">
      <c r="A268">
        <v>6</v>
      </c>
      <c r="B268">
        <v>21</v>
      </c>
      <c r="C268" t="s">
        <v>5</v>
      </c>
      <c r="D268" t="s">
        <v>20</v>
      </c>
      <c r="E268">
        <f t="shared" ca="1" si="3"/>
        <v>10.1</v>
      </c>
    </row>
    <row r="269" spans="1:5" x14ac:dyDescent="0.25">
      <c r="A269">
        <v>6</v>
      </c>
      <c r="B269">
        <v>22</v>
      </c>
      <c r="C269" t="s">
        <v>5</v>
      </c>
      <c r="D269" t="s">
        <v>21</v>
      </c>
      <c r="E269">
        <f t="shared" ca="1" si="3"/>
        <v>14.05</v>
      </c>
    </row>
    <row r="270" spans="1:5" x14ac:dyDescent="0.25">
      <c r="A270">
        <v>6</v>
      </c>
      <c r="B270">
        <v>23</v>
      </c>
      <c r="C270" t="s">
        <v>5</v>
      </c>
      <c r="D270" t="s">
        <v>22</v>
      </c>
      <c r="E270">
        <f t="shared" ca="1" si="3"/>
        <v>14.05</v>
      </c>
    </row>
    <row r="271" spans="1:5" x14ac:dyDescent="0.25">
      <c r="A271">
        <v>6</v>
      </c>
      <c r="B271">
        <v>24</v>
      </c>
      <c r="C271" t="s">
        <v>5</v>
      </c>
      <c r="D271" t="s">
        <v>23</v>
      </c>
      <c r="E271">
        <f t="shared" ca="1" si="3"/>
        <v>17.75</v>
      </c>
    </row>
    <row r="272" spans="1:5" x14ac:dyDescent="0.25">
      <c r="A272">
        <v>6</v>
      </c>
      <c r="B272">
        <v>25</v>
      </c>
      <c r="C272" t="s">
        <v>5</v>
      </c>
      <c r="D272" t="s">
        <v>24</v>
      </c>
      <c r="E272">
        <f t="shared" ca="1" si="3"/>
        <v>16.3</v>
      </c>
    </row>
    <row r="273" spans="1:5" x14ac:dyDescent="0.25">
      <c r="A273">
        <v>6</v>
      </c>
      <c r="B273">
        <v>26</v>
      </c>
      <c r="C273" t="s">
        <v>5</v>
      </c>
      <c r="D273" t="s">
        <v>25</v>
      </c>
      <c r="E273">
        <f t="shared" ca="1" si="3"/>
        <v>17.46</v>
      </c>
    </row>
    <row r="274" spans="1:5" x14ac:dyDescent="0.25">
      <c r="A274">
        <v>6</v>
      </c>
      <c r="B274">
        <v>27</v>
      </c>
      <c r="C274" t="s">
        <v>5</v>
      </c>
      <c r="D274" t="s">
        <v>26</v>
      </c>
      <c r="E274">
        <f t="shared" ca="1" si="3"/>
        <v>11.55</v>
      </c>
    </row>
    <row r="275" spans="1:5" x14ac:dyDescent="0.25">
      <c r="A275">
        <v>6</v>
      </c>
      <c r="B275">
        <v>29</v>
      </c>
      <c r="C275" t="s">
        <v>5</v>
      </c>
      <c r="D275" t="s">
        <v>27</v>
      </c>
      <c r="E275">
        <f t="shared" ca="1" si="3"/>
        <v>16.809999999999999</v>
      </c>
    </row>
    <row r="276" spans="1:5" x14ac:dyDescent="0.25">
      <c r="A276">
        <v>6</v>
      </c>
      <c r="B276">
        <v>30</v>
      </c>
      <c r="C276" t="s">
        <v>5</v>
      </c>
      <c r="D276" t="s">
        <v>28</v>
      </c>
      <c r="E276">
        <f t="shared" ca="1" si="3"/>
        <v>5.32</v>
      </c>
    </row>
    <row r="277" spans="1:5" x14ac:dyDescent="0.25">
      <c r="A277">
        <v>6</v>
      </c>
      <c r="B277">
        <v>31</v>
      </c>
      <c r="C277" t="s">
        <v>5</v>
      </c>
      <c r="D277" t="s">
        <v>29</v>
      </c>
      <c r="E277">
        <f t="shared" ca="1" si="3"/>
        <v>4.4000000000000004</v>
      </c>
    </row>
    <row r="278" spans="1:5" x14ac:dyDescent="0.25">
      <c r="A278">
        <v>6</v>
      </c>
      <c r="B278">
        <v>32</v>
      </c>
      <c r="C278" t="s">
        <v>5</v>
      </c>
      <c r="D278" t="s">
        <v>30</v>
      </c>
      <c r="E278">
        <f t="shared" ca="1" si="3"/>
        <v>7.42</v>
      </c>
    </row>
    <row r="279" spans="1:5" x14ac:dyDescent="0.25">
      <c r="A279">
        <v>6</v>
      </c>
      <c r="B279">
        <v>33</v>
      </c>
      <c r="C279" t="s">
        <v>5</v>
      </c>
      <c r="D279" t="s">
        <v>31</v>
      </c>
      <c r="E279">
        <f t="shared" ca="1" si="3"/>
        <v>7.48</v>
      </c>
    </row>
    <row r="280" spans="1:5" x14ac:dyDescent="0.25">
      <c r="A280">
        <v>6</v>
      </c>
      <c r="B280">
        <v>34</v>
      </c>
      <c r="C280" t="s">
        <v>5</v>
      </c>
      <c r="D280" t="s">
        <v>32</v>
      </c>
      <c r="E280">
        <f t="shared" ca="1" si="3"/>
        <v>7.08</v>
      </c>
    </row>
    <row r="281" spans="1:5" x14ac:dyDescent="0.25">
      <c r="A281">
        <v>6</v>
      </c>
      <c r="B281">
        <v>35</v>
      </c>
      <c r="C281" t="s">
        <v>5</v>
      </c>
      <c r="D281" t="s">
        <v>33</v>
      </c>
      <c r="E281">
        <f t="shared" ca="1" si="3"/>
        <v>7.5</v>
      </c>
    </row>
    <row r="282" spans="1:5" x14ac:dyDescent="0.25">
      <c r="A282">
        <v>6</v>
      </c>
      <c r="B282">
        <v>36</v>
      </c>
      <c r="C282" t="s">
        <v>5</v>
      </c>
      <c r="D282" t="s">
        <v>34</v>
      </c>
      <c r="E282">
        <f t="shared" ca="1" si="3"/>
        <v>25</v>
      </c>
    </row>
    <row r="283" spans="1:5" x14ac:dyDescent="0.25">
      <c r="A283">
        <v>6</v>
      </c>
      <c r="B283">
        <v>37</v>
      </c>
      <c r="C283" t="s">
        <v>5</v>
      </c>
      <c r="D283" t="s">
        <v>35</v>
      </c>
      <c r="E283">
        <f t="shared" ca="1" si="3"/>
        <v>29</v>
      </c>
    </row>
    <row r="284" spans="1:5" x14ac:dyDescent="0.25">
      <c r="A284">
        <v>6</v>
      </c>
      <c r="B284">
        <v>38</v>
      </c>
      <c r="C284" t="s">
        <v>5</v>
      </c>
      <c r="D284" t="s">
        <v>36</v>
      </c>
      <c r="E284">
        <f t="shared" ca="1" si="3"/>
        <v>26</v>
      </c>
    </row>
    <row r="285" spans="1:5" x14ac:dyDescent="0.25">
      <c r="A285">
        <v>6</v>
      </c>
      <c r="B285">
        <v>39</v>
      </c>
      <c r="C285" t="s">
        <v>5</v>
      </c>
      <c r="D285" t="s">
        <v>37</v>
      </c>
      <c r="E285">
        <f t="shared" ca="1" si="3"/>
        <v>28</v>
      </c>
    </row>
    <row r="286" spans="1:5" x14ac:dyDescent="0.25">
      <c r="A286">
        <v>6</v>
      </c>
      <c r="B286">
        <v>40</v>
      </c>
      <c r="C286" t="s">
        <v>5</v>
      </c>
      <c r="D286" t="s">
        <v>38</v>
      </c>
      <c r="E286">
        <f t="shared" ca="1" si="3"/>
        <v>28</v>
      </c>
    </row>
    <row r="287" spans="1:5" x14ac:dyDescent="0.25">
      <c r="A287">
        <v>6</v>
      </c>
      <c r="B287">
        <v>41</v>
      </c>
      <c r="C287" t="s">
        <v>5</v>
      </c>
      <c r="D287" t="s">
        <v>39</v>
      </c>
      <c r="E287">
        <f t="shared" ca="1" si="3"/>
        <v>0</v>
      </c>
    </row>
    <row r="288" spans="1:5" x14ac:dyDescent="0.25">
      <c r="A288">
        <v>7</v>
      </c>
      <c r="B288">
        <v>1</v>
      </c>
      <c r="C288" t="s">
        <v>6</v>
      </c>
      <c r="D288" t="s">
        <v>0</v>
      </c>
      <c r="E288">
        <f t="shared" ca="1" si="3"/>
        <v>6</v>
      </c>
    </row>
    <row r="289" spans="1:5" x14ac:dyDescent="0.25">
      <c r="A289">
        <v>7</v>
      </c>
      <c r="B289">
        <v>2</v>
      </c>
      <c r="C289" t="s">
        <v>6</v>
      </c>
      <c r="D289" t="s">
        <v>1</v>
      </c>
      <c r="E289">
        <f t="shared" ca="1" si="3"/>
        <v>6.51</v>
      </c>
    </row>
    <row r="290" spans="1:5" x14ac:dyDescent="0.25">
      <c r="A290">
        <v>7</v>
      </c>
      <c r="B290">
        <v>3</v>
      </c>
      <c r="C290" t="s">
        <v>6</v>
      </c>
      <c r="D290" t="s">
        <v>2</v>
      </c>
      <c r="E290">
        <f t="shared" ca="1" si="3"/>
        <v>7.13</v>
      </c>
    </row>
    <row r="291" spans="1:5" x14ac:dyDescent="0.25">
      <c r="A291">
        <v>7</v>
      </c>
      <c r="B291">
        <v>4</v>
      </c>
      <c r="C291" t="s">
        <v>6</v>
      </c>
      <c r="D291" t="s">
        <v>3</v>
      </c>
      <c r="E291">
        <f t="shared" ca="1" si="3"/>
        <v>1.41</v>
      </c>
    </row>
    <row r="292" spans="1:5" x14ac:dyDescent="0.25">
      <c r="A292">
        <v>7</v>
      </c>
      <c r="B292">
        <v>5</v>
      </c>
      <c r="C292" t="s">
        <v>6</v>
      </c>
      <c r="D292" t="s">
        <v>4</v>
      </c>
      <c r="E292">
        <f t="shared" ca="1" si="3"/>
        <v>0.6</v>
      </c>
    </row>
    <row r="293" spans="1:5" x14ac:dyDescent="0.25">
      <c r="A293">
        <v>7</v>
      </c>
      <c r="B293">
        <v>6</v>
      </c>
      <c r="C293" t="s">
        <v>6</v>
      </c>
      <c r="D293" t="s">
        <v>5</v>
      </c>
      <c r="E293">
        <f t="shared" ca="1" si="3"/>
        <v>2.68</v>
      </c>
    </row>
    <row r="294" spans="1:5" x14ac:dyDescent="0.25">
      <c r="A294">
        <v>7</v>
      </c>
      <c r="B294">
        <v>7</v>
      </c>
      <c r="C294" t="s">
        <v>6</v>
      </c>
      <c r="D294" t="s">
        <v>6</v>
      </c>
      <c r="E294">
        <f t="shared" ca="1" si="3"/>
        <v>0</v>
      </c>
    </row>
    <row r="295" spans="1:5" x14ac:dyDescent="0.25">
      <c r="A295">
        <v>7</v>
      </c>
      <c r="B295">
        <v>8</v>
      </c>
      <c r="C295" t="s">
        <v>6</v>
      </c>
      <c r="D295" t="s">
        <v>7</v>
      </c>
      <c r="E295">
        <f t="shared" ca="1" si="3"/>
        <v>1.42</v>
      </c>
    </row>
    <row r="296" spans="1:5" x14ac:dyDescent="0.25">
      <c r="A296">
        <v>7</v>
      </c>
      <c r="B296">
        <v>9</v>
      </c>
      <c r="C296" t="s">
        <v>6</v>
      </c>
      <c r="D296" t="s">
        <v>8</v>
      </c>
      <c r="E296">
        <f t="shared" ca="1" si="3"/>
        <v>3.63</v>
      </c>
    </row>
    <row r="297" spans="1:5" x14ac:dyDescent="0.25">
      <c r="A297">
        <v>7</v>
      </c>
      <c r="B297">
        <v>10</v>
      </c>
      <c r="C297" t="s">
        <v>6</v>
      </c>
      <c r="D297" t="s">
        <v>9</v>
      </c>
      <c r="E297">
        <f t="shared" ca="1" si="3"/>
        <v>1.85</v>
      </c>
    </row>
    <row r="298" spans="1:5" x14ac:dyDescent="0.25">
      <c r="A298">
        <v>7</v>
      </c>
      <c r="B298">
        <v>11</v>
      </c>
      <c r="C298" t="s">
        <v>6</v>
      </c>
      <c r="D298" t="s">
        <v>10</v>
      </c>
      <c r="E298">
        <f t="shared" ca="1" si="3"/>
        <v>23.5</v>
      </c>
    </row>
    <row r="299" spans="1:5" x14ac:dyDescent="0.25">
      <c r="A299">
        <v>7</v>
      </c>
      <c r="B299">
        <v>12</v>
      </c>
      <c r="C299" t="s">
        <v>6</v>
      </c>
      <c r="D299" t="s">
        <v>11</v>
      </c>
      <c r="E299">
        <f t="shared" ca="1" si="3"/>
        <v>20.68</v>
      </c>
    </row>
    <row r="300" spans="1:5" x14ac:dyDescent="0.25">
      <c r="A300">
        <v>7</v>
      </c>
      <c r="B300">
        <v>13</v>
      </c>
      <c r="C300" t="s">
        <v>6</v>
      </c>
      <c r="D300" t="s">
        <v>12</v>
      </c>
      <c r="E300">
        <f t="shared" ca="1" si="3"/>
        <v>19.48</v>
      </c>
    </row>
    <row r="301" spans="1:5" x14ac:dyDescent="0.25">
      <c r="A301">
        <v>7</v>
      </c>
      <c r="B301">
        <v>14</v>
      </c>
      <c r="C301" t="s">
        <v>6</v>
      </c>
      <c r="D301" t="s">
        <v>13</v>
      </c>
      <c r="E301">
        <f t="shared" ca="1" si="3"/>
        <v>17.93</v>
      </c>
    </row>
    <row r="302" spans="1:5" x14ac:dyDescent="0.25">
      <c r="A302">
        <v>7</v>
      </c>
      <c r="B302">
        <v>15</v>
      </c>
      <c r="C302" t="s">
        <v>6</v>
      </c>
      <c r="D302" t="s">
        <v>14</v>
      </c>
      <c r="E302">
        <f t="shared" ca="1" si="3"/>
        <v>19</v>
      </c>
    </row>
    <row r="303" spans="1:5" x14ac:dyDescent="0.25">
      <c r="A303">
        <v>7</v>
      </c>
      <c r="B303">
        <v>16</v>
      </c>
      <c r="C303" t="s">
        <v>6</v>
      </c>
      <c r="D303" t="s">
        <v>15</v>
      </c>
      <c r="E303">
        <f t="shared" ca="1" si="3"/>
        <v>21</v>
      </c>
    </row>
    <row r="304" spans="1:5" x14ac:dyDescent="0.25">
      <c r="A304">
        <v>7</v>
      </c>
      <c r="B304">
        <v>17</v>
      </c>
      <c r="C304" t="s">
        <v>6</v>
      </c>
      <c r="D304" t="s">
        <v>16</v>
      </c>
      <c r="E304">
        <f t="shared" ca="1" si="3"/>
        <v>25</v>
      </c>
    </row>
    <row r="305" spans="1:5" x14ac:dyDescent="0.25">
      <c r="A305">
        <v>7</v>
      </c>
      <c r="B305">
        <v>18</v>
      </c>
      <c r="C305" t="s">
        <v>6</v>
      </c>
      <c r="D305" t="s">
        <v>17</v>
      </c>
      <c r="E305">
        <f t="shared" ref="E305:E368" ca="1" si="4">OFFSET($B$3,A305,B305)</f>
        <v>23.18</v>
      </c>
    </row>
    <row r="306" spans="1:5" x14ac:dyDescent="0.25">
      <c r="A306">
        <v>7</v>
      </c>
      <c r="B306">
        <v>19</v>
      </c>
      <c r="C306" t="s">
        <v>6</v>
      </c>
      <c r="D306" t="s">
        <v>18</v>
      </c>
      <c r="E306">
        <f t="shared" ca="1" si="4"/>
        <v>11.7</v>
      </c>
    </row>
    <row r="307" spans="1:5" x14ac:dyDescent="0.25">
      <c r="A307">
        <v>7</v>
      </c>
      <c r="B307">
        <v>20</v>
      </c>
      <c r="C307" t="s">
        <v>6</v>
      </c>
      <c r="D307" t="s">
        <v>19</v>
      </c>
      <c r="E307">
        <f t="shared" ca="1" si="4"/>
        <v>10.130000000000001</v>
      </c>
    </row>
    <row r="308" spans="1:5" x14ac:dyDescent="0.25">
      <c r="A308">
        <v>7</v>
      </c>
      <c r="B308">
        <v>21</v>
      </c>
      <c r="C308" t="s">
        <v>6</v>
      </c>
      <c r="D308" t="s">
        <v>20</v>
      </c>
      <c r="E308">
        <f t="shared" ca="1" si="4"/>
        <v>8.01</v>
      </c>
    </row>
    <row r="309" spans="1:5" x14ac:dyDescent="0.25">
      <c r="A309">
        <v>7</v>
      </c>
      <c r="B309">
        <v>22</v>
      </c>
      <c r="C309" t="s">
        <v>6</v>
      </c>
      <c r="D309" t="s">
        <v>21</v>
      </c>
      <c r="E309">
        <f t="shared" ca="1" si="4"/>
        <v>12</v>
      </c>
    </row>
    <row r="310" spans="1:5" x14ac:dyDescent="0.25">
      <c r="A310">
        <v>7</v>
      </c>
      <c r="B310">
        <v>23</v>
      </c>
      <c r="C310" t="s">
        <v>6</v>
      </c>
      <c r="D310" t="s">
        <v>22</v>
      </c>
      <c r="E310">
        <f t="shared" ca="1" si="4"/>
        <v>12.06</v>
      </c>
    </row>
    <row r="311" spans="1:5" x14ac:dyDescent="0.25">
      <c r="A311">
        <v>7</v>
      </c>
      <c r="B311">
        <v>24</v>
      </c>
      <c r="C311" t="s">
        <v>6</v>
      </c>
      <c r="D311" t="s">
        <v>23</v>
      </c>
      <c r="E311">
        <f t="shared" ca="1" si="4"/>
        <v>15.62</v>
      </c>
    </row>
    <row r="312" spans="1:5" x14ac:dyDescent="0.25">
      <c r="A312">
        <v>7</v>
      </c>
      <c r="B312">
        <v>25</v>
      </c>
      <c r="C312" t="s">
        <v>6</v>
      </c>
      <c r="D312" t="s">
        <v>24</v>
      </c>
      <c r="E312">
        <f t="shared" ca="1" si="4"/>
        <v>14.18</v>
      </c>
    </row>
    <row r="313" spans="1:5" x14ac:dyDescent="0.25">
      <c r="A313">
        <v>7</v>
      </c>
      <c r="B313">
        <v>26</v>
      </c>
      <c r="C313" t="s">
        <v>6</v>
      </c>
      <c r="D313" t="s">
        <v>25</v>
      </c>
      <c r="E313">
        <f t="shared" ca="1" si="4"/>
        <v>15.63</v>
      </c>
    </row>
    <row r="314" spans="1:5" x14ac:dyDescent="0.25">
      <c r="A314">
        <v>7</v>
      </c>
      <c r="B314">
        <v>27</v>
      </c>
      <c r="C314" t="s">
        <v>6</v>
      </c>
      <c r="D314" t="s">
        <v>26</v>
      </c>
      <c r="E314">
        <f t="shared" ca="1" si="4"/>
        <v>9.6199999999999992</v>
      </c>
    </row>
    <row r="315" spans="1:5" x14ac:dyDescent="0.25">
      <c r="A315">
        <v>7</v>
      </c>
      <c r="B315">
        <v>29</v>
      </c>
      <c r="C315" t="s">
        <v>6</v>
      </c>
      <c r="D315" t="s">
        <v>27</v>
      </c>
      <c r="E315">
        <f t="shared" ca="1" si="4"/>
        <v>14.72</v>
      </c>
    </row>
    <row r="316" spans="1:5" x14ac:dyDescent="0.25">
      <c r="A316">
        <v>7</v>
      </c>
      <c r="B316">
        <v>30</v>
      </c>
      <c r="C316" t="s">
        <v>6</v>
      </c>
      <c r="D316" t="s">
        <v>28</v>
      </c>
      <c r="E316">
        <f t="shared" ca="1" si="4"/>
        <v>3.26</v>
      </c>
    </row>
    <row r="317" spans="1:5" x14ac:dyDescent="0.25">
      <c r="A317">
        <v>7</v>
      </c>
      <c r="B317">
        <v>31</v>
      </c>
      <c r="C317" t="s">
        <v>6</v>
      </c>
      <c r="D317" t="s">
        <v>29</v>
      </c>
      <c r="E317">
        <f t="shared" ca="1" si="4"/>
        <v>2.36</v>
      </c>
    </row>
    <row r="318" spans="1:5" x14ac:dyDescent="0.25">
      <c r="A318">
        <v>7</v>
      </c>
      <c r="B318">
        <v>32</v>
      </c>
      <c r="C318" t="s">
        <v>6</v>
      </c>
      <c r="D318" t="s">
        <v>30</v>
      </c>
      <c r="E318">
        <f t="shared" ca="1" si="4"/>
        <v>5.35</v>
      </c>
    </row>
    <row r="319" spans="1:5" x14ac:dyDescent="0.25">
      <c r="A319">
        <v>7</v>
      </c>
      <c r="B319">
        <v>33</v>
      </c>
      <c r="C319" t="s">
        <v>6</v>
      </c>
      <c r="D319" t="s">
        <v>31</v>
      </c>
      <c r="E319">
        <f t="shared" ca="1" si="4"/>
        <v>5.48</v>
      </c>
    </row>
    <row r="320" spans="1:5" x14ac:dyDescent="0.25">
      <c r="A320">
        <v>7</v>
      </c>
      <c r="B320">
        <v>34</v>
      </c>
      <c r="C320" t="s">
        <v>6</v>
      </c>
      <c r="D320" t="s">
        <v>32</v>
      </c>
      <c r="E320">
        <f t="shared" ca="1" si="4"/>
        <v>4.96</v>
      </c>
    </row>
    <row r="321" spans="1:5" x14ac:dyDescent="0.25">
      <c r="A321">
        <v>7</v>
      </c>
      <c r="B321">
        <v>35</v>
      </c>
      <c r="C321" t="s">
        <v>6</v>
      </c>
      <c r="D321" t="s">
        <v>33</v>
      </c>
      <c r="E321">
        <f t="shared" ca="1" si="4"/>
        <v>5.45</v>
      </c>
    </row>
    <row r="322" spans="1:5" x14ac:dyDescent="0.25">
      <c r="A322">
        <v>7</v>
      </c>
      <c r="B322">
        <v>36</v>
      </c>
      <c r="C322" t="s">
        <v>6</v>
      </c>
      <c r="D322" t="s">
        <v>34</v>
      </c>
      <c r="E322">
        <f t="shared" ca="1" si="4"/>
        <v>22.98</v>
      </c>
    </row>
    <row r="323" spans="1:5" x14ac:dyDescent="0.25">
      <c r="A323">
        <v>7</v>
      </c>
      <c r="B323">
        <v>37</v>
      </c>
      <c r="C323" t="s">
        <v>6</v>
      </c>
      <c r="D323" t="s">
        <v>35</v>
      </c>
      <c r="E323">
        <f t="shared" ca="1" si="4"/>
        <v>27</v>
      </c>
    </row>
    <row r="324" spans="1:5" x14ac:dyDescent="0.25">
      <c r="A324">
        <v>7</v>
      </c>
      <c r="B324">
        <v>38</v>
      </c>
      <c r="C324" t="s">
        <v>6</v>
      </c>
      <c r="D324" t="s">
        <v>36</v>
      </c>
      <c r="E324">
        <f t="shared" ca="1" si="4"/>
        <v>23.65</v>
      </c>
    </row>
    <row r="325" spans="1:5" x14ac:dyDescent="0.25">
      <c r="A325">
        <v>7</v>
      </c>
      <c r="B325">
        <v>39</v>
      </c>
      <c r="C325" t="s">
        <v>6</v>
      </c>
      <c r="D325" t="s">
        <v>37</v>
      </c>
      <c r="E325">
        <f t="shared" ca="1" si="4"/>
        <v>26</v>
      </c>
    </row>
    <row r="326" spans="1:5" x14ac:dyDescent="0.25">
      <c r="A326">
        <v>7</v>
      </c>
      <c r="B326">
        <v>40</v>
      </c>
      <c r="C326" t="s">
        <v>6</v>
      </c>
      <c r="D326" t="s">
        <v>38</v>
      </c>
      <c r="E326">
        <f t="shared" ca="1" si="4"/>
        <v>26</v>
      </c>
    </row>
    <row r="327" spans="1:5" x14ac:dyDescent="0.25">
      <c r="A327">
        <v>7</v>
      </c>
      <c r="B327">
        <v>41</v>
      </c>
      <c r="C327" t="s">
        <v>6</v>
      </c>
      <c r="D327" t="s">
        <v>39</v>
      </c>
      <c r="E327">
        <f t="shared" ca="1" si="4"/>
        <v>0</v>
      </c>
    </row>
    <row r="328" spans="1:5" x14ac:dyDescent="0.25">
      <c r="A328">
        <v>8</v>
      </c>
      <c r="B328">
        <v>1</v>
      </c>
      <c r="C328" t="s">
        <v>7</v>
      </c>
      <c r="D328" t="s">
        <v>0</v>
      </c>
      <c r="E328">
        <f t="shared" ca="1" si="4"/>
        <v>4.75</v>
      </c>
    </row>
    <row r="329" spans="1:5" x14ac:dyDescent="0.25">
      <c r="A329">
        <v>8</v>
      </c>
      <c r="B329">
        <v>2</v>
      </c>
      <c r="C329" t="s">
        <v>7</v>
      </c>
      <c r="D329" t="s">
        <v>1</v>
      </c>
      <c r="E329">
        <f t="shared" ca="1" si="4"/>
        <v>5.28</v>
      </c>
    </row>
    <row r="330" spans="1:5" x14ac:dyDescent="0.25">
      <c r="A330">
        <v>8</v>
      </c>
      <c r="B330">
        <v>3</v>
      </c>
      <c r="C330" t="s">
        <v>7</v>
      </c>
      <c r="D330" t="s">
        <v>2</v>
      </c>
      <c r="E330">
        <f t="shared" ca="1" si="4"/>
        <v>5.88</v>
      </c>
    </row>
    <row r="331" spans="1:5" x14ac:dyDescent="0.25">
      <c r="A331">
        <v>8</v>
      </c>
      <c r="B331">
        <v>4</v>
      </c>
      <c r="C331" t="s">
        <v>7</v>
      </c>
      <c r="D331" t="s">
        <v>3</v>
      </c>
      <c r="E331">
        <f t="shared" ca="1" si="4"/>
        <v>0.28000000000000003</v>
      </c>
    </row>
    <row r="332" spans="1:5" x14ac:dyDescent="0.25">
      <c r="A332">
        <v>8</v>
      </c>
      <c r="B332">
        <v>5</v>
      </c>
      <c r="C332" t="s">
        <v>7</v>
      </c>
      <c r="D332" t="s">
        <v>4</v>
      </c>
      <c r="E332">
        <f t="shared" ca="1" si="4"/>
        <v>1.83</v>
      </c>
    </row>
    <row r="333" spans="1:5" x14ac:dyDescent="0.25">
      <c r="A333">
        <v>8</v>
      </c>
      <c r="B333">
        <v>6</v>
      </c>
      <c r="C333" t="s">
        <v>7</v>
      </c>
      <c r="D333" t="s">
        <v>5</v>
      </c>
      <c r="E333">
        <f t="shared" ca="1" si="4"/>
        <v>4</v>
      </c>
    </row>
    <row r="334" spans="1:5" x14ac:dyDescent="0.25">
      <c r="A334">
        <v>8</v>
      </c>
      <c r="B334">
        <v>7</v>
      </c>
      <c r="C334" t="s">
        <v>7</v>
      </c>
      <c r="D334" t="s">
        <v>6</v>
      </c>
      <c r="E334">
        <f t="shared" ca="1" si="4"/>
        <v>1.42</v>
      </c>
    </row>
    <row r="335" spans="1:5" x14ac:dyDescent="0.25">
      <c r="A335">
        <v>8</v>
      </c>
      <c r="B335">
        <v>8</v>
      </c>
      <c r="C335" t="s">
        <v>7</v>
      </c>
      <c r="D335" t="s">
        <v>7</v>
      </c>
      <c r="E335">
        <f t="shared" ca="1" si="4"/>
        <v>0</v>
      </c>
    </row>
    <row r="336" spans="1:5" x14ac:dyDescent="0.25">
      <c r="A336">
        <v>8</v>
      </c>
      <c r="B336">
        <v>9</v>
      </c>
      <c r="C336" t="s">
        <v>7</v>
      </c>
      <c r="D336" t="s">
        <v>8</v>
      </c>
      <c r="E336">
        <f t="shared" ca="1" si="4"/>
        <v>2.5</v>
      </c>
    </row>
    <row r="337" spans="1:5" x14ac:dyDescent="0.25">
      <c r="A337">
        <v>8</v>
      </c>
      <c r="B337">
        <v>10</v>
      </c>
      <c r="C337" t="s">
        <v>7</v>
      </c>
      <c r="D337" t="s">
        <v>9</v>
      </c>
      <c r="E337">
        <f t="shared" ca="1" si="4"/>
        <v>2.08</v>
      </c>
    </row>
    <row r="338" spans="1:5" x14ac:dyDescent="0.25">
      <c r="A338">
        <v>8</v>
      </c>
      <c r="B338">
        <v>11</v>
      </c>
      <c r="C338" t="s">
        <v>7</v>
      </c>
      <c r="D338" t="s">
        <v>10</v>
      </c>
      <c r="E338">
        <f t="shared" ca="1" si="4"/>
        <v>22.31</v>
      </c>
    </row>
    <row r="339" spans="1:5" x14ac:dyDescent="0.25">
      <c r="A339">
        <v>8</v>
      </c>
      <c r="B339">
        <v>12</v>
      </c>
      <c r="C339" t="s">
        <v>7</v>
      </c>
      <c r="D339" t="s">
        <v>11</v>
      </c>
      <c r="E339">
        <f t="shared" ca="1" si="4"/>
        <v>19.5</v>
      </c>
    </row>
    <row r="340" spans="1:5" x14ac:dyDescent="0.25">
      <c r="A340">
        <v>8</v>
      </c>
      <c r="B340">
        <v>13</v>
      </c>
      <c r="C340" t="s">
        <v>7</v>
      </c>
      <c r="D340" t="s">
        <v>12</v>
      </c>
      <c r="E340">
        <f t="shared" ca="1" si="4"/>
        <v>19.63</v>
      </c>
    </row>
    <row r="341" spans="1:5" x14ac:dyDescent="0.25">
      <c r="A341">
        <v>8</v>
      </c>
      <c r="B341">
        <v>14</v>
      </c>
      <c r="C341" t="s">
        <v>7</v>
      </c>
      <c r="D341" t="s">
        <v>13</v>
      </c>
      <c r="E341">
        <f t="shared" ca="1" si="4"/>
        <v>18.03</v>
      </c>
    </row>
    <row r="342" spans="1:5" x14ac:dyDescent="0.25">
      <c r="A342">
        <v>8</v>
      </c>
      <c r="B342">
        <v>15</v>
      </c>
      <c r="C342" t="s">
        <v>7</v>
      </c>
      <c r="D342" t="s">
        <v>14</v>
      </c>
      <c r="E342">
        <f t="shared" ca="1" si="4"/>
        <v>18.22</v>
      </c>
    </row>
    <row r="343" spans="1:5" x14ac:dyDescent="0.25">
      <c r="A343">
        <v>8</v>
      </c>
      <c r="B343">
        <v>16</v>
      </c>
      <c r="C343" t="s">
        <v>7</v>
      </c>
      <c r="D343" t="s">
        <v>15</v>
      </c>
      <c r="E343">
        <f t="shared" ca="1" si="4"/>
        <v>18.809999999999999</v>
      </c>
    </row>
    <row r="344" spans="1:5" x14ac:dyDescent="0.25">
      <c r="A344">
        <v>8</v>
      </c>
      <c r="B344">
        <v>17</v>
      </c>
      <c r="C344" t="s">
        <v>7</v>
      </c>
      <c r="D344" t="s">
        <v>16</v>
      </c>
      <c r="E344">
        <f t="shared" ca="1" si="4"/>
        <v>24</v>
      </c>
    </row>
    <row r="345" spans="1:5" x14ac:dyDescent="0.25">
      <c r="A345">
        <v>8</v>
      </c>
      <c r="B345">
        <v>18</v>
      </c>
      <c r="C345" t="s">
        <v>7</v>
      </c>
      <c r="D345" t="s">
        <v>17</v>
      </c>
      <c r="E345">
        <f t="shared" ca="1" si="4"/>
        <v>22</v>
      </c>
    </row>
    <row r="346" spans="1:5" x14ac:dyDescent="0.25">
      <c r="A346">
        <v>8</v>
      </c>
      <c r="B346">
        <v>19</v>
      </c>
      <c r="C346" t="s">
        <v>7</v>
      </c>
      <c r="D346" t="s">
        <v>18</v>
      </c>
      <c r="E346">
        <f t="shared" ca="1" si="4"/>
        <v>10.63</v>
      </c>
    </row>
    <row r="347" spans="1:5" x14ac:dyDescent="0.25">
      <c r="A347">
        <v>8</v>
      </c>
      <c r="B347">
        <v>20</v>
      </c>
      <c r="C347" t="s">
        <v>7</v>
      </c>
      <c r="D347" t="s">
        <v>19</v>
      </c>
      <c r="E347">
        <f t="shared" ca="1" si="4"/>
        <v>9.1</v>
      </c>
    </row>
    <row r="348" spans="1:5" x14ac:dyDescent="0.25">
      <c r="A348">
        <v>8</v>
      </c>
      <c r="B348">
        <v>21</v>
      </c>
      <c r="C348" t="s">
        <v>7</v>
      </c>
      <c r="D348" t="s">
        <v>20</v>
      </c>
      <c r="E348">
        <f t="shared" ca="1" si="4"/>
        <v>6.88</v>
      </c>
    </row>
    <row r="349" spans="1:5" x14ac:dyDescent="0.25">
      <c r="A349">
        <v>8</v>
      </c>
      <c r="B349">
        <v>22</v>
      </c>
      <c r="C349" t="s">
        <v>7</v>
      </c>
      <c r="D349" t="s">
        <v>21</v>
      </c>
      <c r="E349">
        <f t="shared" ca="1" si="4"/>
        <v>10.81</v>
      </c>
    </row>
    <row r="350" spans="1:5" x14ac:dyDescent="0.25">
      <c r="A350">
        <v>8</v>
      </c>
      <c r="B350">
        <v>23</v>
      </c>
      <c r="C350" t="s">
        <v>7</v>
      </c>
      <c r="D350" t="s">
        <v>22</v>
      </c>
      <c r="E350">
        <f t="shared" ca="1" si="4"/>
        <v>10.93</v>
      </c>
    </row>
    <row r="351" spans="1:5" x14ac:dyDescent="0.25">
      <c r="A351">
        <v>8</v>
      </c>
      <c r="B351">
        <v>24</v>
      </c>
      <c r="C351" t="s">
        <v>7</v>
      </c>
      <c r="D351" t="s">
        <v>23</v>
      </c>
      <c r="E351">
        <f t="shared" ca="1" si="4"/>
        <v>14.43</v>
      </c>
    </row>
    <row r="352" spans="1:5" x14ac:dyDescent="0.25">
      <c r="A352">
        <v>8</v>
      </c>
      <c r="B352">
        <v>25</v>
      </c>
      <c r="C352" t="s">
        <v>7</v>
      </c>
      <c r="D352" t="s">
        <v>24</v>
      </c>
      <c r="E352">
        <f t="shared" ca="1" si="4"/>
        <v>12.98</v>
      </c>
    </row>
    <row r="353" spans="1:5" x14ac:dyDescent="0.25">
      <c r="A353">
        <v>8</v>
      </c>
      <c r="B353">
        <v>26</v>
      </c>
      <c r="C353" t="s">
        <v>7</v>
      </c>
      <c r="D353" t="s">
        <v>25</v>
      </c>
      <c r="E353">
        <f t="shared" ca="1" si="4"/>
        <v>14.85</v>
      </c>
    </row>
    <row r="354" spans="1:5" x14ac:dyDescent="0.25">
      <c r="A354">
        <v>8</v>
      </c>
      <c r="B354">
        <v>27</v>
      </c>
      <c r="C354" t="s">
        <v>7</v>
      </c>
      <c r="D354" t="s">
        <v>26</v>
      </c>
      <c r="E354">
        <f t="shared" ca="1" si="4"/>
        <v>8.66</v>
      </c>
    </row>
    <row r="355" spans="1:5" x14ac:dyDescent="0.25">
      <c r="A355">
        <v>8</v>
      </c>
      <c r="B355">
        <v>29</v>
      </c>
      <c r="C355" t="s">
        <v>7</v>
      </c>
      <c r="D355" t="s">
        <v>27</v>
      </c>
      <c r="E355">
        <f t="shared" ca="1" si="4"/>
        <v>13.51</v>
      </c>
    </row>
    <row r="356" spans="1:5" x14ac:dyDescent="0.25">
      <c r="A356">
        <v>8</v>
      </c>
      <c r="B356">
        <v>30</v>
      </c>
      <c r="C356" t="s">
        <v>7</v>
      </c>
      <c r="D356" t="s">
        <v>28</v>
      </c>
      <c r="E356">
        <f t="shared" ca="1" si="4"/>
        <v>1.93</v>
      </c>
    </row>
    <row r="357" spans="1:5" x14ac:dyDescent="0.25">
      <c r="A357">
        <v>8</v>
      </c>
      <c r="B357">
        <v>31</v>
      </c>
      <c r="C357" t="s">
        <v>7</v>
      </c>
      <c r="D357" t="s">
        <v>29</v>
      </c>
      <c r="E357">
        <f t="shared" ca="1" si="4"/>
        <v>1</v>
      </c>
    </row>
    <row r="358" spans="1:5" x14ac:dyDescent="0.25">
      <c r="A358">
        <v>8</v>
      </c>
      <c r="B358">
        <v>32</v>
      </c>
      <c r="C358" t="s">
        <v>7</v>
      </c>
      <c r="D358" t="s">
        <v>30</v>
      </c>
      <c r="E358">
        <f t="shared" ca="1" si="4"/>
        <v>3.95</v>
      </c>
    </row>
    <row r="359" spans="1:5" x14ac:dyDescent="0.25">
      <c r="A359">
        <v>8</v>
      </c>
      <c r="B359">
        <v>33</v>
      </c>
      <c r="C359" t="s">
        <v>7</v>
      </c>
      <c r="D359" t="s">
        <v>31</v>
      </c>
      <c r="E359">
        <f t="shared" ca="1" si="4"/>
        <v>4.05</v>
      </c>
    </row>
    <row r="360" spans="1:5" x14ac:dyDescent="0.25">
      <c r="A360">
        <v>8</v>
      </c>
      <c r="B360">
        <v>34</v>
      </c>
      <c r="C360" t="s">
        <v>7</v>
      </c>
      <c r="D360" t="s">
        <v>32</v>
      </c>
      <c r="E360">
        <f t="shared" ca="1" si="4"/>
        <v>3.58</v>
      </c>
    </row>
    <row r="361" spans="1:5" x14ac:dyDescent="0.25">
      <c r="A361">
        <v>8</v>
      </c>
      <c r="B361">
        <v>35</v>
      </c>
      <c r="C361" t="s">
        <v>7</v>
      </c>
      <c r="D361" t="s">
        <v>33</v>
      </c>
      <c r="E361">
        <f t="shared" ca="1" si="4"/>
        <v>4.08</v>
      </c>
    </row>
    <row r="362" spans="1:5" x14ac:dyDescent="0.25">
      <c r="A362">
        <v>8</v>
      </c>
      <c r="B362">
        <v>36</v>
      </c>
      <c r="C362" t="s">
        <v>7</v>
      </c>
      <c r="D362" t="s">
        <v>34</v>
      </c>
      <c r="E362">
        <f t="shared" ca="1" si="4"/>
        <v>23.31</v>
      </c>
    </row>
    <row r="363" spans="1:5" x14ac:dyDescent="0.25">
      <c r="A363">
        <v>8</v>
      </c>
      <c r="B363">
        <v>37</v>
      </c>
      <c r="C363" t="s">
        <v>7</v>
      </c>
      <c r="D363" t="s">
        <v>35</v>
      </c>
      <c r="E363">
        <f t="shared" ca="1" si="4"/>
        <v>26</v>
      </c>
    </row>
    <row r="364" spans="1:5" x14ac:dyDescent="0.25">
      <c r="A364">
        <v>8</v>
      </c>
      <c r="B364">
        <v>38</v>
      </c>
      <c r="C364" t="s">
        <v>7</v>
      </c>
      <c r="D364" t="s">
        <v>36</v>
      </c>
      <c r="E364">
        <f t="shared" ca="1" si="4"/>
        <v>22.46</v>
      </c>
    </row>
    <row r="365" spans="1:5" x14ac:dyDescent="0.25">
      <c r="A365">
        <v>8</v>
      </c>
      <c r="B365">
        <v>39</v>
      </c>
      <c r="C365" t="s">
        <v>7</v>
      </c>
      <c r="D365" t="s">
        <v>37</v>
      </c>
      <c r="E365">
        <f t="shared" ca="1" si="4"/>
        <v>24</v>
      </c>
    </row>
    <row r="366" spans="1:5" x14ac:dyDescent="0.25">
      <c r="A366">
        <v>8</v>
      </c>
      <c r="B366">
        <v>40</v>
      </c>
      <c r="C366" t="s">
        <v>7</v>
      </c>
      <c r="D366" t="s">
        <v>38</v>
      </c>
      <c r="E366">
        <f t="shared" ca="1" si="4"/>
        <v>26</v>
      </c>
    </row>
    <row r="367" spans="1:5" x14ac:dyDescent="0.25">
      <c r="A367">
        <v>8</v>
      </c>
      <c r="B367">
        <v>41</v>
      </c>
      <c r="C367" t="s">
        <v>7</v>
      </c>
      <c r="D367" t="s">
        <v>39</v>
      </c>
      <c r="E367">
        <f t="shared" ca="1" si="4"/>
        <v>0</v>
      </c>
    </row>
    <row r="368" spans="1:5" x14ac:dyDescent="0.25">
      <c r="A368">
        <v>9</v>
      </c>
      <c r="B368">
        <v>1</v>
      </c>
      <c r="C368" t="s">
        <v>8</v>
      </c>
      <c r="D368" t="s">
        <v>0</v>
      </c>
      <c r="E368">
        <f t="shared" ca="1" si="4"/>
        <v>3.05</v>
      </c>
    </row>
    <row r="369" spans="1:5" x14ac:dyDescent="0.25">
      <c r="A369">
        <v>9</v>
      </c>
      <c r="B369">
        <v>2</v>
      </c>
      <c r="C369" t="s">
        <v>8</v>
      </c>
      <c r="D369" t="s">
        <v>1</v>
      </c>
      <c r="E369">
        <f t="shared" ref="E369:E432" ca="1" si="5">OFFSET($B$3,A369,B369)</f>
        <v>3.55</v>
      </c>
    </row>
    <row r="370" spans="1:5" x14ac:dyDescent="0.25">
      <c r="A370">
        <v>9</v>
      </c>
      <c r="B370">
        <v>3</v>
      </c>
      <c r="C370" t="s">
        <v>8</v>
      </c>
      <c r="D370" t="s">
        <v>2</v>
      </c>
      <c r="E370">
        <f t="shared" ca="1" si="5"/>
        <v>4.13</v>
      </c>
    </row>
    <row r="371" spans="1:5" x14ac:dyDescent="0.25">
      <c r="A371">
        <v>9</v>
      </c>
      <c r="B371">
        <v>4</v>
      </c>
      <c r="C371" t="s">
        <v>8</v>
      </c>
      <c r="D371" t="s">
        <v>3</v>
      </c>
      <c r="E371">
        <f t="shared" ca="1" si="5"/>
        <v>2.65</v>
      </c>
    </row>
    <row r="372" spans="1:5" x14ac:dyDescent="0.25">
      <c r="A372">
        <v>9</v>
      </c>
      <c r="B372">
        <v>5</v>
      </c>
      <c r="C372" t="s">
        <v>8</v>
      </c>
      <c r="D372" t="s">
        <v>4</v>
      </c>
      <c r="E372">
        <f t="shared" ca="1" si="5"/>
        <v>2.52</v>
      </c>
    </row>
    <row r="373" spans="1:5" x14ac:dyDescent="0.25">
      <c r="A373">
        <v>9</v>
      </c>
      <c r="B373">
        <v>6</v>
      </c>
      <c r="C373" t="s">
        <v>8</v>
      </c>
      <c r="D373" t="s">
        <v>5</v>
      </c>
      <c r="E373">
        <f t="shared" ca="1" si="5"/>
        <v>5.86</v>
      </c>
    </row>
    <row r="374" spans="1:5" x14ac:dyDescent="0.25">
      <c r="A374">
        <v>9</v>
      </c>
      <c r="B374">
        <v>7</v>
      </c>
      <c r="C374" t="s">
        <v>8</v>
      </c>
      <c r="D374" t="s">
        <v>6</v>
      </c>
      <c r="E374">
        <f t="shared" ca="1" si="5"/>
        <v>3.63</v>
      </c>
    </row>
    <row r="375" spans="1:5" x14ac:dyDescent="0.25">
      <c r="A375">
        <v>9</v>
      </c>
      <c r="B375">
        <v>8</v>
      </c>
      <c r="C375" t="s">
        <v>8</v>
      </c>
      <c r="D375" t="s">
        <v>7</v>
      </c>
      <c r="E375">
        <f t="shared" ca="1" si="5"/>
        <v>2.5</v>
      </c>
    </row>
    <row r="376" spans="1:5" x14ac:dyDescent="0.25">
      <c r="A376">
        <v>9</v>
      </c>
      <c r="B376">
        <v>9</v>
      </c>
      <c r="C376" t="s">
        <v>8</v>
      </c>
      <c r="D376" t="s">
        <v>8</v>
      </c>
      <c r="E376">
        <f t="shared" ca="1" si="5"/>
        <v>0</v>
      </c>
    </row>
    <row r="377" spans="1:5" x14ac:dyDescent="0.25">
      <c r="A377">
        <v>9</v>
      </c>
      <c r="B377">
        <v>10</v>
      </c>
      <c r="C377" t="s">
        <v>8</v>
      </c>
      <c r="D377" t="s">
        <v>9</v>
      </c>
      <c r="E377">
        <f t="shared" ca="1" si="5"/>
        <v>4.46</v>
      </c>
    </row>
    <row r="378" spans="1:5" x14ac:dyDescent="0.25">
      <c r="A378">
        <v>9</v>
      </c>
      <c r="B378">
        <v>11</v>
      </c>
      <c r="C378" t="s">
        <v>8</v>
      </c>
      <c r="D378" t="s">
        <v>10</v>
      </c>
      <c r="E378">
        <f t="shared" ca="1" si="5"/>
        <v>22.03</v>
      </c>
    </row>
    <row r="379" spans="1:5" x14ac:dyDescent="0.25">
      <c r="A379">
        <v>9</v>
      </c>
      <c r="B379">
        <v>12</v>
      </c>
      <c r="C379" t="s">
        <v>8</v>
      </c>
      <c r="D379" t="s">
        <v>11</v>
      </c>
      <c r="E379">
        <f t="shared" ca="1" si="5"/>
        <v>17.600000000000001</v>
      </c>
    </row>
    <row r="380" spans="1:5" x14ac:dyDescent="0.25">
      <c r="A380">
        <v>9</v>
      </c>
      <c r="B380">
        <v>13</v>
      </c>
      <c r="C380" t="s">
        <v>8</v>
      </c>
      <c r="D380" t="s">
        <v>12</v>
      </c>
      <c r="E380">
        <f t="shared" ca="1" si="5"/>
        <v>17.53</v>
      </c>
    </row>
    <row r="381" spans="1:5" x14ac:dyDescent="0.25">
      <c r="A381">
        <v>9</v>
      </c>
      <c r="B381">
        <v>14</v>
      </c>
      <c r="C381" t="s">
        <v>8</v>
      </c>
      <c r="D381" t="s">
        <v>13</v>
      </c>
      <c r="E381">
        <f t="shared" ca="1" si="5"/>
        <v>15.88</v>
      </c>
    </row>
    <row r="382" spans="1:5" x14ac:dyDescent="0.25">
      <c r="A382">
        <v>9</v>
      </c>
      <c r="B382">
        <v>15</v>
      </c>
      <c r="C382" t="s">
        <v>8</v>
      </c>
      <c r="D382" t="s">
        <v>14</v>
      </c>
      <c r="E382">
        <f t="shared" ca="1" si="5"/>
        <v>15.76</v>
      </c>
    </row>
    <row r="383" spans="1:5" x14ac:dyDescent="0.25">
      <c r="A383">
        <v>9</v>
      </c>
      <c r="B383">
        <v>16</v>
      </c>
      <c r="C383" t="s">
        <v>8</v>
      </c>
      <c r="D383" t="s">
        <v>15</v>
      </c>
      <c r="E383">
        <f t="shared" ca="1" si="5"/>
        <v>18.600000000000001</v>
      </c>
    </row>
    <row r="384" spans="1:5" x14ac:dyDescent="0.25">
      <c r="A384">
        <v>9</v>
      </c>
      <c r="B384">
        <v>17</v>
      </c>
      <c r="C384" t="s">
        <v>8</v>
      </c>
      <c r="D384" t="s">
        <v>16</v>
      </c>
      <c r="E384">
        <f t="shared" ca="1" si="5"/>
        <v>22.36</v>
      </c>
    </row>
    <row r="385" spans="1:5" x14ac:dyDescent="0.25">
      <c r="A385">
        <v>9</v>
      </c>
      <c r="B385">
        <v>18</v>
      </c>
      <c r="C385" t="s">
        <v>8</v>
      </c>
      <c r="D385" t="s">
        <v>17</v>
      </c>
      <c r="E385">
        <f t="shared" ca="1" si="5"/>
        <v>20.95</v>
      </c>
    </row>
    <row r="386" spans="1:5" x14ac:dyDescent="0.25">
      <c r="A386">
        <v>9</v>
      </c>
      <c r="B386">
        <v>19</v>
      </c>
      <c r="C386" t="s">
        <v>8</v>
      </c>
      <c r="D386" t="s">
        <v>18</v>
      </c>
      <c r="E386">
        <f t="shared" ca="1" si="5"/>
        <v>8.35</v>
      </c>
    </row>
    <row r="387" spans="1:5" x14ac:dyDescent="0.25">
      <c r="A387">
        <v>9</v>
      </c>
      <c r="B387">
        <v>20</v>
      </c>
      <c r="C387" t="s">
        <v>8</v>
      </c>
      <c r="D387" t="s">
        <v>19</v>
      </c>
      <c r="E387">
        <f t="shared" ca="1" si="5"/>
        <v>6.85</v>
      </c>
    </row>
    <row r="388" spans="1:5" x14ac:dyDescent="0.25">
      <c r="A388">
        <v>9</v>
      </c>
      <c r="B388">
        <v>21</v>
      </c>
      <c r="C388" t="s">
        <v>8</v>
      </c>
      <c r="D388" t="s">
        <v>20</v>
      </c>
      <c r="E388">
        <f t="shared" ca="1" si="5"/>
        <v>4.92</v>
      </c>
    </row>
    <row r="389" spans="1:5" x14ac:dyDescent="0.25">
      <c r="A389">
        <v>9</v>
      </c>
      <c r="B389">
        <v>22</v>
      </c>
      <c r="C389" t="s">
        <v>8</v>
      </c>
      <c r="D389" t="s">
        <v>21</v>
      </c>
      <c r="E389">
        <f t="shared" ca="1" si="5"/>
        <v>9.1300000000000008</v>
      </c>
    </row>
    <row r="390" spans="1:5" x14ac:dyDescent="0.25">
      <c r="A390">
        <v>9</v>
      </c>
      <c r="B390">
        <v>23</v>
      </c>
      <c r="C390" t="s">
        <v>8</v>
      </c>
      <c r="D390" t="s">
        <v>22</v>
      </c>
      <c r="E390">
        <f t="shared" ca="1" si="5"/>
        <v>9.23</v>
      </c>
    </row>
    <row r="391" spans="1:5" x14ac:dyDescent="0.25">
      <c r="A391">
        <v>9</v>
      </c>
      <c r="B391">
        <v>24</v>
      </c>
      <c r="C391" t="s">
        <v>8</v>
      </c>
      <c r="D391" t="s">
        <v>23</v>
      </c>
      <c r="E391">
        <f t="shared" ca="1" si="5"/>
        <v>12.55</v>
      </c>
    </row>
    <row r="392" spans="1:5" x14ac:dyDescent="0.25">
      <c r="A392">
        <v>9</v>
      </c>
      <c r="B392">
        <v>25</v>
      </c>
      <c r="C392" t="s">
        <v>8</v>
      </c>
      <c r="D392" t="s">
        <v>24</v>
      </c>
      <c r="E392">
        <f t="shared" ca="1" si="5"/>
        <v>11.28</v>
      </c>
    </row>
    <row r="393" spans="1:5" x14ac:dyDescent="0.25">
      <c r="A393">
        <v>9</v>
      </c>
      <c r="B393">
        <v>26</v>
      </c>
      <c r="C393" t="s">
        <v>8</v>
      </c>
      <c r="D393" t="s">
        <v>25</v>
      </c>
      <c r="E393">
        <f t="shared" ca="1" si="5"/>
        <v>12.46</v>
      </c>
    </row>
    <row r="394" spans="1:5" x14ac:dyDescent="0.25">
      <c r="A394">
        <v>9</v>
      </c>
      <c r="B394">
        <v>27</v>
      </c>
      <c r="C394" t="s">
        <v>8</v>
      </c>
      <c r="D394" t="s">
        <v>26</v>
      </c>
      <c r="E394">
        <f t="shared" ca="1" si="5"/>
        <v>6.58</v>
      </c>
    </row>
    <row r="395" spans="1:5" x14ac:dyDescent="0.25">
      <c r="A395">
        <v>9</v>
      </c>
      <c r="B395">
        <v>29</v>
      </c>
      <c r="C395" t="s">
        <v>8</v>
      </c>
      <c r="D395" t="s">
        <v>27</v>
      </c>
      <c r="E395">
        <f t="shared" ca="1" si="5"/>
        <v>11.68</v>
      </c>
    </row>
    <row r="396" spans="1:5" x14ac:dyDescent="0.25">
      <c r="A396">
        <v>9</v>
      </c>
      <c r="B396">
        <v>30</v>
      </c>
      <c r="C396" t="s">
        <v>8</v>
      </c>
      <c r="D396" t="s">
        <v>28</v>
      </c>
      <c r="E396">
        <f t="shared" ca="1" si="5"/>
        <v>3.15</v>
      </c>
    </row>
    <row r="397" spans="1:5" x14ac:dyDescent="0.25">
      <c r="A397">
        <v>9</v>
      </c>
      <c r="B397">
        <v>31</v>
      </c>
      <c r="C397" t="s">
        <v>8</v>
      </c>
      <c r="D397" t="s">
        <v>29</v>
      </c>
      <c r="E397">
        <f t="shared" ca="1" si="5"/>
        <v>3.36</v>
      </c>
    </row>
    <row r="398" spans="1:5" x14ac:dyDescent="0.25">
      <c r="A398">
        <v>9</v>
      </c>
      <c r="B398">
        <v>32</v>
      </c>
      <c r="C398" t="s">
        <v>8</v>
      </c>
      <c r="D398" t="s">
        <v>30</v>
      </c>
      <c r="E398">
        <f t="shared" ca="1" si="5"/>
        <v>3.11</v>
      </c>
    </row>
    <row r="399" spans="1:5" x14ac:dyDescent="0.25">
      <c r="A399">
        <v>9</v>
      </c>
      <c r="B399">
        <v>33</v>
      </c>
      <c r="C399" t="s">
        <v>8</v>
      </c>
      <c r="D399" t="s">
        <v>31</v>
      </c>
      <c r="E399">
        <f t="shared" ca="1" si="5"/>
        <v>3</v>
      </c>
    </row>
    <row r="400" spans="1:5" x14ac:dyDescent="0.25">
      <c r="A400">
        <v>9</v>
      </c>
      <c r="B400">
        <v>34</v>
      </c>
      <c r="C400" t="s">
        <v>8</v>
      </c>
      <c r="D400" t="s">
        <v>32</v>
      </c>
      <c r="E400">
        <f t="shared" ca="1" si="5"/>
        <v>2.11</v>
      </c>
    </row>
    <row r="401" spans="1:5" x14ac:dyDescent="0.25">
      <c r="A401">
        <v>9</v>
      </c>
      <c r="B401">
        <v>35</v>
      </c>
      <c r="C401" t="s">
        <v>8</v>
      </c>
      <c r="D401" t="s">
        <v>33</v>
      </c>
      <c r="E401">
        <f t="shared" ca="1" si="5"/>
        <v>2.4300000000000002</v>
      </c>
    </row>
    <row r="402" spans="1:5" x14ac:dyDescent="0.25">
      <c r="A402">
        <v>9</v>
      </c>
      <c r="B402">
        <v>36</v>
      </c>
      <c r="C402" t="s">
        <v>8</v>
      </c>
      <c r="D402" t="s">
        <v>34</v>
      </c>
      <c r="E402">
        <f t="shared" ca="1" si="5"/>
        <v>19.899999999999999</v>
      </c>
    </row>
    <row r="403" spans="1:5" x14ac:dyDescent="0.25">
      <c r="A403">
        <v>9</v>
      </c>
      <c r="B403">
        <v>37</v>
      </c>
      <c r="C403" t="s">
        <v>8</v>
      </c>
      <c r="D403" t="s">
        <v>35</v>
      </c>
      <c r="E403">
        <f t="shared" ca="1" si="5"/>
        <v>24</v>
      </c>
    </row>
    <row r="404" spans="1:5" x14ac:dyDescent="0.25">
      <c r="A404">
        <v>9</v>
      </c>
      <c r="B404">
        <v>38</v>
      </c>
      <c r="C404" t="s">
        <v>8</v>
      </c>
      <c r="D404" t="s">
        <v>36</v>
      </c>
      <c r="E404">
        <f t="shared" ca="1" si="5"/>
        <v>22.1</v>
      </c>
    </row>
    <row r="405" spans="1:5" x14ac:dyDescent="0.25">
      <c r="A405">
        <v>9</v>
      </c>
      <c r="B405">
        <v>39</v>
      </c>
      <c r="C405" t="s">
        <v>8</v>
      </c>
      <c r="D405" t="s">
        <v>37</v>
      </c>
      <c r="E405">
        <f t="shared" ca="1" si="5"/>
        <v>22.48</v>
      </c>
    </row>
    <row r="406" spans="1:5" x14ac:dyDescent="0.25">
      <c r="A406">
        <v>9</v>
      </c>
      <c r="B406">
        <v>40</v>
      </c>
      <c r="C406" t="s">
        <v>8</v>
      </c>
      <c r="D406" t="s">
        <v>38</v>
      </c>
      <c r="E406">
        <f t="shared" ca="1" si="5"/>
        <v>22.61</v>
      </c>
    </row>
    <row r="407" spans="1:5" x14ac:dyDescent="0.25">
      <c r="A407">
        <v>9</v>
      </c>
      <c r="B407">
        <v>41</v>
      </c>
      <c r="C407" t="s">
        <v>8</v>
      </c>
      <c r="D407" t="s">
        <v>39</v>
      </c>
      <c r="E407">
        <f t="shared" ca="1" si="5"/>
        <v>0</v>
      </c>
    </row>
    <row r="408" spans="1:5" x14ac:dyDescent="0.25">
      <c r="A408">
        <v>10</v>
      </c>
      <c r="B408">
        <v>1</v>
      </c>
      <c r="C408" t="s">
        <v>9</v>
      </c>
      <c r="D408" t="s">
        <v>0</v>
      </c>
      <c r="E408">
        <f t="shared" ca="1" si="5"/>
        <v>6.75</v>
      </c>
    </row>
    <row r="409" spans="1:5" x14ac:dyDescent="0.25">
      <c r="A409">
        <v>10</v>
      </c>
      <c r="B409">
        <v>2</v>
      </c>
      <c r="C409" t="s">
        <v>9</v>
      </c>
      <c r="D409" t="s">
        <v>1</v>
      </c>
      <c r="E409">
        <f t="shared" ca="1" si="5"/>
        <v>7.28</v>
      </c>
    </row>
    <row r="410" spans="1:5" x14ac:dyDescent="0.25">
      <c r="A410">
        <v>10</v>
      </c>
      <c r="B410">
        <v>3</v>
      </c>
      <c r="C410" t="s">
        <v>9</v>
      </c>
      <c r="D410" t="s">
        <v>2</v>
      </c>
      <c r="E410">
        <f t="shared" ca="1" si="5"/>
        <v>7.86</v>
      </c>
    </row>
    <row r="411" spans="1:5" x14ac:dyDescent="0.25">
      <c r="A411">
        <v>10</v>
      </c>
      <c r="B411">
        <v>4</v>
      </c>
      <c r="C411" t="s">
        <v>9</v>
      </c>
      <c r="D411" t="s">
        <v>3</v>
      </c>
      <c r="E411">
        <f t="shared" ca="1" si="5"/>
        <v>2.21</v>
      </c>
    </row>
    <row r="412" spans="1:5" x14ac:dyDescent="0.25">
      <c r="A412">
        <v>10</v>
      </c>
      <c r="B412">
        <v>5</v>
      </c>
      <c r="C412" t="s">
        <v>9</v>
      </c>
      <c r="D412" t="s">
        <v>4</v>
      </c>
      <c r="E412">
        <f t="shared" ca="1" si="5"/>
        <v>1.1299999999999999</v>
      </c>
    </row>
    <row r="413" spans="1:5" x14ac:dyDescent="0.25">
      <c r="A413">
        <v>10</v>
      </c>
      <c r="B413">
        <v>6</v>
      </c>
      <c r="C413" t="s">
        <v>9</v>
      </c>
      <c r="D413" t="s">
        <v>5</v>
      </c>
      <c r="E413">
        <f t="shared" ca="1" si="5"/>
        <v>2.91</v>
      </c>
    </row>
    <row r="414" spans="1:5" x14ac:dyDescent="0.25">
      <c r="A414">
        <v>10</v>
      </c>
      <c r="B414">
        <v>7</v>
      </c>
      <c r="C414" t="s">
        <v>9</v>
      </c>
      <c r="D414" t="s">
        <v>6</v>
      </c>
      <c r="E414">
        <f t="shared" ca="1" si="5"/>
        <v>1.85</v>
      </c>
    </row>
    <row r="415" spans="1:5" x14ac:dyDescent="0.25">
      <c r="A415">
        <v>10</v>
      </c>
      <c r="B415">
        <v>8</v>
      </c>
      <c r="C415" t="s">
        <v>9</v>
      </c>
      <c r="D415" t="s">
        <v>7</v>
      </c>
      <c r="E415">
        <f t="shared" ca="1" si="5"/>
        <v>2.08</v>
      </c>
    </row>
    <row r="416" spans="1:5" x14ac:dyDescent="0.25">
      <c r="A416">
        <v>10</v>
      </c>
      <c r="B416">
        <v>9</v>
      </c>
      <c r="C416" t="s">
        <v>9</v>
      </c>
      <c r="D416" t="s">
        <v>8</v>
      </c>
      <c r="E416">
        <f t="shared" ca="1" si="5"/>
        <v>4.46</v>
      </c>
    </row>
    <row r="417" spans="1:5" x14ac:dyDescent="0.25">
      <c r="A417">
        <v>10</v>
      </c>
      <c r="B417">
        <v>10</v>
      </c>
      <c r="C417" t="s">
        <v>9</v>
      </c>
      <c r="D417" t="s">
        <v>9</v>
      </c>
      <c r="E417">
        <f t="shared" ca="1" si="5"/>
        <v>0</v>
      </c>
    </row>
    <row r="418" spans="1:5" x14ac:dyDescent="0.25">
      <c r="A418">
        <v>10</v>
      </c>
      <c r="B418">
        <v>11</v>
      </c>
      <c r="C418" t="s">
        <v>9</v>
      </c>
      <c r="D418" t="s">
        <v>10</v>
      </c>
      <c r="E418">
        <f t="shared" ca="1" si="5"/>
        <v>24</v>
      </c>
    </row>
    <row r="419" spans="1:5" x14ac:dyDescent="0.25">
      <c r="A419">
        <v>10</v>
      </c>
      <c r="B419">
        <v>12</v>
      </c>
      <c r="C419" t="s">
        <v>9</v>
      </c>
      <c r="D419" t="s">
        <v>11</v>
      </c>
      <c r="E419">
        <f t="shared" ca="1" si="5"/>
        <v>21.56</v>
      </c>
    </row>
    <row r="420" spans="1:5" x14ac:dyDescent="0.25">
      <c r="A420">
        <v>10</v>
      </c>
      <c r="B420">
        <v>13</v>
      </c>
      <c r="C420" t="s">
        <v>9</v>
      </c>
      <c r="D420" t="s">
        <v>12</v>
      </c>
      <c r="E420">
        <f t="shared" ca="1" si="5"/>
        <v>20.36</v>
      </c>
    </row>
    <row r="421" spans="1:5" x14ac:dyDescent="0.25">
      <c r="A421">
        <v>10</v>
      </c>
      <c r="B421">
        <v>14</v>
      </c>
      <c r="C421" t="s">
        <v>9</v>
      </c>
      <c r="D421" t="s">
        <v>13</v>
      </c>
      <c r="E421">
        <f t="shared" ca="1" si="5"/>
        <v>18.829999999999998</v>
      </c>
    </row>
    <row r="422" spans="1:5" x14ac:dyDescent="0.25">
      <c r="A422">
        <v>10</v>
      </c>
      <c r="B422">
        <v>15</v>
      </c>
      <c r="C422" t="s">
        <v>9</v>
      </c>
      <c r="D422" t="s">
        <v>14</v>
      </c>
      <c r="E422">
        <f t="shared" ca="1" si="5"/>
        <v>20.149999999999999</v>
      </c>
    </row>
    <row r="423" spans="1:5" x14ac:dyDescent="0.25">
      <c r="A423">
        <v>10</v>
      </c>
      <c r="B423">
        <v>16</v>
      </c>
      <c r="C423" t="s">
        <v>9</v>
      </c>
      <c r="D423" t="s">
        <v>15</v>
      </c>
      <c r="E423">
        <f t="shared" ca="1" si="5"/>
        <v>21.95</v>
      </c>
    </row>
    <row r="424" spans="1:5" x14ac:dyDescent="0.25">
      <c r="A424">
        <v>10</v>
      </c>
      <c r="B424">
        <v>17</v>
      </c>
      <c r="C424" t="s">
        <v>9</v>
      </c>
      <c r="D424" t="s">
        <v>16</v>
      </c>
      <c r="E424">
        <f t="shared" ca="1" si="5"/>
        <v>26</v>
      </c>
    </row>
    <row r="425" spans="1:5" x14ac:dyDescent="0.25">
      <c r="A425">
        <v>10</v>
      </c>
      <c r="B425">
        <v>18</v>
      </c>
      <c r="C425" t="s">
        <v>9</v>
      </c>
      <c r="D425" t="s">
        <v>17</v>
      </c>
      <c r="E425">
        <f t="shared" ca="1" si="5"/>
        <v>25.97</v>
      </c>
    </row>
    <row r="426" spans="1:5" x14ac:dyDescent="0.25">
      <c r="A426">
        <v>10</v>
      </c>
      <c r="B426">
        <v>19</v>
      </c>
      <c r="C426" t="s">
        <v>9</v>
      </c>
      <c r="D426" t="s">
        <v>18</v>
      </c>
      <c r="E426">
        <f t="shared" ca="1" si="5"/>
        <v>24</v>
      </c>
    </row>
    <row r="427" spans="1:5" x14ac:dyDescent="0.25">
      <c r="A427">
        <v>10</v>
      </c>
      <c r="B427">
        <v>20</v>
      </c>
      <c r="C427" t="s">
        <v>9</v>
      </c>
      <c r="D427" t="s">
        <v>19</v>
      </c>
      <c r="E427">
        <f t="shared" ca="1" si="5"/>
        <v>12.66</v>
      </c>
    </row>
    <row r="428" spans="1:5" x14ac:dyDescent="0.25">
      <c r="A428">
        <v>10</v>
      </c>
      <c r="B428">
        <v>21</v>
      </c>
      <c r="C428" t="s">
        <v>9</v>
      </c>
      <c r="D428" t="s">
        <v>20</v>
      </c>
      <c r="E428">
        <f t="shared" ca="1" si="5"/>
        <v>8.8000000000000007</v>
      </c>
    </row>
    <row r="429" spans="1:5" x14ac:dyDescent="0.25">
      <c r="A429">
        <v>10</v>
      </c>
      <c r="B429">
        <v>22</v>
      </c>
      <c r="C429" t="s">
        <v>9</v>
      </c>
      <c r="D429" t="s">
        <v>21</v>
      </c>
      <c r="E429">
        <f t="shared" ca="1" si="5"/>
        <v>13.03</v>
      </c>
    </row>
    <row r="430" spans="1:5" x14ac:dyDescent="0.25">
      <c r="A430">
        <v>10</v>
      </c>
      <c r="B430">
        <v>23</v>
      </c>
      <c r="C430" t="s">
        <v>9</v>
      </c>
      <c r="D430" t="s">
        <v>22</v>
      </c>
      <c r="E430">
        <f t="shared" ca="1" si="5"/>
        <v>13</v>
      </c>
    </row>
    <row r="431" spans="1:5" x14ac:dyDescent="0.25">
      <c r="A431">
        <v>10</v>
      </c>
      <c r="B431">
        <v>24</v>
      </c>
      <c r="C431" t="s">
        <v>9</v>
      </c>
      <c r="D431" t="s">
        <v>23</v>
      </c>
      <c r="E431">
        <f t="shared" ca="1" si="5"/>
        <v>16.600000000000001</v>
      </c>
    </row>
    <row r="432" spans="1:5" x14ac:dyDescent="0.25">
      <c r="A432">
        <v>10</v>
      </c>
      <c r="B432">
        <v>25</v>
      </c>
      <c r="C432" t="s">
        <v>9</v>
      </c>
      <c r="D432" t="s">
        <v>24</v>
      </c>
      <c r="E432">
        <f t="shared" ca="1" si="5"/>
        <v>15.16</v>
      </c>
    </row>
    <row r="433" spans="1:5" x14ac:dyDescent="0.25">
      <c r="A433">
        <v>10</v>
      </c>
      <c r="B433">
        <v>26</v>
      </c>
      <c r="C433" t="s">
        <v>9</v>
      </c>
      <c r="D433" t="s">
        <v>25</v>
      </c>
      <c r="E433">
        <f t="shared" ref="E433:E496" ca="1" si="6">OFFSET($B$3,A433,B433)</f>
        <v>16.73</v>
      </c>
    </row>
    <row r="434" spans="1:5" x14ac:dyDescent="0.25">
      <c r="A434">
        <v>10</v>
      </c>
      <c r="B434">
        <v>27</v>
      </c>
      <c r="C434" t="s">
        <v>9</v>
      </c>
      <c r="D434" t="s">
        <v>26</v>
      </c>
      <c r="E434">
        <f t="shared" ca="1" si="6"/>
        <v>10.53</v>
      </c>
    </row>
    <row r="435" spans="1:5" x14ac:dyDescent="0.25">
      <c r="A435">
        <v>10</v>
      </c>
      <c r="B435">
        <v>29</v>
      </c>
      <c r="C435" t="s">
        <v>9</v>
      </c>
      <c r="D435" t="s">
        <v>27</v>
      </c>
      <c r="E435">
        <f t="shared" ca="1" si="6"/>
        <v>15.71</v>
      </c>
    </row>
    <row r="436" spans="1:5" x14ac:dyDescent="0.25">
      <c r="A436">
        <v>10</v>
      </c>
      <c r="B436">
        <v>30</v>
      </c>
      <c r="C436" t="s">
        <v>9</v>
      </c>
      <c r="D436" t="s">
        <v>28</v>
      </c>
      <c r="E436">
        <f t="shared" ca="1" si="6"/>
        <v>4.05</v>
      </c>
    </row>
    <row r="437" spans="1:5" x14ac:dyDescent="0.25">
      <c r="A437">
        <v>10</v>
      </c>
      <c r="B437">
        <v>31</v>
      </c>
      <c r="C437" t="s">
        <v>9</v>
      </c>
      <c r="D437" t="s">
        <v>29</v>
      </c>
      <c r="E437">
        <f t="shared" ca="1" si="6"/>
        <v>3.15</v>
      </c>
    </row>
    <row r="438" spans="1:5" x14ac:dyDescent="0.25">
      <c r="A438">
        <v>10</v>
      </c>
      <c r="B438">
        <v>32</v>
      </c>
      <c r="C438" t="s">
        <v>9</v>
      </c>
      <c r="D438" t="s">
        <v>30</v>
      </c>
      <c r="E438">
        <f t="shared" ca="1" si="6"/>
        <v>6.15</v>
      </c>
    </row>
    <row r="439" spans="1:5" x14ac:dyDescent="0.25">
      <c r="A439">
        <v>10</v>
      </c>
      <c r="B439">
        <v>33</v>
      </c>
      <c r="C439" t="s">
        <v>9</v>
      </c>
      <c r="D439" t="s">
        <v>31</v>
      </c>
      <c r="E439">
        <f t="shared" ca="1" si="6"/>
        <v>6.25</v>
      </c>
    </row>
    <row r="440" spans="1:5" x14ac:dyDescent="0.25">
      <c r="A440">
        <v>10</v>
      </c>
      <c r="B440">
        <v>34</v>
      </c>
      <c r="C440" t="s">
        <v>9</v>
      </c>
      <c r="D440" t="s">
        <v>32</v>
      </c>
      <c r="E440">
        <f t="shared" ca="1" si="6"/>
        <v>5.75</v>
      </c>
    </row>
    <row r="441" spans="1:5" x14ac:dyDescent="0.25">
      <c r="A441">
        <v>10</v>
      </c>
      <c r="B441">
        <v>35</v>
      </c>
      <c r="C441" t="s">
        <v>9</v>
      </c>
      <c r="D441" t="s">
        <v>33</v>
      </c>
      <c r="E441">
        <f t="shared" ca="1" si="6"/>
        <v>6.25</v>
      </c>
    </row>
    <row r="442" spans="1:5" x14ac:dyDescent="0.25">
      <c r="A442">
        <v>10</v>
      </c>
      <c r="B442">
        <v>36</v>
      </c>
      <c r="C442" t="s">
        <v>9</v>
      </c>
      <c r="D442" t="s">
        <v>34</v>
      </c>
      <c r="E442">
        <f t="shared" ca="1" si="6"/>
        <v>23.86</v>
      </c>
    </row>
    <row r="443" spans="1:5" x14ac:dyDescent="0.25">
      <c r="A443">
        <v>10</v>
      </c>
      <c r="B443">
        <v>37</v>
      </c>
      <c r="C443" t="s">
        <v>9</v>
      </c>
      <c r="D443" t="s">
        <v>35</v>
      </c>
      <c r="E443">
        <f t="shared" ca="1" si="6"/>
        <v>28</v>
      </c>
    </row>
    <row r="444" spans="1:5" x14ac:dyDescent="0.25">
      <c r="A444">
        <v>10</v>
      </c>
      <c r="B444">
        <v>38</v>
      </c>
      <c r="C444" t="s">
        <v>9</v>
      </c>
      <c r="D444" t="s">
        <v>36</v>
      </c>
      <c r="E444">
        <f t="shared" ca="1" si="6"/>
        <v>25</v>
      </c>
    </row>
    <row r="445" spans="1:5" x14ac:dyDescent="0.25">
      <c r="A445">
        <v>10</v>
      </c>
      <c r="B445">
        <v>39</v>
      </c>
      <c r="C445" t="s">
        <v>9</v>
      </c>
      <c r="D445" t="s">
        <v>37</v>
      </c>
      <c r="E445">
        <f t="shared" ca="1" si="6"/>
        <v>26</v>
      </c>
    </row>
    <row r="446" spans="1:5" x14ac:dyDescent="0.25">
      <c r="A446">
        <v>10</v>
      </c>
      <c r="B446">
        <v>40</v>
      </c>
      <c r="C446" t="s">
        <v>9</v>
      </c>
      <c r="D446" t="s">
        <v>38</v>
      </c>
      <c r="E446">
        <f t="shared" ca="1" si="6"/>
        <v>27</v>
      </c>
    </row>
    <row r="447" spans="1:5" x14ac:dyDescent="0.25">
      <c r="A447">
        <v>10</v>
      </c>
      <c r="B447">
        <v>41</v>
      </c>
      <c r="C447" t="s">
        <v>9</v>
      </c>
      <c r="D447" t="s">
        <v>39</v>
      </c>
      <c r="E447">
        <f t="shared" ca="1" si="6"/>
        <v>0</v>
      </c>
    </row>
    <row r="448" spans="1:5" x14ac:dyDescent="0.25">
      <c r="A448">
        <v>11</v>
      </c>
      <c r="B448">
        <v>1</v>
      </c>
      <c r="C448" t="s">
        <v>10</v>
      </c>
      <c r="D448" t="s">
        <v>0</v>
      </c>
      <c r="E448">
        <f t="shared" ca="1" si="6"/>
        <v>19.36</v>
      </c>
    </row>
    <row r="449" spans="1:5" x14ac:dyDescent="0.25">
      <c r="A449">
        <v>11</v>
      </c>
      <c r="B449">
        <v>2</v>
      </c>
      <c r="C449" t="s">
        <v>10</v>
      </c>
      <c r="D449" t="s">
        <v>1</v>
      </c>
      <c r="E449">
        <f t="shared" ca="1" si="6"/>
        <v>17.93</v>
      </c>
    </row>
    <row r="450" spans="1:5" x14ac:dyDescent="0.25">
      <c r="A450">
        <v>11</v>
      </c>
      <c r="B450">
        <v>3</v>
      </c>
      <c r="C450" t="s">
        <v>10</v>
      </c>
      <c r="D450" t="s">
        <v>2</v>
      </c>
      <c r="E450">
        <f t="shared" ca="1" si="6"/>
        <v>17.86</v>
      </c>
    </row>
    <row r="451" spans="1:5" x14ac:dyDescent="0.25">
      <c r="A451">
        <v>11</v>
      </c>
      <c r="B451">
        <v>4</v>
      </c>
      <c r="C451" t="s">
        <v>10</v>
      </c>
      <c r="D451" t="s">
        <v>3</v>
      </c>
      <c r="E451">
        <f t="shared" ca="1" si="6"/>
        <v>22.58</v>
      </c>
    </row>
    <row r="452" spans="1:5" x14ac:dyDescent="0.25">
      <c r="A452">
        <v>11</v>
      </c>
      <c r="B452">
        <v>5</v>
      </c>
      <c r="C452" t="s">
        <v>10</v>
      </c>
      <c r="D452" t="s">
        <v>4</v>
      </c>
      <c r="E452">
        <f t="shared" ca="1" si="6"/>
        <v>25</v>
      </c>
    </row>
    <row r="453" spans="1:5" x14ac:dyDescent="0.25">
      <c r="A453">
        <v>11</v>
      </c>
      <c r="B453">
        <v>6</v>
      </c>
      <c r="C453" t="s">
        <v>10</v>
      </c>
      <c r="D453" t="s">
        <v>5</v>
      </c>
      <c r="E453">
        <f t="shared" ca="1" si="6"/>
        <v>26</v>
      </c>
    </row>
    <row r="454" spans="1:5" x14ac:dyDescent="0.25">
      <c r="A454">
        <v>11</v>
      </c>
      <c r="B454">
        <v>7</v>
      </c>
      <c r="C454" t="s">
        <v>10</v>
      </c>
      <c r="D454" t="s">
        <v>6</v>
      </c>
      <c r="E454">
        <f t="shared" ca="1" si="6"/>
        <v>23.5</v>
      </c>
    </row>
    <row r="455" spans="1:5" x14ac:dyDescent="0.25">
      <c r="A455">
        <v>11</v>
      </c>
      <c r="B455">
        <v>8</v>
      </c>
      <c r="C455" t="s">
        <v>10</v>
      </c>
      <c r="D455" t="s">
        <v>7</v>
      </c>
      <c r="E455">
        <f t="shared" ca="1" si="6"/>
        <v>22.31</v>
      </c>
    </row>
    <row r="456" spans="1:5" x14ac:dyDescent="0.25">
      <c r="A456">
        <v>11</v>
      </c>
      <c r="B456">
        <v>9</v>
      </c>
      <c r="C456" t="s">
        <v>10</v>
      </c>
      <c r="D456" t="s">
        <v>8</v>
      </c>
      <c r="E456">
        <f t="shared" ca="1" si="6"/>
        <v>22.03</v>
      </c>
    </row>
    <row r="457" spans="1:5" x14ac:dyDescent="0.25">
      <c r="A457">
        <v>11</v>
      </c>
      <c r="B457">
        <v>10</v>
      </c>
      <c r="C457" t="s">
        <v>10</v>
      </c>
      <c r="D457" t="s">
        <v>9</v>
      </c>
      <c r="E457">
        <f t="shared" ca="1" si="6"/>
        <v>24</v>
      </c>
    </row>
    <row r="458" spans="1:5" x14ac:dyDescent="0.25">
      <c r="A458">
        <v>11</v>
      </c>
      <c r="B458">
        <v>11</v>
      </c>
      <c r="C458" t="s">
        <v>10</v>
      </c>
      <c r="D458" t="s">
        <v>10</v>
      </c>
      <c r="E458">
        <f t="shared" ca="1" si="6"/>
        <v>0</v>
      </c>
    </row>
    <row r="459" spans="1:5" x14ac:dyDescent="0.25">
      <c r="A459">
        <v>11</v>
      </c>
      <c r="B459">
        <v>12</v>
      </c>
      <c r="C459" t="s">
        <v>10</v>
      </c>
      <c r="D459" t="s">
        <v>11</v>
      </c>
      <c r="E459">
        <f t="shared" ca="1" si="6"/>
        <v>3.75</v>
      </c>
    </row>
    <row r="460" spans="1:5" x14ac:dyDescent="0.25">
      <c r="A460">
        <v>11</v>
      </c>
      <c r="B460">
        <v>13</v>
      </c>
      <c r="C460" t="s">
        <v>10</v>
      </c>
      <c r="D460" t="s">
        <v>12</v>
      </c>
      <c r="E460">
        <f t="shared" ca="1" si="6"/>
        <v>5.3</v>
      </c>
    </row>
    <row r="461" spans="1:5" x14ac:dyDescent="0.25">
      <c r="A461">
        <v>11</v>
      </c>
      <c r="B461">
        <v>14</v>
      </c>
      <c r="C461" t="s">
        <v>10</v>
      </c>
      <c r="D461" t="s">
        <v>13</v>
      </c>
      <c r="E461">
        <f t="shared" ca="1" si="6"/>
        <v>6</v>
      </c>
    </row>
    <row r="462" spans="1:5" x14ac:dyDescent="0.25">
      <c r="A462">
        <v>11</v>
      </c>
      <c r="B462">
        <v>15</v>
      </c>
      <c r="C462" t="s">
        <v>10</v>
      </c>
      <c r="D462" t="s">
        <v>14</v>
      </c>
      <c r="E462">
        <f t="shared" ca="1" si="6"/>
        <v>10</v>
      </c>
    </row>
    <row r="463" spans="1:5" x14ac:dyDescent="0.25">
      <c r="A463">
        <v>11</v>
      </c>
      <c r="B463">
        <v>16</v>
      </c>
      <c r="C463" t="s">
        <v>10</v>
      </c>
      <c r="D463" t="s">
        <v>15</v>
      </c>
      <c r="E463">
        <f t="shared" ca="1" si="6"/>
        <v>8.66</v>
      </c>
    </row>
    <row r="464" spans="1:5" x14ac:dyDescent="0.25">
      <c r="A464">
        <v>11</v>
      </c>
      <c r="B464">
        <v>17</v>
      </c>
      <c r="C464" t="s">
        <v>10</v>
      </c>
      <c r="D464" t="s">
        <v>16</v>
      </c>
      <c r="E464">
        <f t="shared" ca="1" si="6"/>
        <v>9.33</v>
      </c>
    </row>
    <row r="465" spans="1:5" x14ac:dyDescent="0.25">
      <c r="A465">
        <v>11</v>
      </c>
      <c r="B465">
        <v>18</v>
      </c>
      <c r="C465" t="s">
        <v>10</v>
      </c>
      <c r="D465" t="s">
        <v>17</v>
      </c>
      <c r="E465">
        <f t="shared" ca="1" si="6"/>
        <v>8.7799999999999994</v>
      </c>
    </row>
    <row r="466" spans="1:5" x14ac:dyDescent="0.25">
      <c r="A466">
        <v>11</v>
      </c>
      <c r="B466">
        <v>19</v>
      </c>
      <c r="C466" t="s">
        <v>10</v>
      </c>
      <c r="D466" t="s">
        <v>18</v>
      </c>
      <c r="E466">
        <f t="shared" ca="1" si="6"/>
        <v>15.26</v>
      </c>
    </row>
    <row r="467" spans="1:5" x14ac:dyDescent="0.25">
      <c r="A467">
        <v>11</v>
      </c>
      <c r="B467">
        <v>20</v>
      </c>
      <c r="C467" t="s">
        <v>10</v>
      </c>
      <c r="D467" t="s">
        <v>19</v>
      </c>
      <c r="E467">
        <f t="shared" ca="1" si="6"/>
        <v>15.85</v>
      </c>
    </row>
    <row r="468" spans="1:5" x14ac:dyDescent="0.25">
      <c r="A468">
        <v>11</v>
      </c>
      <c r="B468">
        <v>21</v>
      </c>
      <c r="C468" t="s">
        <v>10</v>
      </c>
      <c r="D468" t="s">
        <v>20</v>
      </c>
      <c r="E468">
        <f t="shared" ca="1" si="6"/>
        <v>17.23</v>
      </c>
    </row>
    <row r="469" spans="1:5" x14ac:dyDescent="0.25">
      <c r="A469">
        <v>11</v>
      </c>
      <c r="B469">
        <v>22</v>
      </c>
      <c r="C469" t="s">
        <v>10</v>
      </c>
      <c r="D469" t="s">
        <v>21</v>
      </c>
      <c r="E469">
        <f t="shared" ca="1" si="6"/>
        <v>13.33</v>
      </c>
    </row>
    <row r="470" spans="1:5" x14ac:dyDescent="0.25">
      <c r="A470">
        <v>11</v>
      </c>
      <c r="B470">
        <v>23</v>
      </c>
      <c r="C470" t="s">
        <v>10</v>
      </c>
      <c r="D470" t="s">
        <v>22</v>
      </c>
      <c r="E470">
        <f t="shared" ca="1" si="6"/>
        <v>13.35</v>
      </c>
    </row>
    <row r="471" spans="1:5" x14ac:dyDescent="0.25">
      <c r="A471">
        <v>11</v>
      </c>
      <c r="B471">
        <v>24</v>
      </c>
      <c r="C471" t="s">
        <v>10</v>
      </c>
      <c r="D471" t="s">
        <v>23</v>
      </c>
      <c r="E471">
        <f t="shared" ca="1" si="6"/>
        <v>14.55</v>
      </c>
    </row>
    <row r="472" spans="1:5" x14ac:dyDescent="0.25">
      <c r="A472">
        <v>11</v>
      </c>
      <c r="B472">
        <v>25</v>
      </c>
      <c r="C472" t="s">
        <v>10</v>
      </c>
      <c r="D472" t="s">
        <v>24</v>
      </c>
      <c r="E472">
        <f t="shared" ca="1" si="6"/>
        <v>10.93</v>
      </c>
    </row>
    <row r="473" spans="1:5" x14ac:dyDescent="0.25">
      <c r="A473">
        <v>11</v>
      </c>
      <c r="B473">
        <v>26</v>
      </c>
      <c r="C473" t="s">
        <v>10</v>
      </c>
      <c r="D473" t="s">
        <v>25</v>
      </c>
      <c r="E473">
        <f t="shared" ca="1" si="6"/>
        <v>12.23</v>
      </c>
    </row>
    <row r="474" spans="1:5" x14ac:dyDescent="0.25">
      <c r="A474">
        <v>11</v>
      </c>
      <c r="B474">
        <v>27</v>
      </c>
      <c r="C474" t="s">
        <v>10</v>
      </c>
      <c r="D474" t="s">
        <v>26</v>
      </c>
      <c r="E474">
        <f t="shared" ca="1" si="6"/>
        <v>15.08</v>
      </c>
    </row>
    <row r="475" spans="1:5" x14ac:dyDescent="0.25">
      <c r="A475">
        <v>11</v>
      </c>
      <c r="B475">
        <v>29</v>
      </c>
      <c r="C475" t="s">
        <v>10</v>
      </c>
      <c r="D475" t="s">
        <v>27</v>
      </c>
      <c r="E475">
        <f t="shared" ca="1" si="6"/>
        <v>9.8800000000000008</v>
      </c>
    </row>
    <row r="476" spans="1:5" x14ac:dyDescent="0.25">
      <c r="A476">
        <v>11</v>
      </c>
      <c r="B476">
        <v>30</v>
      </c>
      <c r="C476" t="s">
        <v>10</v>
      </c>
      <c r="D476" t="s">
        <v>28</v>
      </c>
      <c r="E476">
        <f t="shared" ca="1" si="6"/>
        <v>21.95</v>
      </c>
    </row>
    <row r="477" spans="1:5" x14ac:dyDescent="0.25">
      <c r="A477">
        <v>11</v>
      </c>
      <c r="B477">
        <v>31</v>
      </c>
      <c r="C477" t="s">
        <v>10</v>
      </c>
      <c r="D477" t="s">
        <v>29</v>
      </c>
      <c r="E477">
        <f t="shared" ca="1" si="6"/>
        <v>21.53</v>
      </c>
    </row>
    <row r="478" spans="1:5" x14ac:dyDescent="0.25">
      <c r="A478">
        <v>11</v>
      </c>
      <c r="B478">
        <v>32</v>
      </c>
      <c r="C478" t="s">
        <v>10</v>
      </c>
      <c r="D478" t="s">
        <v>30</v>
      </c>
      <c r="E478">
        <f t="shared" ca="1" si="6"/>
        <v>19.899999999999999</v>
      </c>
    </row>
    <row r="479" spans="1:5" x14ac:dyDescent="0.25">
      <c r="A479">
        <v>11</v>
      </c>
      <c r="B479">
        <v>33</v>
      </c>
      <c r="C479" t="s">
        <v>10</v>
      </c>
      <c r="D479" t="s">
        <v>31</v>
      </c>
      <c r="E479">
        <f t="shared" ca="1" si="6"/>
        <v>19.25</v>
      </c>
    </row>
    <row r="480" spans="1:5" x14ac:dyDescent="0.25">
      <c r="A480">
        <v>11</v>
      </c>
      <c r="B480">
        <v>34</v>
      </c>
      <c r="C480" t="s">
        <v>10</v>
      </c>
      <c r="D480" t="s">
        <v>32</v>
      </c>
      <c r="E480">
        <f t="shared" ca="1" si="6"/>
        <v>19.95</v>
      </c>
    </row>
    <row r="481" spans="1:5" x14ac:dyDescent="0.25">
      <c r="A481">
        <v>11</v>
      </c>
      <c r="B481">
        <v>35</v>
      </c>
      <c r="C481" t="s">
        <v>10</v>
      </c>
      <c r="D481" t="s">
        <v>33</v>
      </c>
      <c r="E481">
        <f t="shared" ca="1" si="6"/>
        <v>18.93</v>
      </c>
    </row>
    <row r="482" spans="1:5" x14ac:dyDescent="0.25">
      <c r="A482">
        <v>11</v>
      </c>
      <c r="B482">
        <v>36</v>
      </c>
      <c r="C482" t="s">
        <v>10</v>
      </c>
      <c r="D482" t="s">
        <v>34</v>
      </c>
      <c r="E482">
        <f t="shared" ca="1" si="6"/>
        <v>2.4300000000000002</v>
      </c>
    </row>
    <row r="483" spans="1:5" x14ac:dyDescent="0.25">
      <c r="A483">
        <v>11</v>
      </c>
      <c r="B483">
        <v>37</v>
      </c>
      <c r="C483" t="s">
        <v>10</v>
      </c>
      <c r="D483" t="s">
        <v>35</v>
      </c>
      <c r="E483">
        <f t="shared" ca="1" si="6"/>
        <v>7.72</v>
      </c>
    </row>
    <row r="484" spans="1:5" x14ac:dyDescent="0.25">
      <c r="A484">
        <v>11</v>
      </c>
      <c r="B484">
        <v>38</v>
      </c>
      <c r="C484" t="s">
        <v>10</v>
      </c>
      <c r="D484" t="s">
        <v>36</v>
      </c>
      <c r="E484">
        <f t="shared" ca="1" si="6"/>
        <v>3.2</v>
      </c>
    </row>
    <row r="485" spans="1:5" x14ac:dyDescent="0.25">
      <c r="A485">
        <v>11</v>
      </c>
      <c r="B485">
        <v>39</v>
      </c>
      <c r="C485" t="s">
        <v>10</v>
      </c>
      <c r="D485" t="s">
        <v>37</v>
      </c>
      <c r="E485">
        <f t="shared" ca="1" si="6"/>
        <v>5.58</v>
      </c>
    </row>
    <row r="486" spans="1:5" x14ac:dyDescent="0.25">
      <c r="A486">
        <v>11</v>
      </c>
      <c r="B486">
        <v>40</v>
      </c>
      <c r="C486" t="s">
        <v>10</v>
      </c>
      <c r="D486" t="s">
        <v>38</v>
      </c>
      <c r="E486">
        <f t="shared" ca="1" si="6"/>
        <v>6.71</v>
      </c>
    </row>
    <row r="487" spans="1:5" x14ac:dyDescent="0.25">
      <c r="A487">
        <v>11</v>
      </c>
      <c r="B487">
        <v>41</v>
      </c>
      <c r="C487" t="s">
        <v>10</v>
      </c>
      <c r="D487" t="s">
        <v>39</v>
      </c>
      <c r="E487">
        <f t="shared" ca="1" si="6"/>
        <v>0</v>
      </c>
    </row>
    <row r="488" spans="1:5" x14ac:dyDescent="0.25">
      <c r="A488">
        <v>12</v>
      </c>
      <c r="B488">
        <v>1</v>
      </c>
      <c r="C488" t="s">
        <v>11</v>
      </c>
      <c r="D488" t="s">
        <v>0</v>
      </c>
      <c r="E488">
        <f t="shared" ca="1" si="6"/>
        <v>16.25</v>
      </c>
    </row>
    <row r="489" spans="1:5" x14ac:dyDescent="0.25">
      <c r="A489">
        <v>12</v>
      </c>
      <c r="B489">
        <v>2</v>
      </c>
      <c r="C489" t="s">
        <v>11</v>
      </c>
      <c r="D489" t="s">
        <v>1</v>
      </c>
      <c r="E489">
        <f t="shared" ca="1" si="6"/>
        <v>14.86</v>
      </c>
    </row>
    <row r="490" spans="1:5" x14ac:dyDescent="0.25">
      <c r="A490">
        <v>12</v>
      </c>
      <c r="B490">
        <v>3</v>
      </c>
      <c r="C490" t="s">
        <v>11</v>
      </c>
      <c r="D490" t="s">
        <v>2</v>
      </c>
      <c r="E490">
        <f t="shared" ca="1" si="6"/>
        <v>14.75</v>
      </c>
    </row>
    <row r="491" spans="1:5" x14ac:dyDescent="0.25">
      <c r="A491">
        <v>12</v>
      </c>
      <c r="B491">
        <v>4</v>
      </c>
      <c r="C491" t="s">
        <v>11</v>
      </c>
      <c r="D491" t="s">
        <v>3</v>
      </c>
      <c r="E491">
        <f t="shared" ca="1" si="6"/>
        <v>20.76</v>
      </c>
    </row>
    <row r="492" spans="1:5" x14ac:dyDescent="0.25">
      <c r="A492">
        <v>12</v>
      </c>
      <c r="B492">
        <v>5</v>
      </c>
      <c r="C492" t="s">
        <v>11</v>
      </c>
      <c r="D492" t="s">
        <v>4</v>
      </c>
      <c r="E492">
        <f t="shared" ca="1" si="6"/>
        <v>22.15</v>
      </c>
    </row>
    <row r="493" spans="1:5" x14ac:dyDescent="0.25">
      <c r="A493">
        <v>12</v>
      </c>
      <c r="B493">
        <v>6</v>
      </c>
      <c r="C493" t="s">
        <v>11</v>
      </c>
      <c r="D493" t="s">
        <v>5</v>
      </c>
      <c r="E493">
        <f t="shared" ca="1" si="6"/>
        <v>22.75</v>
      </c>
    </row>
    <row r="494" spans="1:5" x14ac:dyDescent="0.25">
      <c r="A494">
        <v>12</v>
      </c>
      <c r="B494">
        <v>7</v>
      </c>
      <c r="C494" t="s">
        <v>11</v>
      </c>
      <c r="D494" t="s">
        <v>6</v>
      </c>
      <c r="E494">
        <f t="shared" ca="1" si="6"/>
        <v>20.68</v>
      </c>
    </row>
    <row r="495" spans="1:5" x14ac:dyDescent="0.25">
      <c r="A495">
        <v>12</v>
      </c>
      <c r="B495">
        <v>8</v>
      </c>
      <c r="C495" t="s">
        <v>11</v>
      </c>
      <c r="D495" t="s">
        <v>7</v>
      </c>
      <c r="E495">
        <f t="shared" ca="1" si="6"/>
        <v>19.5</v>
      </c>
    </row>
    <row r="496" spans="1:5" x14ac:dyDescent="0.25">
      <c r="A496">
        <v>12</v>
      </c>
      <c r="B496">
        <v>9</v>
      </c>
      <c r="C496" t="s">
        <v>11</v>
      </c>
      <c r="D496" t="s">
        <v>8</v>
      </c>
      <c r="E496">
        <f t="shared" ca="1" si="6"/>
        <v>17.600000000000001</v>
      </c>
    </row>
    <row r="497" spans="1:5" x14ac:dyDescent="0.25">
      <c r="A497">
        <v>12</v>
      </c>
      <c r="B497">
        <v>10</v>
      </c>
      <c r="C497" t="s">
        <v>11</v>
      </c>
      <c r="D497" t="s">
        <v>9</v>
      </c>
      <c r="E497">
        <f t="shared" ref="E497:E560" ca="1" si="7">OFFSET($B$3,A497,B497)</f>
        <v>21.56</v>
      </c>
    </row>
    <row r="498" spans="1:5" x14ac:dyDescent="0.25">
      <c r="A498">
        <v>12</v>
      </c>
      <c r="B498">
        <v>11</v>
      </c>
      <c r="C498" t="s">
        <v>11</v>
      </c>
      <c r="D498" t="s">
        <v>10</v>
      </c>
      <c r="E498">
        <f t="shared" ca="1" si="7"/>
        <v>3.75</v>
      </c>
    </row>
    <row r="499" spans="1:5" x14ac:dyDescent="0.25">
      <c r="A499">
        <v>12</v>
      </c>
      <c r="B499">
        <v>12</v>
      </c>
      <c r="C499" t="s">
        <v>11</v>
      </c>
      <c r="D499" t="s">
        <v>11</v>
      </c>
      <c r="E499">
        <f t="shared" ca="1" si="7"/>
        <v>0</v>
      </c>
    </row>
    <row r="500" spans="1:5" x14ac:dyDescent="0.25">
      <c r="A500">
        <v>12</v>
      </c>
      <c r="B500">
        <v>13</v>
      </c>
      <c r="C500" t="s">
        <v>11</v>
      </c>
      <c r="D500" t="s">
        <v>12</v>
      </c>
      <c r="E500">
        <f t="shared" ca="1" si="7"/>
        <v>2.2200000000000002</v>
      </c>
    </row>
    <row r="501" spans="1:5" x14ac:dyDescent="0.25">
      <c r="A501">
        <v>12</v>
      </c>
      <c r="B501">
        <v>14</v>
      </c>
      <c r="C501" t="s">
        <v>11</v>
      </c>
      <c r="D501" t="s">
        <v>13</v>
      </c>
      <c r="E501">
        <f t="shared" ca="1" si="7"/>
        <v>3.72</v>
      </c>
    </row>
    <row r="502" spans="1:5" x14ac:dyDescent="0.25">
      <c r="A502">
        <v>12</v>
      </c>
      <c r="B502">
        <v>15</v>
      </c>
      <c r="C502" t="s">
        <v>11</v>
      </c>
      <c r="D502" t="s">
        <v>14</v>
      </c>
      <c r="E502">
        <f t="shared" ca="1" si="7"/>
        <v>8.18</v>
      </c>
    </row>
    <row r="503" spans="1:5" x14ac:dyDescent="0.25">
      <c r="A503">
        <v>12</v>
      </c>
      <c r="B503">
        <v>16</v>
      </c>
      <c r="C503" t="s">
        <v>11</v>
      </c>
      <c r="D503" t="s">
        <v>15</v>
      </c>
      <c r="E503">
        <f t="shared" ca="1" si="7"/>
        <v>7.85</v>
      </c>
    </row>
    <row r="504" spans="1:5" x14ac:dyDescent="0.25">
      <c r="A504">
        <v>12</v>
      </c>
      <c r="B504">
        <v>17</v>
      </c>
      <c r="C504" t="s">
        <v>11</v>
      </c>
      <c r="D504" t="s">
        <v>16</v>
      </c>
      <c r="E504">
        <f t="shared" ca="1" si="7"/>
        <v>8.52</v>
      </c>
    </row>
    <row r="505" spans="1:5" x14ac:dyDescent="0.25">
      <c r="A505">
        <v>12</v>
      </c>
      <c r="B505">
        <v>18</v>
      </c>
      <c r="C505" t="s">
        <v>11</v>
      </c>
      <c r="D505" t="s">
        <v>17</v>
      </c>
      <c r="E505">
        <f t="shared" ca="1" si="7"/>
        <v>7.93</v>
      </c>
    </row>
    <row r="506" spans="1:5" x14ac:dyDescent="0.25">
      <c r="A506">
        <v>12</v>
      </c>
      <c r="B506">
        <v>19</v>
      </c>
      <c r="C506" t="s">
        <v>11</v>
      </c>
      <c r="D506" t="s">
        <v>18</v>
      </c>
      <c r="E506">
        <f t="shared" ca="1" si="7"/>
        <v>12.25</v>
      </c>
    </row>
    <row r="507" spans="1:5" x14ac:dyDescent="0.25">
      <c r="A507">
        <v>12</v>
      </c>
      <c r="B507">
        <v>20</v>
      </c>
      <c r="C507" t="s">
        <v>11</v>
      </c>
      <c r="D507" t="s">
        <v>19</v>
      </c>
      <c r="E507">
        <f t="shared" ca="1" si="7"/>
        <v>12.82</v>
      </c>
    </row>
    <row r="508" spans="1:5" x14ac:dyDescent="0.25">
      <c r="A508">
        <v>12</v>
      </c>
      <c r="B508">
        <v>21</v>
      </c>
      <c r="C508" t="s">
        <v>11</v>
      </c>
      <c r="D508" t="s">
        <v>20</v>
      </c>
      <c r="E508">
        <f t="shared" ca="1" si="7"/>
        <v>14.15</v>
      </c>
    </row>
    <row r="509" spans="1:5" x14ac:dyDescent="0.25">
      <c r="A509">
        <v>12</v>
      </c>
      <c r="B509">
        <v>22</v>
      </c>
      <c r="C509" t="s">
        <v>11</v>
      </c>
      <c r="D509" t="s">
        <v>21</v>
      </c>
      <c r="E509">
        <f t="shared" ca="1" si="7"/>
        <v>10.45</v>
      </c>
    </row>
    <row r="510" spans="1:5" x14ac:dyDescent="0.25">
      <c r="A510">
        <v>12</v>
      </c>
      <c r="B510">
        <v>23</v>
      </c>
      <c r="C510" t="s">
        <v>11</v>
      </c>
      <c r="D510" t="s">
        <v>22</v>
      </c>
      <c r="E510">
        <f t="shared" ca="1" si="7"/>
        <v>10.36</v>
      </c>
    </row>
    <row r="511" spans="1:5" x14ac:dyDescent="0.25">
      <c r="A511">
        <v>12</v>
      </c>
      <c r="B511">
        <v>24</v>
      </c>
      <c r="C511" t="s">
        <v>11</v>
      </c>
      <c r="D511" t="s">
        <v>23</v>
      </c>
      <c r="E511">
        <f t="shared" ca="1" si="7"/>
        <v>6.62</v>
      </c>
    </row>
    <row r="512" spans="1:5" x14ac:dyDescent="0.25">
      <c r="A512">
        <v>12</v>
      </c>
      <c r="B512">
        <v>25</v>
      </c>
      <c r="C512" t="s">
        <v>11</v>
      </c>
      <c r="D512" t="s">
        <v>24</v>
      </c>
      <c r="E512">
        <f t="shared" ca="1" si="7"/>
        <v>8.1300000000000008</v>
      </c>
    </row>
    <row r="513" spans="1:5" x14ac:dyDescent="0.25">
      <c r="A513">
        <v>12</v>
      </c>
      <c r="B513">
        <v>26</v>
      </c>
      <c r="C513" t="s">
        <v>11</v>
      </c>
      <c r="D513" t="s">
        <v>25</v>
      </c>
      <c r="E513">
        <f t="shared" ca="1" si="7"/>
        <v>9.25</v>
      </c>
    </row>
    <row r="514" spans="1:5" x14ac:dyDescent="0.25">
      <c r="A514">
        <v>12</v>
      </c>
      <c r="B514">
        <v>27</v>
      </c>
      <c r="C514" t="s">
        <v>11</v>
      </c>
      <c r="D514" t="s">
        <v>26</v>
      </c>
      <c r="E514">
        <f t="shared" ca="1" si="7"/>
        <v>12.06</v>
      </c>
    </row>
    <row r="515" spans="1:5" x14ac:dyDescent="0.25">
      <c r="A515">
        <v>12</v>
      </c>
      <c r="B515">
        <v>29</v>
      </c>
      <c r="C515" t="s">
        <v>11</v>
      </c>
      <c r="D515" t="s">
        <v>27</v>
      </c>
      <c r="E515">
        <f t="shared" ca="1" si="7"/>
        <v>7.12</v>
      </c>
    </row>
    <row r="516" spans="1:5" x14ac:dyDescent="0.25">
      <c r="A516">
        <v>12</v>
      </c>
      <c r="B516">
        <v>30</v>
      </c>
      <c r="C516" t="s">
        <v>11</v>
      </c>
      <c r="D516" t="s">
        <v>28</v>
      </c>
      <c r="E516">
        <f t="shared" ca="1" si="7"/>
        <v>18.350000000000001</v>
      </c>
    </row>
    <row r="517" spans="1:5" x14ac:dyDescent="0.25">
      <c r="A517">
        <v>12</v>
      </c>
      <c r="B517">
        <v>31</v>
      </c>
      <c r="C517" t="s">
        <v>11</v>
      </c>
      <c r="D517" t="s">
        <v>29</v>
      </c>
      <c r="E517">
        <f t="shared" ca="1" si="7"/>
        <v>18.38</v>
      </c>
    </row>
    <row r="518" spans="1:5" x14ac:dyDescent="0.25">
      <c r="A518">
        <v>12</v>
      </c>
      <c r="B518">
        <v>32</v>
      </c>
      <c r="C518" t="s">
        <v>11</v>
      </c>
      <c r="D518" t="s">
        <v>30</v>
      </c>
      <c r="E518">
        <f t="shared" ca="1" si="7"/>
        <v>17.46</v>
      </c>
    </row>
    <row r="519" spans="1:5" x14ac:dyDescent="0.25">
      <c r="A519">
        <v>12</v>
      </c>
      <c r="B519">
        <v>33</v>
      </c>
      <c r="C519" t="s">
        <v>11</v>
      </c>
      <c r="D519" t="s">
        <v>31</v>
      </c>
      <c r="E519">
        <f t="shared" ca="1" si="7"/>
        <v>16.43</v>
      </c>
    </row>
    <row r="520" spans="1:5" x14ac:dyDescent="0.25">
      <c r="A520">
        <v>12</v>
      </c>
      <c r="B520">
        <v>34</v>
      </c>
      <c r="C520" t="s">
        <v>11</v>
      </c>
      <c r="D520" t="s">
        <v>32</v>
      </c>
      <c r="E520">
        <f t="shared" ca="1" si="7"/>
        <v>16.82</v>
      </c>
    </row>
    <row r="521" spans="1:5" x14ac:dyDescent="0.25">
      <c r="A521">
        <v>12</v>
      </c>
      <c r="B521">
        <v>35</v>
      </c>
      <c r="C521" t="s">
        <v>11</v>
      </c>
      <c r="D521" t="s">
        <v>33</v>
      </c>
      <c r="E521">
        <f t="shared" ca="1" si="7"/>
        <v>16.510000000000002</v>
      </c>
    </row>
    <row r="522" spans="1:5" x14ac:dyDescent="0.25">
      <c r="A522">
        <v>12</v>
      </c>
      <c r="B522">
        <v>36</v>
      </c>
      <c r="C522" t="s">
        <v>11</v>
      </c>
      <c r="D522" t="s">
        <v>34</v>
      </c>
      <c r="E522">
        <f t="shared" ca="1" si="7"/>
        <v>4.26</v>
      </c>
    </row>
    <row r="523" spans="1:5" x14ac:dyDescent="0.25">
      <c r="A523">
        <v>12</v>
      </c>
      <c r="B523">
        <v>37</v>
      </c>
      <c r="C523" t="s">
        <v>11</v>
      </c>
      <c r="D523" t="s">
        <v>35</v>
      </c>
      <c r="E523">
        <f t="shared" ca="1" si="7"/>
        <v>9.2799999999999994</v>
      </c>
    </row>
    <row r="524" spans="1:5" x14ac:dyDescent="0.25">
      <c r="A524">
        <v>12</v>
      </c>
      <c r="B524">
        <v>38</v>
      </c>
      <c r="C524" t="s">
        <v>11</v>
      </c>
      <c r="D524" t="s">
        <v>36</v>
      </c>
      <c r="E524">
        <f t="shared" ca="1" si="7"/>
        <v>5.16</v>
      </c>
    </row>
    <row r="525" spans="1:5" x14ac:dyDescent="0.25">
      <c r="A525">
        <v>12</v>
      </c>
      <c r="B525">
        <v>39</v>
      </c>
      <c r="C525" t="s">
        <v>11</v>
      </c>
      <c r="D525" t="s">
        <v>37</v>
      </c>
      <c r="E525">
        <f t="shared" ca="1" si="7"/>
        <v>7.56</v>
      </c>
    </row>
    <row r="526" spans="1:5" x14ac:dyDescent="0.25">
      <c r="A526">
        <v>12</v>
      </c>
      <c r="B526">
        <v>40</v>
      </c>
      <c r="C526" t="s">
        <v>11</v>
      </c>
      <c r="D526" t="s">
        <v>38</v>
      </c>
      <c r="E526">
        <f t="shared" ca="1" si="7"/>
        <v>7.63</v>
      </c>
    </row>
    <row r="527" spans="1:5" x14ac:dyDescent="0.25">
      <c r="A527">
        <v>12</v>
      </c>
      <c r="B527">
        <v>41</v>
      </c>
      <c r="C527" t="s">
        <v>11</v>
      </c>
      <c r="D527" t="s">
        <v>39</v>
      </c>
      <c r="E527">
        <f t="shared" ca="1" si="7"/>
        <v>0</v>
      </c>
    </row>
    <row r="528" spans="1:5" x14ac:dyDescent="0.25">
      <c r="A528">
        <v>13</v>
      </c>
      <c r="B528">
        <v>1</v>
      </c>
      <c r="C528" t="s">
        <v>12</v>
      </c>
      <c r="D528" t="s">
        <v>0</v>
      </c>
      <c r="E528">
        <f t="shared" ca="1" si="7"/>
        <v>15.01</v>
      </c>
    </row>
    <row r="529" spans="1:5" x14ac:dyDescent="0.25">
      <c r="A529">
        <v>13</v>
      </c>
      <c r="B529">
        <v>2</v>
      </c>
      <c r="C529" t="s">
        <v>12</v>
      </c>
      <c r="D529" t="s">
        <v>1</v>
      </c>
      <c r="E529">
        <f t="shared" ca="1" si="7"/>
        <v>13.68</v>
      </c>
    </row>
    <row r="530" spans="1:5" x14ac:dyDescent="0.25">
      <c r="A530">
        <v>13</v>
      </c>
      <c r="B530">
        <v>3</v>
      </c>
      <c r="C530" t="s">
        <v>12</v>
      </c>
      <c r="D530" t="s">
        <v>2</v>
      </c>
      <c r="E530">
        <f t="shared" ca="1" si="7"/>
        <v>13.56</v>
      </c>
    </row>
    <row r="531" spans="1:5" x14ac:dyDescent="0.25">
      <c r="A531">
        <v>13</v>
      </c>
      <c r="B531">
        <v>4</v>
      </c>
      <c r="C531" t="s">
        <v>12</v>
      </c>
      <c r="D531" t="s">
        <v>3</v>
      </c>
      <c r="E531">
        <f t="shared" ca="1" si="7"/>
        <v>19.36</v>
      </c>
    </row>
    <row r="532" spans="1:5" x14ac:dyDescent="0.25">
      <c r="A532">
        <v>13</v>
      </c>
      <c r="B532">
        <v>5</v>
      </c>
      <c r="C532" t="s">
        <v>12</v>
      </c>
      <c r="D532" t="s">
        <v>4</v>
      </c>
      <c r="E532">
        <f t="shared" ca="1" si="7"/>
        <v>20.81</v>
      </c>
    </row>
    <row r="533" spans="1:5" x14ac:dyDescent="0.25">
      <c r="A533">
        <v>13</v>
      </c>
      <c r="B533">
        <v>6</v>
      </c>
      <c r="C533" t="s">
        <v>12</v>
      </c>
      <c r="D533" t="s">
        <v>5</v>
      </c>
      <c r="E533">
        <f t="shared" ca="1" si="7"/>
        <v>22.36</v>
      </c>
    </row>
    <row r="534" spans="1:5" x14ac:dyDescent="0.25">
      <c r="A534">
        <v>13</v>
      </c>
      <c r="B534">
        <v>7</v>
      </c>
      <c r="C534" t="s">
        <v>12</v>
      </c>
      <c r="D534" t="s">
        <v>6</v>
      </c>
      <c r="E534">
        <f t="shared" ca="1" si="7"/>
        <v>19.48</v>
      </c>
    </row>
    <row r="535" spans="1:5" x14ac:dyDescent="0.25">
      <c r="A535">
        <v>13</v>
      </c>
      <c r="B535">
        <v>8</v>
      </c>
      <c r="C535" t="s">
        <v>12</v>
      </c>
      <c r="D535" t="s">
        <v>7</v>
      </c>
      <c r="E535">
        <f t="shared" ca="1" si="7"/>
        <v>19.63</v>
      </c>
    </row>
    <row r="536" spans="1:5" x14ac:dyDescent="0.25">
      <c r="A536">
        <v>13</v>
      </c>
      <c r="B536">
        <v>9</v>
      </c>
      <c r="C536" t="s">
        <v>12</v>
      </c>
      <c r="D536" t="s">
        <v>8</v>
      </c>
      <c r="E536">
        <f t="shared" ca="1" si="7"/>
        <v>17.53</v>
      </c>
    </row>
    <row r="537" spans="1:5" x14ac:dyDescent="0.25">
      <c r="A537">
        <v>13</v>
      </c>
      <c r="B537">
        <v>10</v>
      </c>
      <c r="C537" t="s">
        <v>12</v>
      </c>
      <c r="D537" t="s">
        <v>9</v>
      </c>
      <c r="E537">
        <f t="shared" ca="1" si="7"/>
        <v>20.36</v>
      </c>
    </row>
    <row r="538" spans="1:5" x14ac:dyDescent="0.25">
      <c r="A538">
        <v>13</v>
      </c>
      <c r="B538">
        <v>11</v>
      </c>
      <c r="C538" t="s">
        <v>12</v>
      </c>
      <c r="D538" t="s">
        <v>10</v>
      </c>
      <c r="E538">
        <f t="shared" ca="1" si="7"/>
        <v>5.3</v>
      </c>
    </row>
    <row r="539" spans="1:5" x14ac:dyDescent="0.25">
      <c r="A539">
        <v>13</v>
      </c>
      <c r="B539">
        <v>12</v>
      </c>
      <c r="C539" t="s">
        <v>12</v>
      </c>
      <c r="D539" t="s">
        <v>11</v>
      </c>
      <c r="E539">
        <f t="shared" ca="1" si="7"/>
        <v>2.2200000000000002</v>
      </c>
    </row>
    <row r="540" spans="1:5" x14ac:dyDescent="0.25">
      <c r="A540">
        <v>13</v>
      </c>
      <c r="B540">
        <v>13</v>
      </c>
      <c r="C540" t="s">
        <v>12</v>
      </c>
      <c r="D540" t="s">
        <v>12</v>
      </c>
      <c r="E540">
        <f t="shared" ca="1" si="7"/>
        <v>0</v>
      </c>
    </row>
    <row r="541" spans="1:5" x14ac:dyDescent="0.25">
      <c r="A541">
        <v>13</v>
      </c>
      <c r="B541">
        <v>14</v>
      </c>
      <c r="C541" t="s">
        <v>12</v>
      </c>
      <c r="D541" t="s">
        <v>13</v>
      </c>
      <c r="E541">
        <f t="shared" ca="1" si="7"/>
        <v>0</v>
      </c>
    </row>
    <row r="542" spans="1:5" x14ac:dyDescent="0.25">
      <c r="A542">
        <v>13</v>
      </c>
      <c r="B542">
        <v>15</v>
      </c>
      <c r="C542" t="s">
        <v>12</v>
      </c>
      <c r="D542" t="s">
        <v>14</v>
      </c>
      <c r="E542">
        <f t="shared" ca="1" si="7"/>
        <v>6.93</v>
      </c>
    </row>
    <row r="543" spans="1:5" x14ac:dyDescent="0.25">
      <c r="A543">
        <v>13</v>
      </c>
      <c r="B543">
        <v>16</v>
      </c>
      <c r="C543" t="s">
        <v>12</v>
      </c>
      <c r="D543" t="s">
        <v>15</v>
      </c>
      <c r="E543">
        <f t="shared" ca="1" si="7"/>
        <v>7.38</v>
      </c>
    </row>
    <row r="544" spans="1:5" x14ac:dyDescent="0.25">
      <c r="A544">
        <v>13</v>
      </c>
      <c r="B544">
        <v>17</v>
      </c>
      <c r="C544" t="s">
        <v>12</v>
      </c>
      <c r="D544" t="s">
        <v>16</v>
      </c>
      <c r="E544">
        <f t="shared" ca="1" si="7"/>
        <v>8.4</v>
      </c>
    </row>
    <row r="545" spans="1:5" x14ac:dyDescent="0.25">
      <c r="A545">
        <v>13</v>
      </c>
      <c r="B545">
        <v>18</v>
      </c>
      <c r="C545" t="s">
        <v>12</v>
      </c>
      <c r="D545" t="s">
        <v>17</v>
      </c>
      <c r="E545">
        <f t="shared" ca="1" si="7"/>
        <v>7.6</v>
      </c>
    </row>
    <row r="546" spans="1:5" x14ac:dyDescent="0.25">
      <c r="A546">
        <v>13</v>
      </c>
      <c r="B546">
        <v>19</v>
      </c>
      <c r="C546" t="s">
        <v>12</v>
      </c>
      <c r="D546" t="s">
        <v>18</v>
      </c>
      <c r="E546">
        <f t="shared" ca="1" si="7"/>
        <v>11.03</v>
      </c>
    </row>
    <row r="547" spans="1:5" x14ac:dyDescent="0.25">
      <c r="A547">
        <v>13</v>
      </c>
      <c r="B547">
        <v>20</v>
      </c>
      <c r="C547" t="s">
        <v>12</v>
      </c>
      <c r="D547" t="s">
        <v>19</v>
      </c>
      <c r="E547">
        <f t="shared" ca="1" si="7"/>
        <v>11.65</v>
      </c>
    </row>
    <row r="548" spans="1:5" x14ac:dyDescent="0.25">
      <c r="A548">
        <v>13</v>
      </c>
      <c r="B548">
        <v>21</v>
      </c>
      <c r="C548" t="s">
        <v>12</v>
      </c>
      <c r="D548" t="s">
        <v>20</v>
      </c>
      <c r="E548">
        <f t="shared" ca="1" si="7"/>
        <v>13</v>
      </c>
    </row>
    <row r="549" spans="1:5" x14ac:dyDescent="0.25">
      <c r="A549">
        <v>13</v>
      </c>
      <c r="B549">
        <v>22</v>
      </c>
      <c r="C549" t="s">
        <v>12</v>
      </c>
      <c r="D549" t="s">
        <v>21</v>
      </c>
      <c r="E549">
        <f t="shared" ca="1" si="7"/>
        <v>9.33</v>
      </c>
    </row>
    <row r="550" spans="1:5" x14ac:dyDescent="0.25">
      <c r="A550">
        <v>13</v>
      </c>
      <c r="B550">
        <v>23</v>
      </c>
      <c r="C550" t="s">
        <v>12</v>
      </c>
      <c r="D550" t="s">
        <v>22</v>
      </c>
      <c r="E550">
        <f t="shared" ca="1" si="7"/>
        <v>9.32</v>
      </c>
    </row>
    <row r="551" spans="1:5" x14ac:dyDescent="0.25">
      <c r="A551">
        <v>13</v>
      </c>
      <c r="B551">
        <v>24</v>
      </c>
      <c r="C551" t="s">
        <v>12</v>
      </c>
      <c r="D551" t="s">
        <v>23</v>
      </c>
      <c r="E551">
        <f t="shared" ca="1" si="7"/>
        <v>5.42</v>
      </c>
    </row>
    <row r="552" spans="1:5" x14ac:dyDescent="0.25">
      <c r="A552">
        <v>13</v>
      </c>
      <c r="B552">
        <v>25</v>
      </c>
      <c r="C552" t="s">
        <v>12</v>
      </c>
      <c r="D552" t="s">
        <v>24</v>
      </c>
      <c r="E552">
        <f t="shared" ca="1" si="7"/>
        <v>7.06</v>
      </c>
    </row>
    <row r="553" spans="1:5" x14ac:dyDescent="0.25">
      <c r="A553">
        <v>13</v>
      </c>
      <c r="B553">
        <v>26</v>
      </c>
      <c r="C553" t="s">
        <v>12</v>
      </c>
      <c r="D553" t="s">
        <v>25</v>
      </c>
      <c r="E553">
        <f t="shared" ca="1" si="7"/>
        <v>8.08</v>
      </c>
    </row>
    <row r="554" spans="1:5" x14ac:dyDescent="0.25">
      <c r="A554">
        <v>13</v>
      </c>
      <c r="B554">
        <v>27</v>
      </c>
      <c r="C554" t="s">
        <v>12</v>
      </c>
      <c r="D554" t="s">
        <v>26</v>
      </c>
      <c r="E554">
        <f t="shared" ca="1" si="7"/>
        <v>10.95</v>
      </c>
    </row>
    <row r="555" spans="1:5" x14ac:dyDescent="0.25">
      <c r="A555">
        <v>13</v>
      </c>
      <c r="B555">
        <v>29</v>
      </c>
      <c r="C555" t="s">
        <v>12</v>
      </c>
      <c r="D555" t="s">
        <v>27</v>
      </c>
      <c r="E555">
        <f t="shared" ca="1" si="7"/>
        <v>6.03</v>
      </c>
    </row>
    <row r="556" spans="1:5" x14ac:dyDescent="0.25">
      <c r="A556">
        <v>13</v>
      </c>
      <c r="B556">
        <v>30</v>
      </c>
      <c r="C556" t="s">
        <v>12</v>
      </c>
      <c r="D556" t="s">
        <v>28</v>
      </c>
      <c r="E556">
        <f t="shared" ca="1" si="7"/>
        <v>17.600000000000001</v>
      </c>
    </row>
    <row r="557" spans="1:5" x14ac:dyDescent="0.25">
      <c r="A557">
        <v>13</v>
      </c>
      <c r="B557">
        <v>31</v>
      </c>
      <c r="C557" t="s">
        <v>12</v>
      </c>
      <c r="D557" t="s">
        <v>29</v>
      </c>
      <c r="E557">
        <f t="shared" ca="1" si="7"/>
        <v>17.23</v>
      </c>
    </row>
    <row r="558" spans="1:5" x14ac:dyDescent="0.25">
      <c r="A558">
        <v>13</v>
      </c>
      <c r="B558">
        <v>32</v>
      </c>
      <c r="C558" t="s">
        <v>12</v>
      </c>
      <c r="D558" t="s">
        <v>30</v>
      </c>
      <c r="E558">
        <f t="shared" ca="1" si="7"/>
        <v>16.260000000000002</v>
      </c>
    </row>
    <row r="559" spans="1:5" x14ac:dyDescent="0.25">
      <c r="A559">
        <v>13</v>
      </c>
      <c r="B559">
        <v>33</v>
      </c>
      <c r="C559" t="s">
        <v>12</v>
      </c>
      <c r="D559" t="s">
        <v>31</v>
      </c>
      <c r="E559">
        <f t="shared" ca="1" si="7"/>
        <v>15.62</v>
      </c>
    </row>
    <row r="560" spans="1:5" x14ac:dyDescent="0.25">
      <c r="A560">
        <v>13</v>
      </c>
      <c r="B560">
        <v>34</v>
      </c>
      <c r="C560" t="s">
        <v>12</v>
      </c>
      <c r="D560" t="s">
        <v>32</v>
      </c>
      <c r="E560">
        <f t="shared" ca="1" si="7"/>
        <v>15.62</v>
      </c>
    </row>
    <row r="561" spans="1:5" x14ac:dyDescent="0.25">
      <c r="A561">
        <v>13</v>
      </c>
      <c r="B561">
        <v>35</v>
      </c>
      <c r="C561" t="s">
        <v>12</v>
      </c>
      <c r="D561" t="s">
        <v>33</v>
      </c>
      <c r="E561">
        <f t="shared" ref="E561:E624" ca="1" si="8">OFFSET($B$3,A561,B561)</f>
        <v>15.28</v>
      </c>
    </row>
    <row r="562" spans="1:5" x14ac:dyDescent="0.25">
      <c r="A562">
        <v>13</v>
      </c>
      <c r="B562">
        <v>36</v>
      </c>
      <c r="C562" t="s">
        <v>12</v>
      </c>
      <c r="D562" t="s">
        <v>34</v>
      </c>
      <c r="E562">
        <f t="shared" ca="1" si="8"/>
        <v>5.0999999999999996</v>
      </c>
    </row>
    <row r="563" spans="1:5" x14ac:dyDescent="0.25">
      <c r="A563">
        <v>13</v>
      </c>
      <c r="B563">
        <v>37</v>
      </c>
      <c r="C563" t="s">
        <v>12</v>
      </c>
      <c r="D563" t="s">
        <v>35</v>
      </c>
      <c r="E563">
        <f t="shared" ca="1" si="8"/>
        <v>9.5</v>
      </c>
    </row>
    <row r="564" spans="1:5" x14ac:dyDescent="0.25">
      <c r="A564">
        <v>13</v>
      </c>
      <c r="B564">
        <v>38</v>
      </c>
      <c r="C564" t="s">
        <v>12</v>
      </c>
      <c r="D564" t="s">
        <v>36</v>
      </c>
      <c r="E564">
        <f t="shared" ca="1" si="8"/>
        <v>5.8</v>
      </c>
    </row>
    <row r="565" spans="1:5" x14ac:dyDescent="0.25">
      <c r="A565">
        <v>13</v>
      </c>
      <c r="B565">
        <v>39</v>
      </c>
      <c r="C565" t="s">
        <v>12</v>
      </c>
      <c r="D565" t="s">
        <v>37</v>
      </c>
      <c r="E565">
        <f t="shared" ca="1" si="8"/>
        <v>7.75</v>
      </c>
    </row>
    <row r="566" spans="1:5" x14ac:dyDescent="0.25">
      <c r="A566">
        <v>13</v>
      </c>
      <c r="B566">
        <v>40</v>
      </c>
      <c r="C566" t="s">
        <v>12</v>
      </c>
      <c r="D566" t="s">
        <v>38</v>
      </c>
      <c r="E566">
        <f t="shared" ca="1" si="8"/>
        <v>7.85</v>
      </c>
    </row>
    <row r="567" spans="1:5" x14ac:dyDescent="0.25">
      <c r="A567">
        <v>13</v>
      </c>
      <c r="B567">
        <v>41</v>
      </c>
      <c r="C567" t="s">
        <v>12</v>
      </c>
      <c r="D567" t="s">
        <v>39</v>
      </c>
      <c r="E567">
        <f t="shared" ca="1" si="8"/>
        <v>0</v>
      </c>
    </row>
    <row r="568" spans="1:5" x14ac:dyDescent="0.25">
      <c r="A568">
        <v>14</v>
      </c>
      <c r="B568">
        <v>1</v>
      </c>
      <c r="C568" t="s">
        <v>13</v>
      </c>
      <c r="D568" t="s">
        <v>0</v>
      </c>
      <c r="E568">
        <f t="shared" ca="1" si="8"/>
        <v>13.51</v>
      </c>
    </row>
    <row r="569" spans="1:5" x14ac:dyDescent="0.25">
      <c r="A569">
        <v>14</v>
      </c>
      <c r="B569">
        <v>2</v>
      </c>
      <c r="C569" t="s">
        <v>13</v>
      </c>
      <c r="D569" t="s">
        <v>1</v>
      </c>
      <c r="E569">
        <f t="shared" ca="1" si="8"/>
        <v>12.15</v>
      </c>
    </row>
    <row r="570" spans="1:5" x14ac:dyDescent="0.25">
      <c r="A570">
        <v>14</v>
      </c>
      <c r="B570">
        <v>3</v>
      </c>
      <c r="C570" t="s">
        <v>13</v>
      </c>
      <c r="D570" t="s">
        <v>2</v>
      </c>
      <c r="E570">
        <f t="shared" ca="1" si="8"/>
        <v>12.03</v>
      </c>
    </row>
    <row r="571" spans="1:5" x14ac:dyDescent="0.25">
      <c r="A571">
        <v>14</v>
      </c>
      <c r="B571">
        <v>4</v>
      </c>
      <c r="C571" t="s">
        <v>13</v>
      </c>
      <c r="D571" t="s">
        <v>3</v>
      </c>
      <c r="E571">
        <f t="shared" ca="1" si="8"/>
        <v>17.649999999999999</v>
      </c>
    </row>
    <row r="572" spans="1:5" x14ac:dyDescent="0.25">
      <c r="A572">
        <v>14</v>
      </c>
      <c r="B572">
        <v>5</v>
      </c>
      <c r="C572" t="s">
        <v>13</v>
      </c>
      <c r="D572" t="s">
        <v>4</v>
      </c>
      <c r="E572">
        <f t="shared" ca="1" si="8"/>
        <v>19.36</v>
      </c>
    </row>
    <row r="573" spans="1:5" x14ac:dyDescent="0.25">
      <c r="A573">
        <v>14</v>
      </c>
      <c r="B573">
        <v>6</v>
      </c>
      <c r="C573" t="s">
        <v>13</v>
      </c>
      <c r="D573" t="s">
        <v>5</v>
      </c>
      <c r="E573">
        <f t="shared" ca="1" si="8"/>
        <v>21.05</v>
      </c>
    </row>
    <row r="574" spans="1:5" x14ac:dyDescent="0.25">
      <c r="A574">
        <v>14</v>
      </c>
      <c r="B574">
        <v>7</v>
      </c>
      <c r="C574" t="s">
        <v>13</v>
      </c>
      <c r="D574" t="s">
        <v>6</v>
      </c>
      <c r="E574">
        <f t="shared" ca="1" si="8"/>
        <v>17.93</v>
      </c>
    </row>
    <row r="575" spans="1:5" x14ac:dyDescent="0.25">
      <c r="A575">
        <v>14</v>
      </c>
      <c r="B575">
        <v>8</v>
      </c>
      <c r="C575" t="s">
        <v>13</v>
      </c>
      <c r="D575" t="s">
        <v>7</v>
      </c>
      <c r="E575">
        <f t="shared" ca="1" si="8"/>
        <v>18.03</v>
      </c>
    </row>
    <row r="576" spans="1:5" x14ac:dyDescent="0.25">
      <c r="A576">
        <v>14</v>
      </c>
      <c r="B576">
        <v>9</v>
      </c>
      <c r="C576" t="s">
        <v>13</v>
      </c>
      <c r="D576" t="s">
        <v>8</v>
      </c>
      <c r="E576">
        <f t="shared" ca="1" si="8"/>
        <v>15.88</v>
      </c>
    </row>
    <row r="577" spans="1:5" x14ac:dyDescent="0.25">
      <c r="A577">
        <v>14</v>
      </c>
      <c r="B577">
        <v>10</v>
      </c>
      <c r="C577" t="s">
        <v>13</v>
      </c>
      <c r="D577" t="s">
        <v>9</v>
      </c>
      <c r="E577">
        <f t="shared" ca="1" si="8"/>
        <v>18.829999999999998</v>
      </c>
    </row>
    <row r="578" spans="1:5" x14ac:dyDescent="0.25">
      <c r="A578">
        <v>14</v>
      </c>
      <c r="B578">
        <v>11</v>
      </c>
      <c r="C578" t="s">
        <v>13</v>
      </c>
      <c r="D578" t="s">
        <v>10</v>
      </c>
      <c r="E578">
        <f t="shared" ca="1" si="8"/>
        <v>6</v>
      </c>
    </row>
    <row r="579" spans="1:5" x14ac:dyDescent="0.25">
      <c r="A579">
        <v>14</v>
      </c>
      <c r="B579">
        <v>12</v>
      </c>
      <c r="C579" t="s">
        <v>13</v>
      </c>
      <c r="D579" t="s">
        <v>11</v>
      </c>
      <c r="E579">
        <f t="shared" ca="1" si="8"/>
        <v>3.72</v>
      </c>
    </row>
    <row r="580" spans="1:5" x14ac:dyDescent="0.25">
      <c r="A580">
        <v>14</v>
      </c>
      <c r="B580">
        <v>13</v>
      </c>
      <c r="C580" t="s">
        <v>13</v>
      </c>
      <c r="D580" t="s">
        <v>12</v>
      </c>
      <c r="E580">
        <f t="shared" ca="1" si="8"/>
        <v>0</v>
      </c>
    </row>
    <row r="581" spans="1:5" x14ac:dyDescent="0.25">
      <c r="A581">
        <v>14</v>
      </c>
      <c r="B581">
        <v>14</v>
      </c>
      <c r="C581" t="s">
        <v>13</v>
      </c>
      <c r="D581" t="s">
        <v>13</v>
      </c>
      <c r="E581">
        <f t="shared" ca="1" si="8"/>
        <v>0</v>
      </c>
    </row>
    <row r="582" spans="1:5" x14ac:dyDescent="0.25">
      <c r="A582">
        <v>14</v>
      </c>
      <c r="B582">
        <v>15</v>
      </c>
      <c r="C582" t="s">
        <v>13</v>
      </c>
      <c r="D582" t="s">
        <v>14</v>
      </c>
      <c r="E582">
        <f t="shared" ca="1" si="8"/>
        <v>5.2</v>
      </c>
    </row>
    <row r="583" spans="1:5" x14ac:dyDescent="0.25">
      <c r="A583">
        <v>14</v>
      </c>
      <c r="B583">
        <v>16</v>
      </c>
      <c r="C583" t="s">
        <v>13</v>
      </c>
      <c r="D583" t="s">
        <v>15</v>
      </c>
      <c r="E583">
        <f t="shared" ca="1" si="8"/>
        <v>5.9</v>
      </c>
    </row>
    <row r="584" spans="1:5" x14ac:dyDescent="0.25">
      <c r="A584">
        <v>14</v>
      </c>
      <c r="B584">
        <v>17</v>
      </c>
      <c r="C584" t="s">
        <v>13</v>
      </c>
      <c r="D584" t="s">
        <v>16</v>
      </c>
      <c r="E584">
        <f t="shared" ca="1" si="8"/>
        <v>8.0299999999999994</v>
      </c>
    </row>
    <row r="585" spans="1:5" x14ac:dyDescent="0.25">
      <c r="A585">
        <v>14</v>
      </c>
      <c r="B585">
        <v>18</v>
      </c>
      <c r="C585" t="s">
        <v>13</v>
      </c>
      <c r="D585" t="s">
        <v>17</v>
      </c>
      <c r="E585">
        <f t="shared" ca="1" si="8"/>
        <v>7.26</v>
      </c>
    </row>
    <row r="586" spans="1:5" x14ac:dyDescent="0.25">
      <c r="A586">
        <v>14</v>
      </c>
      <c r="B586">
        <v>19</v>
      </c>
      <c r="C586" t="s">
        <v>13</v>
      </c>
      <c r="D586" t="s">
        <v>18</v>
      </c>
      <c r="E586">
        <f t="shared" ca="1" si="8"/>
        <v>9.4499999999999993</v>
      </c>
    </row>
    <row r="587" spans="1:5" x14ac:dyDescent="0.25">
      <c r="A587">
        <v>14</v>
      </c>
      <c r="B587">
        <v>20</v>
      </c>
      <c r="C587" t="s">
        <v>13</v>
      </c>
      <c r="D587" t="s">
        <v>19</v>
      </c>
      <c r="E587">
        <f t="shared" ca="1" si="8"/>
        <v>10</v>
      </c>
    </row>
    <row r="588" spans="1:5" x14ac:dyDescent="0.25">
      <c r="A588">
        <v>14</v>
      </c>
      <c r="B588">
        <v>21</v>
      </c>
      <c r="C588" t="s">
        <v>13</v>
      </c>
      <c r="D588" t="s">
        <v>20</v>
      </c>
      <c r="E588">
        <f t="shared" ca="1" si="8"/>
        <v>11.28</v>
      </c>
    </row>
    <row r="589" spans="1:5" x14ac:dyDescent="0.25">
      <c r="A589">
        <v>14</v>
      </c>
      <c r="B589">
        <v>22</v>
      </c>
      <c r="C589" t="s">
        <v>13</v>
      </c>
      <c r="D589" t="s">
        <v>21</v>
      </c>
      <c r="E589">
        <f t="shared" ca="1" si="8"/>
        <v>7.73</v>
      </c>
    </row>
    <row r="590" spans="1:5" x14ac:dyDescent="0.25">
      <c r="A590">
        <v>14</v>
      </c>
      <c r="B590">
        <v>23</v>
      </c>
      <c r="C590" t="s">
        <v>13</v>
      </c>
      <c r="D590" t="s">
        <v>22</v>
      </c>
      <c r="E590">
        <f t="shared" ca="1" si="8"/>
        <v>7.66</v>
      </c>
    </row>
    <row r="591" spans="1:5" x14ac:dyDescent="0.25">
      <c r="A591">
        <v>14</v>
      </c>
      <c r="B591">
        <v>24</v>
      </c>
      <c r="C591" t="s">
        <v>13</v>
      </c>
      <c r="D591" t="s">
        <v>23</v>
      </c>
      <c r="E591">
        <f t="shared" ca="1" si="8"/>
        <v>3.93</v>
      </c>
    </row>
    <row r="592" spans="1:5" x14ac:dyDescent="0.25">
      <c r="A592">
        <v>14</v>
      </c>
      <c r="B592">
        <v>25</v>
      </c>
      <c r="C592" t="s">
        <v>13</v>
      </c>
      <c r="D592" t="s">
        <v>24</v>
      </c>
      <c r="E592">
        <f t="shared" ca="1" si="8"/>
        <v>5.46</v>
      </c>
    </row>
    <row r="593" spans="1:5" x14ac:dyDescent="0.25">
      <c r="A593">
        <v>14</v>
      </c>
      <c r="B593">
        <v>26</v>
      </c>
      <c r="C593" t="s">
        <v>13</v>
      </c>
      <c r="D593" t="s">
        <v>25</v>
      </c>
      <c r="E593">
        <f t="shared" ca="1" si="8"/>
        <v>6.65</v>
      </c>
    </row>
    <row r="594" spans="1:5" x14ac:dyDescent="0.25">
      <c r="A594">
        <v>14</v>
      </c>
      <c r="B594">
        <v>27</v>
      </c>
      <c r="C594" t="s">
        <v>13</v>
      </c>
      <c r="D594" t="s">
        <v>26</v>
      </c>
      <c r="E594">
        <f t="shared" ca="1" si="8"/>
        <v>9.33</v>
      </c>
    </row>
    <row r="595" spans="1:5" x14ac:dyDescent="0.25">
      <c r="A595">
        <v>14</v>
      </c>
      <c r="B595">
        <v>29</v>
      </c>
      <c r="C595" t="s">
        <v>13</v>
      </c>
      <c r="D595" t="s">
        <v>27</v>
      </c>
      <c r="E595">
        <f t="shared" ca="1" si="8"/>
        <v>4.45</v>
      </c>
    </row>
    <row r="596" spans="1:5" x14ac:dyDescent="0.25">
      <c r="A596">
        <v>14</v>
      </c>
      <c r="B596">
        <v>30</v>
      </c>
      <c r="C596" t="s">
        <v>13</v>
      </c>
      <c r="D596" t="s">
        <v>28</v>
      </c>
      <c r="E596">
        <f t="shared" ca="1" si="8"/>
        <v>15.86</v>
      </c>
    </row>
    <row r="597" spans="1:5" x14ac:dyDescent="0.25">
      <c r="A597">
        <v>14</v>
      </c>
      <c r="B597">
        <v>31</v>
      </c>
      <c r="C597" t="s">
        <v>13</v>
      </c>
      <c r="D597" t="s">
        <v>29</v>
      </c>
      <c r="E597">
        <f t="shared" ca="1" si="8"/>
        <v>15.46</v>
      </c>
    </row>
    <row r="598" spans="1:5" x14ac:dyDescent="0.25">
      <c r="A598">
        <v>14</v>
      </c>
      <c r="B598">
        <v>32</v>
      </c>
      <c r="C598" t="s">
        <v>13</v>
      </c>
      <c r="D598" t="s">
        <v>30</v>
      </c>
      <c r="E598">
        <f t="shared" ca="1" si="8"/>
        <v>14.48</v>
      </c>
    </row>
    <row r="599" spans="1:5" x14ac:dyDescent="0.25">
      <c r="A599">
        <v>14</v>
      </c>
      <c r="B599">
        <v>33</v>
      </c>
      <c r="C599" t="s">
        <v>13</v>
      </c>
      <c r="D599" t="s">
        <v>31</v>
      </c>
      <c r="E599">
        <f t="shared" ca="1" si="8"/>
        <v>13.83</v>
      </c>
    </row>
    <row r="600" spans="1:5" x14ac:dyDescent="0.25">
      <c r="A600">
        <v>14</v>
      </c>
      <c r="B600">
        <v>34</v>
      </c>
      <c r="C600" t="s">
        <v>13</v>
      </c>
      <c r="D600" t="s">
        <v>32</v>
      </c>
      <c r="E600">
        <f t="shared" ca="1" si="8"/>
        <v>13.85</v>
      </c>
    </row>
    <row r="601" spans="1:5" x14ac:dyDescent="0.25">
      <c r="A601">
        <v>14</v>
      </c>
      <c r="B601">
        <v>35</v>
      </c>
      <c r="C601" t="s">
        <v>13</v>
      </c>
      <c r="D601" t="s">
        <v>33</v>
      </c>
      <c r="E601">
        <f t="shared" ca="1" si="8"/>
        <v>13.52</v>
      </c>
    </row>
    <row r="602" spans="1:5" x14ac:dyDescent="0.25">
      <c r="A602">
        <v>14</v>
      </c>
      <c r="B602">
        <v>36</v>
      </c>
      <c r="C602" t="s">
        <v>13</v>
      </c>
      <c r="D602" t="s">
        <v>34</v>
      </c>
      <c r="E602">
        <f t="shared" ca="1" si="8"/>
        <v>5.58</v>
      </c>
    </row>
    <row r="603" spans="1:5" x14ac:dyDescent="0.25">
      <c r="A603">
        <v>14</v>
      </c>
      <c r="B603">
        <v>37</v>
      </c>
      <c r="C603" t="s">
        <v>13</v>
      </c>
      <c r="D603" t="s">
        <v>35</v>
      </c>
      <c r="E603">
        <f t="shared" ca="1" si="8"/>
        <v>9.85</v>
      </c>
    </row>
    <row r="604" spans="1:5" x14ac:dyDescent="0.25">
      <c r="A604">
        <v>14</v>
      </c>
      <c r="B604">
        <v>38</v>
      </c>
      <c r="C604" t="s">
        <v>13</v>
      </c>
      <c r="D604" t="s">
        <v>36</v>
      </c>
      <c r="E604">
        <f t="shared" ca="1" si="8"/>
        <v>6.2</v>
      </c>
    </row>
    <row r="605" spans="1:5" x14ac:dyDescent="0.25">
      <c r="A605">
        <v>14</v>
      </c>
      <c r="B605">
        <v>39</v>
      </c>
      <c r="C605" t="s">
        <v>13</v>
      </c>
      <c r="D605" t="s">
        <v>37</v>
      </c>
      <c r="E605">
        <f t="shared" ca="1" si="8"/>
        <v>8.1300000000000008</v>
      </c>
    </row>
    <row r="606" spans="1:5" x14ac:dyDescent="0.25">
      <c r="A606">
        <v>14</v>
      </c>
      <c r="B606">
        <v>40</v>
      </c>
      <c r="C606" t="s">
        <v>13</v>
      </c>
      <c r="D606" t="s">
        <v>38</v>
      </c>
      <c r="E606">
        <f t="shared" ca="1" si="8"/>
        <v>8.3000000000000007</v>
      </c>
    </row>
    <row r="607" spans="1:5" x14ac:dyDescent="0.25">
      <c r="A607">
        <v>14</v>
      </c>
      <c r="B607">
        <v>41</v>
      </c>
      <c r="C607" t="s">
        <v>13</v>
      </c>
      <c r="D607" t="s">
        <v>39</v>
      </c>
      <c r="E607">
        <f t="shared" ca="1" si="8"/>
        <v>0</v>
      </c>
    </row>
    <row r="608" spans="1:5" x14ac:dyDescent="0.25">
      <c r="A608">
        <v>15</v>
      </c>
      <c r="B608">
        <v>1</v>
      </c>
      <c r="C608" t="s">
        <v>14</v>
      </c>
      <c r="D608" t="s">
        <v>0</v>
      </c>
      <c r="E608">
        <f t="shared" ca="1" si="8"/>
        <v>14.42</v>
      </c>
    </row>
    <row r="609" spans="1:5" x14ac:dyDescent="0.25">
      <c r="A609">
        <v>15</v>
      </c>
      <c r="B609">
        <v>2</v>
      </c>
      <c r="C609" t="s">
        <v>14</v>
      </c>
      <c r="D609" t="s">
        <v>1</v>
      </c>
      <c r="E609">
        <f t="shared" ca="1" si="8"/>
        <v>13.35</v>
      </c>
    </row>
    <row r="610" spans="1:5" x14ac:dyDescent="0.25">
      <c r="A610">
        <v>15</v>
      </c>
      <c r="B610">
        <v>3</v>
      </c>
      <c r="C610" t="s">
        <v>14</v>
      </c>
      <c r="D610" t="s">
        <v>2</v>
      </c>
      <c r="E610">
        <f t="shared" ca="1" si="8"/>
        <v>13.56</v>
      </c>
    </row>
    <row r="611" spans="1:5" x14ac:dyDescent="0.25">
      <c r="A611">
        <v>15</v>
      </c>
      <c r="B611">
        <v>4</v>
      </c>
      <c r="C611" t="s">
        <v>14</v>
      </c>
      <c r="D611" t="s">
        <v>3</v>
      </c>
      <c r="E611">
        <f t="shared" ca="1" si="8"/>
        <v>17.46</v>
      </c>
    </row>
    <row r="612" spans="1:5" x14ac:dyDescent="0.25">
      <c r="A612">
        <v>15</v>
      </c>
      <c r="B612">
        <v>5</v>
      </c>
      <c r="C612" t="s">
        <v>14</v>
      </c>
      <c r="D612" t="s">
        <v>4</v>
      </c>
      <c r="E612">
        <f t="shared" ca="1" si="8"/>
        <v>18.82</v>
      </c>
    </row>
    <row r="613" spans="1:5" x14ac:dyDescent="0.25">
      <c r="A613">
        <v>15</v>
      </c>
      <c r="B613">
        <v>6</v>
      </c>
      <c r="C613" t="s">
        <v>14</v>
      </c>
      <c r="D613" t="s">
        <v>5</v>
      </c>
      <c r="E613">
        <f t="shared" ca="1" si="8"/>
        <v>19.95</v>
      </c>
    </row>
    <row r="614" spans="1:5" x14ac:dyDescent="0.25">
      <c r="A614">
        <v>15</v>
      </c>
      <c r="B614">
        <v>7</v>
      </c>
      <c r="C614" t="s">
        <v>14</v>
      </c>
      <c r="D614" t="s">
        <v>6</v>
      </c>
      <c r="E614">
        <f t="shared" ca="1" si="8"/>
        <v>19</v>
      </c>
    </row>
    <row r="615" spans="1:5" x14ac:dyDescent="0.25">
      <c r="A615">
        <v>15</v>
      </c>
      <c r="B615">
        <v>8</v>
      </c>
      <c r="C615" t="s">
        <v>14</v>
      </c>
      <c r="D615" t="s">
        <v>7</v>
      </c>
      <c r="E615">
        <f t="shared" ca="1" si="8"/>
        <v>18.22</v>
      </c>
    </row>
    <row r="616" spans="1:5" x14ac:dyDescent="0.25">
      <c r="A616">
        <v>15</v>
      </c>
      <c r="B616">
        <v>9</v>
      </c>
      <c r="C616" t="s">
        <v>14</v>
      </c>
      <c r="D616" t="s">
        <v>8</v>
      </c>
      <c r="E616">
        <f t="shared" ca="1" si="8"/>
        <v>15.76</v>
      </c>
    </row>
    <row r="617" spans="1:5" x14ac:dyDescent="0.25">
      <c r="A617">
        <v>15</v>
      </c>
      <c r="B617">
        <v>10</v>
      </c>
      <c r="C617" t="s">
        <v>14</v>
      </c>
      <c r="D617" t="s">
        <v>9</v>
      </c>
      <c r="E617">
        <f t="shared" ca="1" si="8"/>
        <v>20.149999999999999</v>
      </c>
    </row>
    <row r="618" spans="1:5" x14ac:dyDescent="0.25">
      <c r="A618">
        <v>15</v>
      </c>
      <c r="B618">
        <v>11</v>
      </c>
      <c r="C618" t="s">
        <v>14</v>
      </c>
      <c r="D618" t="s">
        <v>10</v>
      </c>
      <c r="E618">
        <f t="shared" ca="1" si="8"/>
        <v>10</v>
      </c>
    </row>
    <row r="619" spans="1:5" x14ac:dyDescent="0.25">
      <c r="A619">
        <v>15</v>
      </c>
      <c r="B619">
        <v>12</v>
      </c>
      <c r="C619" t="s">
        <v>14</v>
      </c>
      <c r="D619" t="s">
        <v>11</v>
      </c>
      <c r="E619">
        <f t="shared" ca="1" si="8"/>
        <v>8.18</v>
      </c>
    </row>
    <row r="620" spans="1:5" x14ac:dyDescent="0.25">
      <c r="A620">
        <v>15</v>
      </c>
      <c r="B620">
        <v>13</v>
      </c>
      <c r="C620" t="s">
        <v>14</v>
      </c>
      <c r="D620" t="s">
        <v>12</v>
      </c>
      <c r="E620">
        <f t="shared" ca="1" si="8"/>
        <v>6.93</v>
      </c>
    </row>
    <row r="621" spans="1:5" x14ac:dyDescent="0.25">
      <c r="A621">
        <v>15</v>
      </c>
      <c r="B621">
        <v>14</v>
      </c>
      <c r="C621" t="s">
        <v>14</v>
      </c>
      <c r="D621" t="s">
        <v>13</v>
      </c>
      <c r="E621">
        <f t="shared" ca="1" si="8"/>
        <v>5.2</v>
      </c>
    </row>
    <row r="622" spans="1:5" x14ac:dyDescent="0.25">
      <c r="A622">
        <v>15</v>
      </c>
      <c r="B622">
        <v>15</v>
      </c>
      <c r="C622" t="s">
        <v>14</v>
      </c>
      <c r="D622" t="s">
        <v>14</v>
      </c>
      <c r="E622">
        <f t="shared" ca="1" si="8"/>
        <v>0</v>
      </c>
    </row>
    <row r="623" spans="1:5" x14ac:dyDescent="0.25">
      <c r="A623">
        <v>15</v>
      </c>
      <c r="B623">
        <v>16</v>
      </c>
      <c r="C623" t="s">
        <v>14</v>
      </c>
      <c r="D623" t="s">
        <v>15</v>
      </c>
      <c r="E623">
        <f t="shared" ca="1" si="8"/>
        <v>3.85</v>
      </c>
    </row>
    <row r="624" spans="1:5" x14ac:dyDescent="0.25">
      <c r="A624">
        <v>15</v>
      </c>
      <c r="B624">
        <v>17</v>
      </c>
      <c r="C624" t="s">
        <v>14</v>
      </c>
      <c r="D624" t="s">
        <v>16</v>
      </c>
      <c r="E624">
        <f t="shared" ca="1" si="8"/>
        <v>9.15</v>
      </c>
    </row>
    <row r="625" spans="1:5" x14ac:dyDescent="0.25">
      <c r="A625">
        <v>15</v>
      </c>
      <c r="B625">
        <v>18</v>
      </c>
      <c r="C625" t="s">
        <v>14</v>
      </c>
      <c r="D625" t="s">
        <v>17</v>
      </c>
      <c r="E625">
        <f t="shared" ref="E625:E688" ca="1" si="9">OFFSET($B$3,A625,B625)</f>
        <v>6.01</v>
      </c>
    </row>
    <row r="626" spans="1:5" x14ac:dyDescent="0.25">
      <c r="A626">
        <v>15</v>
      </c>
      <c r="B626">
        <v>19</v>
      </c>
      <c r="C626" t="s">
        <v>14</v>
      </c>
      <c r="D626" t="s">
        <v>18</v>
      </c>
      <c r="E626">
        <f t="shared" ca="1" si="9"/>
        <v>12</v>
      </c>
    </row>
    <row r="627" spans="1:5" x14ac:dyDescent="0.25">
      <c r="A627">
        <v>15</v>
      </c>
      <c r="B627">
        <v>20</v>
      </c>
      <c r="C627" t="s">
        <v>14</v>
      </c>
      <c r="D627" t="s">
        <v>19</v>
      </c>
      <c r="E627">
        <f t="shared" ca="1" si="9"/>
        <v>11.82</v>
      </c>
    </row>
    <row r="628" spans="1:5" x14ac:dyDescent="0.25">
      <c r="A628">
        <v>15</v>
      </c>
      <c r="B628">
        <v>21</v>
      </c>
      <c r="C628" t="s">
        <v>14</v>
      </c>
      <c r="D628" t="s">
        <v>20</v>
      </c>
      <c r="E628">
        <f t="shared" ca="1" si="9"/>
        <v>12.63</v>
      </c>
    </row>
    <row r="629" spans="1:5" x14ac:dyDescent="0.25">
      <c r="A629">
        <v>15</v>
      </c>
      <c r="B629">
        <v>22</v>
      </c>
      <c r="C629" t="s">
        <v>14</v>
      </c>
      <c r="D629" t="s">
        <v>21</v>
      </c>
      <c r="E629">
        <f t="shared" ca="1" si="9"/>
        <v>10.15</v>
      </c>
    </row>
    <row r="630" spans="1:5" x14ac:dyDescent="0.25">
      <c r="A630">
        <v>15</v>
      </c>
      <c r="B630">
        <v>23</v>
      </c>
      <c r="C630" t="s">
        <v>14</v>
      </c>
      <c r="D630" t="s">
        <v>22</v>
      </c>
      <c r="E630">
        <f t="shared" ca="1" si="9"/>
        <v>8.1199999999999992</v>
      </c>
    </row>
    <row r="631" spans="1:5" x14ac:dyDescent="0.25">
      <c r="A631">
        <v>15</v>
      </c>
      <c r="B631">
        <v>24</v>
      </c>
      <c r="C631" t="s">
        <v>14</v>
      </c>
      <c r="D631" t="s">
        <v>23</v>
      </c>
      <c r="E631">
        <f t="shared" ca="1" si="9"/>
        <v>6</v>
      </c>
    </row>
    <row r="632" spans="1:5" x14ac:dyDescent="0.25">
      <c r="A632">
        <v>15</v>
      </c>
      <c r="B632">
        <v>25</v>
      </c>
      <c r="C632" t="s">
        <v>14</v>
      </c>
      <c r="D632" t="s">
        <v>24</v>
      </c>
      <c r="E632">
        <f t="shared" ca="1" si="9"/>
        <v>7.83</v>
      </c>
    </row>
    <row r="633" spans="1:5" x14ac:dyDescent="0.25">
      <c r="A633">
        <v>15</v>
      </c>
      <c r="B633">
        <v>26</v>
      </c>
      <c r="C633" t="s">
        <v>14</v>
      </c>
      <c r="D633" t="s">
        <v>25</v>
      </c>
      <c r="E633">
        <f t="shared" ca="1" si="9"/>
        <v>4.32</v>
      </c>
    </row>
    <row r="634" spans="1:5" x14ac:dyDescent="0.25">
      <c r="A634">
        <v>15</v>
      </c>
      <c r="B634">
        <v>27</v>
      </c>
      <c r="C634" t="s">
        <v>14</v>
      </c>
      <c r="D634" t="s">
        <v>26</v>
      </c>
      <c r="E634">
        <f t="shared" ca="1" si="9"/>
        <v>10.56</v>
      </c>
    </row>
    <row r="635" spans="1:5" x14ac:dyDescent="0.25">
      <c r="A635">
        <v>15</v>
      </c>
      <c r="B635">
        <v>29</v>
      </c>
      <c r="C635" t="s">
        <v>14</v>
      </c>
      <c r="D635" t="s">
        <v>27</v>
      </c>
      <c r="E635">
        <f t="shared" ca="1" si="9"/>
        <v>6.8</v>
      </c>
    </row>
    <row r="636" spans="1:5" x14ac:dyDescent="0.25">
      <c r="A636">
        <v>15</v>
      </c>
      <c r="B636">
        <v>30</v>
      </c>
      <c r="C636" t="s">
        <v>14</v>
      </c>
      <c r="D636" t="s">
        <v>28</v>
      </c>
      <c r="E636">
        <f t="shared" ca="1" si="9"/>
        <v>17.22</v>
      </c>
    </row>
    <row r="637" spans="1:5" x14ac:dyDescent="0.25">
      <c r="A637">
        <v>15</v>
      </c>
      <c r="B637">
        <v>31</v>
      </c>
      <c r="C637" t="s">
        <v>14</v>
      </c>
      <c r="D637" t="s">
        <v>29</v>
      </c>
      <c r="E637">
        <f t="shared" ca="1" si="9"/>
        <v>16.5</v>
      </c>
    </row>
    <row r="638" spans="1:5" x14ac:dyDescent="0.25">
      <c r="A638">
        <v>15</v>
      </c>
      <c r="B638">
        <v>32</v>
      </c>
      <c r="C638" t="s">
        <v>14</v>
      </c>
      <c r="D638" t="s">
        <v>30</v>
      </c>
      <c r="E638">
        <f t="shared" ca="1" si="9"/>
        <v>15.9</v>
      </c>
    </row>
    <row r="639" spans="1:5" x14ac:dyDescent="0.25">
      <c r="A639">
        <v>15</v>
      </c>
      <c r="B639">
        <v>33</v>
      </c>
      <c r="C639" t="s">
        <v>14</v>
      </c>
      <c r="D639" t="s">
        <v>31</v>
      </c>
      <c r="E639">
        <f t="shared" ca="1" si="9"/>
        <v>15.25</v>
      </c>
    </row>
    <row r="640" spans="1:5" x14ac:dyDescent="0.25">
      <c r="A640">
        <v>15</v>
      </c>
      <c r="B640">
        <v>34</v>
      </c>
      <c r="C640" t="s">
        <v>14</v>
      </c>
      <c r="D640" t="s">
        <v>32</v>
      </c>
      <c r="E640">
        <f t="shared" ca="1" si="9"/>
        <v>15.35</v>
      </c>
    </row>
    <row r="641" spans="1:5" x14ac:dyDescent="0.25">
      <c r="A641">
        <v>15</v>
      </c>
      <c r="B641">
        <v>35</v>
      </c>
      <c r="C641" t="s">
        <v>14</v>
      </c>
      <c r="D641" t="s">
        <v>33</v>
      </c>
      <c r="E641">
        <f t="shared" ca="1" si="9"/>
        <v>14.93</v>
      </c>
    </row>
    <row r="642" spans="1:5" x14ac:dyDescent="0.25">
      <c r="A642">
        <v>15</v>
      </c>
      <c r="B642">
        <v>36</v>
      </c>
      <c r="C642" t="s">
        <v>14</v>
      </c>
      <c r="D642" t="s">
        <v>34</v>
      </c>
      <c r="E642">
        <f t="shared" ca="1" si="9"/>
        <v>9.5299999999999994</v>
      </c>
    </row>
    <row r="643" spans="1:5" x14ac:dyDescent="0.25">
      <c r="A643">
        <v>15</v>
      </c>
      <c r="B643">
        <v>37</v>
      </c>
      <c r="C643" t="s">
        <v>14</v>
      </c>
      <c r="D643" t="s">
        <v>35</v>
      </c>
      <c r="E643">
        <f t="shared" ca="1" si="9"/>
        <v>12.08</v>
      </c>
    </row>
    <row r="644" spans="1:5" x14ac:dyDescent="0.25">
      <c r="A644">
        <v>15</v>
      </c>
      <c r="B644">
        <v>38</v>
      </c>
      <c r="C644" t="s">
        <v>14</v>
      </c>
      <c r="D644" t="s">
        <v>36</v>
      </c>
      <c r="E644">
        <f t="shared" ca="1" si="9"/>
        <v>10.15</v>
      </c>
    </row>
    <row r="645" spans="1:5" x14ac:dyDescent="0.25">
      <c r="A645">
        <v>15</v>
      </c>
      <c r="B645">
        <v>39</v>
      </c>
      <c r="C645" t="s">
        <v>14</v>
      </c>
      <c r="D645" t="s">
        <v>37</v>
      </c>
      <c r="E645">
        <f t="shared" ca="1" si="9"/>
        <v>11.5</v>
      </c>
    </row>
    <row r="646" spans="1:5" x14ac:dyDescent="0.25">
      <c r="A646">
        <v>15</v>
      </c>
      <c r="B646">
        <v>40</v>
      </c>
      <c r="C646" t="s">
        <v>14</v>
      </c>
      <c r="D646" t="s">
        <v>38</v>
      </c>
      <c r="E646">
        <f t="shared" ca="1" si="9"/>
        <v>10.96</v>
      </c>
    </row>
    <row r="647" spans="1:5" x14ac:dyDescent="0.25">
      <c r="A647">
        <v>15</v>
      </c>
      <c r="B647">
        <v>41</v>
      </c>
      <c r="C647" t="s">
        <v>14</v>
      </c>
      <c r="D647" t="s">
        <v>39</v>
      </c>
      <c r="E647">
        <f t="shared" ca="1" si="9"/>
        <v>0</v>
      </c>
    </row>
    <row r="648" spans="1:5" x14ac:dyDescent="0.25">
      <c r="A648">
        <v>16</v>
      </c>
      <c r="B648">
        <v>1</v>
      </c>
      <c r="C648" t="s">
        <v>15</v>
      </c>
      <c r="D648" t="s">
        <v>0</v>
      </c>
      <c r="E648">
        <f t="shared" ca="1" si="9"/>
        <v>17.059999999999999</v>
      </c>
    </row>
    <row r="649" spans="1:5" x14ac:dyDescent="0.25">
      <c r="A649">
        <v>16</v>
      </c>
      <c r="B649">
        <v>2</v>
      </c>
      <c r="C649" t="s">
        <v>15</v>
      </c>
      <c r="D649" t="s">
        <v>1</v>
      </c>
      <c r="E649">
        <f t="shared" ca="1" si="9"/>
        <v>16.329999999999998</v>
      </c>
    </row>
    <row r="650" spans="1:5" x14ac:dyDescent="0.25">
      <c r="A650">
        <v>16</v>
      </c>
      <c r="B650">
        <v>3</v>
      </c>
      <c r="C650" t="s">
        <v>15</v>
      </c>
      <c r="D650" t="s">
        <v>2</v>
      </c>
      <c r="E650">
        <f t="shared" ca="1" si="9"/>
        <v>16.21</v>
      </c>
    </row>
    <row r="651" spans="1:5" x14ac:dyDescent="0.25">
      <c r="A651">
        <v>16</v>
      </c>
      <c r="B651">
        <v>4</v>
      </c>
      <c r="C651" t="s">
        <v>15</v>
      </c>
      <c r="D651" t="s">
        <v>3</v>
      </c>
      <c r="E651">
        <f t="shared" ca="1" si="9"/>
        <v>20.6</v>
      </c>
    </row>
    <row r="652" spans="1:5" x14ac:dyDescent="0.25">
      <c r="A652">
        <v>16</v>
      </c>
      <c r="B652">
        <v>5</v>
      </c>
      <c r="C652" t="s">
        <v>15</v>
      </c>
      <c r="D652" t="s">
        <v>4</v>
      </c>
      <c r="E652">
        <f t="shared" ca="1" si="9"/>
        <v>21.06</v>
      </c>
    </row>
    <row r="653" spans="1:5" x14ac:dyDescent="0.25">
      <c r="A653">
        <v>16</v>
      </c>
      <c r="B653">
        <v>6</v>
      </c>
      <c r="C653" t="s">
        <v>15</v>
      </c>
      <c r="D653" t="s">
        <v>5</v>
      </c>
      <c r="E653">
        <f t="shared" ca="1" si="9"/>
        <v>22.56</v>
      </c>
    </row>
    <row r="654" spans="1:5" x14ac:dyDescent="0.25">
      <c r="A654">
        <v>16</v>
      </c>
      <c r="B654">
        <v>7</v>
      </c>
      <c r="C654" t="s">
        <v>15</v>
      </c>
      <c r="D654" t="s">
        <v>6</v>
      </c>
      <c r="E654">
        <f t="shared" ca="1" si="9"/>
        <v>21</v>
      </c>
    </row>
    <row r="655" spans="1:5" x14ac:dyDescent="0.25">
      <c r="A655">
        <v>16</v>
      </c>
      <c r="B655">
        <v>8</v>
      </c>
      <c r="C655" t="s">
        <v>15</v>
      </c>
      <c r="D655" t="s">
        <v>7</v>
      </c>
      <c r="E655">
        <f t="shared" ca="1" si="9"/>
        <v>18.809999999999999</v>
      </c>
    </row>
    <row r="656" spans="1:5" x14ac:dyDescent="0.25">
      <c r="A656">
        <v>16</v>
      </c>
      <c r="B656">
        <v>9</v>
      </c>
      <c r="C656" t="s">
        <v>15</v>
      </c>
      <c r="D656" t="s">
        <v>8</v>
      </c>
      <c r="E656">
        <f t="shared" ca="1" si="9"/>
        <v>18.600000000000001</v>
      </c>
    </row>
    <row r="657" spans="1:5" x14ac:dyDescent="0.25">
      <c r="A657">
        <v>16</v>
      </c>
      <c r="B657">
        <v>10</v>
      </c>
      <c r="C657" t="s">
        <v>15</v>
      </c>
      <c r="D657" t="s">
        <v>9</v>
      </c>
      <c r="E657">
        <f t="shared" ca="1" si="9"/>
        <v>21.95</v>
      </c>
    </row>
    <row r="658" spans="1:5" x14ac:dyDescent="0.25">
      <c r="A658">
        <v>16</v>
      </c>
      <c r="B658">
        <v>11</v>
      </c>
      <c r="C658" t="s">
        <v>15</v>
      </c>
      <c r="D658" t="s">
        <v>10</v>
      </c>
      <c r="E658">
        <f t="shared" ca="1" si="9"/>
        <v>8.66</v>
      </c>
    </row>
    <row r="659" spans="1:5" x14ac:dyDescent="0.25">
      <c r="A659">
        <v>16</v>
      </c>
      <c r="B659">
        <v>12</v>
      </c>
      <c r="C659" t="s">
        <v>15</v>
      </c>
      <c r="D659" t="s">
        <v>11</v>
      </c>
      <c r="E659">
        <f t="shared" ca="1" si="9"/>
        <v>7.85</v>
      </c>
    </row>
    <row r="660" spans="1:5" x14ac:dyDescent="0.25">
      <c r="A660">
        <v>16</v>
      </c>
      <c r="B660">
        <v>13</v>
      </c>
      <c r="C660" t="s">
        <v>15</v>
      </c>
      <c r="D660" t="s">
        <v>12</v>
      </c>
      <c r="E660">
        <f t="shared" ca="1" si="9"/>
        <v>7.38</v>
      </c>
    </row>
    <row r="661" spans="1:5" x14ac:dyDescent="0.25">
      <c r="A661">
        <v>16</v>
      </c>
      <c r="B661">
        <v>14</v>
      </c>
      <c r="C661" t="s">
        <v>15</v>
      </c>
      <c r="D661" t="s">
        <v>13</v>
      </c>
      <c r="E661">
        <f t="shared" ca="1" si="9"/>
        <v>5.9</v>
      </c>
    </row>
    <row r="662" spans="1:5" x14ac:dyDescent="0.25">
      <c r="A662">
        <v>16</v>
      </c>
      <c r="B662">
        <v>15</v>
      </c>
      <c r="C662" t="s">
        <v>15</v>
      </c>
      <c r="D662" t="s">
        <v>14</v>
      </c>
      <c r="E662">
        <f t="shared" ca="1" si="9"/>
        <v>3.85</v>
      </c>
    </row>
    <row r="663" spans="1:5" x14ac:dyDescent="0.25">
      <c r="A663">
        <v>16</v>
      </c>
      <c r="B663">
        <v>16</v>
      </c>
      <c r="C663" t="s">
        <v>15</v>
      </c>
      <c r="D663" t="s">
        <v>15</v>
      </c>
      <c r="E663">
        <f t="shared" ca="1" si="9"/>
        <v>0</v>
      </c>
    </row>
    <row r="664" spans="1:5" x14ac:dyDescent="0.25">
      <c r="A664">
        <v>16</v>
      </c>
      <c r="B664">
        <v>17</v>
      </c>
      <c r="C664" t="s">
        <v>15</v>
      </c>
      <c r="D664" t="s">
        <v>16</v>
      </c>
      <c r="E664">
        <f t="shared" ca="1" si="9"/>
        <v>5.68</v>
      </c>
    </row>
    <row r="665" spans="1:5" x14ac:dyDescent="0.25">
      <c r="A665">
        <v>16</v>
      </c>
      <c r="B665">
        <v>18</v>
      </c>
      <c r="C665" t="s">
        <v>15</v>
      </c>
      <c r="D665" t="s">
        <v>17</v>
      </c>
      <c r="E665">
        <f t="shared" ca="1" si="9"/>
        <v>2.4500000000000002</v>
      </c>
    </row>
    <row r="666" spans="1:5" x14ac:dyDescent="0.25">
      <c r="A666">
        <v>16</v>
      </c>
      <c r="B666">
        <v>19</v>
      </c>
      <c r="C666" t="s">
        <v>15</v>
      </c>
      <c r="D666" t="s">
        <v>18</v>
      </c>
      <c r="E666">
        <f t="shared" ca="1" si="9"/>
        <v>14.21</v>
      </c>
    </row>
    <row r="667" spans="1:5" x14ac:dyDescent="0.25">
      <c r="A667">
        <v>16</v>
      </c>
      <c r="B667">
        <v>20</v>
      </c>
      <c r="C667" t="s">
        <v>15</v>
      </c>
      <c r="D667" t="s">
        <v>19</v>
      </c>
      <c r="E667">
        <f t="shared" ca="1" si="9"/>
        <v>14.81</v>
      </c>
    </row>
    <row r="668" spans="1:5" x14ac:dyDescent="0.25">
      <c r="A668">
        <v>16</v>
      </c>
      <c r="B668">
        <v>21</v>
      </c>
      <c r="C668" t="s">
        <v>15</v>
      </c>
      <c r="D668" t="s">
        <v>20</v>
      </c>
      <c r="E668">
        <f t="shared" ca="1" si="9"/>
        <v>15.92</v>
      </c>
    </row>
    <row r="669" spans="1:5" x14ac:dyDescent="0.25">
      <c r="A669">
        <v>16</v>
      </c>
      <c r="B669">
        <v>22</v>
      </c>
      <c r="C669" t="s">
        <v>15</v>
      </c>
      <c r="D669" t="s">
        <v>21</v>
      </c>
      <c r="E669">
        <f t="shared" ca="1" si="9"/>
        <v>12.26</v>
      </c>
    </row>
    <row r="670" spans="1:5" x14ac:dyDescent="0.25">
      <c r="A670">
        <v>16</v>
      </c>
      <c r="B670">
        <v>23</v>
      </c>
      <c r="C670" t="s">
        <v>15</v>
      </c>
      <c r="D670" t="s">
        <v>22</v>
      </c>
      <c r="E670">
        <f t="shared" ca="1" si="9"/>
        <v>11.35</v>
      </c>
    </row>
    <row r="671" spans="1:5" x14ac:dyDescent="0.25">
      <c r="A671">
        <v>16</v>
      </c>
      <c r="B671">
        <v>24</v>
      </c>
      <c r="C671" t="s">
        <v>15</v>
      </c>
      <c r="D671" t="s">
        <v>23</v>
      </c>
      <c r="E671">
        <f t="shared" ca="1" si="9"/>
        <v>8.08</v>
      </c>
    </row>
    <row r="672" spans="1:5" x14ac:dyDescent="0.25">
      <c r="A672">
        <v>16</v>
      </c>
      <c r="B672">
        <v>25</v>
      </c>
      <c r="C672" t="s">
        <v>15</v>
      </c>
      <c r="D672" t="s">
        <v>24</v>
      </c>
      <c r="E672">
        <f t="shared" ca="1" si="9"/>
        <v>9.86</v>
      </c>
    </row>
    <row r="673" spans="1:5" x14ac:dyDescent="0.25">
      <c r="A673">
        <v>16</v>
      </c>
      <c r="B673">
        <v>26</v>
      </c>
      <c r="C673" t="s">
        <v>15</v>
      </c>
      <c r="D673" t="s">
        <v>25</v>
      </c>
      <c r="E673">
        <f t="shared" ca="1" si="9"/>
        <v>6.85</v>
      </c>
    </row>
    <row r="674" spans="1:5" x14ac:dyDescent="0.25">
      <c r="A674">
        <v>16</v>
      </c>
      <c r="B674">
        <v>27</v>
      </c>
      <c r="C674" t="s">
        <v>15</v>
      </c>
      <c r="D674" t="s">
        <v>26</v>
      </c>
      <c r="E674">
        <f t="shared" ca="1" si="9"/>
        <v>13.75</v>
      </c>
    </row>
    <row r="675" spans="1:5" x14ac:dyDescent="0.25">
      <c r="A675">
        <v>16</v>
      </c>
      <c r="B675">
        <v>29</v>
      </c>
      <c r="C675" t="s">
        <v>15</v>
      </c>
      <c r="D675" t="s">
        <v>27</v>
      </c>
      <c r="E675">
        <f t="shared" ca="1" si="9"/>
        <v>8.8000000000000007</v>
      </c>
    </row>
    <row r="676" spans="1:5" x14ac:dyDescent="0.25">
      <c r="A676">
        <v>16</v>
      </c>
      <c r="B676">
        <v>30</v>
      </c>
      <c r="C676" t="s">
        <v>15</v>
      </c>
      <c r="D676" t="s">
        <v>28</v>
      </c>
      <c r="E676">
        <f t="shared" ca="1" si="9"/>
        <v>19.75</v>
      </c>
    </row>
    <row r="677" spans="1:5" x14ac:dyDescent="0.25">
      <c r="A677">
        <v>16</v>
      </c>
      <c r="B677">
        <v>31</v>
      </c>
      <c r="C677" t="s">
        <v>15</v>
      </c>
      <c r="D677" t="s">
        <v>29</v>
      </c>
      <c r="E677">
        <f t="shared" ca="1" si="9"/>
        <v>20.13</v>
      </c>
    </row>
    <row r="678" spans="1:5" x14ac:dyDescent="0.25">
      <c r="A678">
        <v>16</v>
      </c>
      <c r="B678">
        <v>32</v>
      </c>
      <c r="C678" t="s">
        <v>15</v>
      </c>
      <c r="D678" t="s">
        <v>30</v>
      </c>
      <c r="E678">
        <f t="shared" ca="1" si="9"/>
        <v>18.46</v>
      </c>
    </row>
    <row r="679" spans="1:5" x14ac:dyDescent="0.25">
      <c r="A679">
        <v>16</v>
      </c>
      <c r="B679">
        <v>33</v>
      </c>
      <c r="C679" t="s">
        <v>15</v>
      </c>
      <c r="D679" t="s">
        <v>31</v>
      </c>
      <c r="E679">
        <f t="shared" ca="1" si="9"/>
        <v>18.66</v>
      </c>
    </row>
    <row r="680" spans="1:5" x14ac:dyDescent="0.25">
      <c r="A680">
        <v>16</v>
      </c>
      <c r="B680">
        <v>34</v>
      </c>
      <c r="C680" t="s">
        <v>15</v>
      </c>
      <c r="D680" t="s">
        <v>32</v>
      </c>
      <c r="E680">
        <f t="shared" ca="1" si="9"/>
        <v>18.399999999999999</v>
      </c>
    </row>
    <row r="681" spans="1:5" x14ac:dyDescent="0.25">
      <c r="A681">
        <v>16</v>
      </c>
      <c r="B681">
        <v>35</v>
      </c>
      <c r="C681" t="s">
        <v>15</v>
      </c>
      <c r="D681" t="s">
        <v>33</v>
      </c>
      <c r="E681">
        <f t="shared" ca="1" si="9"/>
        <v>18.2</v>
      </c>
    </row>
    <row r="682" spans="1:5" x14ac:dyDescent="0.25">
      <c r="A682">
        <v>16</v>
      </c>
      <c r="B682">
        <v>36</v>
      </c>
      <c r="C682" t="s">
        <v>15</v>
      </c>
      <c r="D682" t="s">
        <v>34</v>
      </c>
      <c r="E682">
        <f t="shared" ca="1" si="9"/>
        <v>8.08</v>
      </c>
    </row>
    <row r="683" spans="1:5" x14ac:dyDescent="0.25">
      <c r="A683">
        <v>16</v>
      </c>
      <c r="B683">
        <v>37</v>
      </c>
      <c r="C683" t="s">
        <v>15</v>
      </c>
      <c r="D683" t="s">
        <v>35</v>
      </c>
      <c r="E683">
        <f t="shared" ca="1" si="9"/>
        <v>8.58</v>
      </c>
    </row>
    <row r="684" spans="1:5" x14ac:dyDescent="0.25">
      <c r="A684">
        <v>16</v>
      </c>
      <c r="B684">
        <v>38</v>
      </c>
      <c r="C684" t="s">
        <v>15</v>
      </c>
      <c r="D684" t="s">
        <v>36</v>
      </c>
      <c r="E684">
        <f t="shared" ca="1" si="9"/>
        <v>8.18</v>
      </c>
    </row>
    <row r="685" spans="1:5" x14ac:dyDescent="0.25">
      <c r="A685">
        <v>16</v>
      </c>
      <c r="B685">
        <v>39</v>
      </c>
      <c r="C685" t="s">
        <v>15</v>
      </c>
      <c r="D685" t="s">
        <v>37</v>
      </c>
      <c r="E685">
        <f t="shared" ca="1" si="9"/>
        <v>9.1199999999999992</v>
      </c>
    </row>
    <row r="686" spans="1:5" x14ac:dyDescent="0.25">
      <c r="A686">
        <v>16</v>
      </c>
      <c r="B686">
        <v>40</v>
      </c>
      <c r="C686" t="s">
        <v>15</v>
      </c>
      <c r="D686" t="s">
        <v>38</v>
      </c>
      <c r="E686">
        <f t="shared" ca="1" si="9"/>
        <v>8.6300000000000008</v>
      </c>
    </row>
    <row r="687" spans="1:5" x14ac:dyDescent="0.25">
      <c r="A687">
        <v>16</v>
      </c>
      <c r="B687">
        <v>41</v>
      </c>
      <c r="C687" t="s">
        <v>15</v>
      </c>
      <c r="D687" t="s">
        <v>39</v>
      </c>
      <c r="E687">
        <f t="shared" ca="1" si="9"/>
        <v>0</v>
      </c>
    </row>
    <row r="688" spans="1:5" x14ac:dyDescent="0.25">
      <c r="A688">
        <v>17</v>
      </c>
      <c r="B688">
        <v>1</v>
      </c>
      <c r="C688" t="s">
        <v>16</v>
      </c>
      <c r="D688" t="s">
        <v>0</v>
      </c>
      <c r="E688">
        <f t="shared" ca="1" si="9"/>
        <v>21.4</v>
      </c>
    </row>
    <row r="689" spans="1:5" x14ac:dyDescent="0.25">
      <c r="A689">
        <v>17</v>
      </c>
      <c r="B689">
        <v>2</v>
      </c>
      <c r="C689" t="s">
        <v>16</v>
      </c>
      <c r="D689" t="s">
        <v>1</v>
      </c>
      <c r="E689">
        <f t="shared" ref="E689:E752" ca="1" si="10">OFFSET($B$3,A689,B689)</f>
        <v>19.260000000000002</v>
      </c>
    </row>
    <row r="690" spans="1:5" x14ac:dyDescent="0.25">
      <c r="A690">
        <v>17</v>
      </c>
      <c r="B690">
        <v>3</v>
      </c>
      <c r="C690" t="s">
        <v>16</v>
      </c>
      <c r="D690" t="s">
        <v>2</v>
      </c>
      <c r="E690">
        <f t="shared" ca="1" si="10"/>
        <v>19.86</v>
      </c>
    </row>
    <row r="691" spans="1:5" x14ac:dyDescent="0.25">
      <c r="A691">
        <v>17</v>
      </c>
      <c r="B691">
        <v>4</v>
      </c>
      <c r="C691" t="s">
        <v>16</v>
      </c>
      <c r="D691" t="s">
        <v>3</v>
      </c>
      <c r="E691">
        <f t="shared" ca="1" si="10"/>
        <v>25</v>
      </c>
    </row>
    <row r="692" spans="1:5" x14ac:dyDescent="0.25">
      <c r="A692">
        <v>17</v>
      </c>
      <c r="B692">
        <v>5</v>
      </c>
      <c r="C692" t="s">
        <v>16</v>
      </c>
      <c r="D692" t="s">
        <v>4</v>
      </c>
      <c r="E692">
        <f t="shared" ca="1" si="10"/>
        <v>26</v>
      </c>
    </row>
    <row r="693" spans="1:5" x14ac:dyDescent="0.25">
      <c r="A693">
        <v>17</v>
      </c>
      <c r="B693">
        <v>6</v>
      </c>
      <c r="C693" t="s">
        <v>16</v>
      </c>
      <c r="D693" t="s">
        <v>5</v>
      </c>
      <c r="E693">
        <f t="shared" ca="1" si="10"/>
        <v>28</v>
      </c>
    </row>
    <row r="694" spans="1:5" x14ac:dyDescent="0.25">
      <c r="A694">
        <v>17</v>
      </c>
      <c r="B694">
        <v>7</v>
      </c>
      <c r="C694" t="s">
        <v>16</v>
      </c>
      <c r="D694" t="s">
        <v>6</v>
      </c>
      <c r="E694">
        <f t="shared" ca="1" si="10"/>
        <v>25</v>
      </c>
    </row>
    <row r="695" spans="1:5" x14ac:dyDescent="0.25">
      <c r="A695">
        <v>17</v>
      </c>
      <c r="B695">
        <v>8</v>
      </c>
      <c r="C695" t="s">
        <v>16</v>
      </c>
      <c r="D695" t="s">
        <v>7</v>
      </c>
      <c r="E695">
        <f t="shared" ca="1" si="10"/>
        <v>24</v>
      </c>
    </row>
    <row r="696" spans="1:5" x14ac:dyDescent="0.25">
      <c r="A696">
        <v>17</v>
      </c>
      <c r="B696">
        <v>9</v>
      </c>
      <c r="C696" t="s">
        <v>16</v>
      </c>
      <c r="D696" t="s">
        <v>8</v>
      </c>
      <c r="E696">
        <f t="shared" ca="1" si="10"/>
        <v>22.36</v>
      </c>
    </row>
    <row r="697" spans="1:5" x14ac:dyDescent="0.25">
      <c r="A697">
        <v>17</v>
      </c>
      <c r="B697">
        <v>10</v>
      </c>
      <c r="C697" t="s">
        <v>16</v>
      </c>
      <c r="D697" t="s">
        <v>9</v>
      </c>
      <c r="E697">
        <f t="shared" ca="1" si="10"/>
        <v>26</v>
      </c>
    </row>
    <row r="698" spans="1:5" x14ac:dyDescent="0.25">
      <c r="A698">
        <v>17</v>
      </c>
      <c r="B698">
        <v>11</v>
      </c>
      <c r="C698" t="s">
        <v>16</v>
      </c>
      <c r="D698" t="s">
        <v>10</v>
      </c>
      <c r="E698">
        <f t="shared" ca="1" si="10"/>
        <v>9.33</v>
      </c>
    </row>
    <row r="699" spans="1:5" x14ac:dyDescent="0.25">
      <c r="A699">
        <v>17</v>
      </c>
      <c r="B699">
        <v>12</v>
      </c>
      <c r="C699" t="s">
        <v>16</v>
      </c>
      <c r="D699" t="s">
        <v>11</v>
      </c>
      <c r="E699">
        <f t="shared" ca="1" si="10"/>
        <v>8.52</v>
      </c>
    </row>
    <row r="700" spans="1:5" x14ac:dyDescent="0.25">
      <c r="A700">
        <v>17</v>
      </c>
      <c r="B700">
        <v>13</v>
      </c>
      <c r="C700" t="s">
        <v>16</v>
      </c>
      <c r="D700" t="s">
        <v>12</v>
      </c>
      <c r="E700">
        <f t="shared" ca="1" si="10"/>
        <v>8.4</v>
      </c>
    </row>
    <row r="701" spans="1:5" x14ac:dyDescent="0.25">
      <c r="A701">
        <v>17</v>
      </c>
      <c r="B701">
        <v>14</v>
      </c>
      <c r="C701" t="s">
        <v>16</v>
      </c>
      <c r="D701" t="s">
        <v>13</v>
      </c>
      <c r="E701">
        <f t="shared" ca="1" si="10"/>
        <v>8.0299999999999994</v>
      </c>
    </row>
    <row r="702" spans="1:5" x14ac:dyDescent="0.25">
      <c r="A702">
        <v>17</v>
      </c>
      <c r="B702">
        <v>15</v>
      </c>
      <c r="C702" t="s">
        <v>16</v>
      </c>
      <c r="D702" t="s">
        <v>14</v>
      </c>
      <c r="E702">
        <f t="shared" ca="1" si="10"/>
        <v>9.15</v>
      </c>
    </row>
    <row r="703" spans="1:5" x14ac:dyDescent="0.25">
      <c r="A703">
        <v>17</v>
      </c>
      <c r="B703">
        <v>16</v>
      </c>
      <c r="C703" t="s">
        <v>16</v>
      </c>
      <c r="D703" t="s">
        <v>15</v>
      </c>
      <c r="E703">
        <f t="shared" ca="1" si="10"/>
        <v>5.68</v>
      </c>
    </row>
    <row r="704" spans="1:5" x14ac:dyDescent="0.25">
      <c r="A704">
        <v>17</v>
      </c>
      <c r="B704">
        <v>17</v>
      </c>
      <c r="C704" t="s">
        <v>16</v>
      </c>
      <c r="D704" t="s">
        <v>16</v>
      </c>
      <c r="E704">
        <f t="shared" ca="1" si="10"/>
        <v>0</v>
      </c>
    </row>
    <row r="705" spans="1:5" x14ac:dyDescent="0.25">
      <c r="A705">
        <v>17</v>
      </c>
      <c r="B705">
        <v>18</v>
      </c>
      <c r="C705" t="s">
        <v>16</v>
      </c>
      <c r="D705" t="s">
        <v>17</v>
      </c>
      <c r="E705">
        <f t="shared" ca="1" si="10"/>
        <v>4.25</v>
      </c>
    </row>
    <row r="706" spans="1:5" x14ac:dyDescent="0.25">
      <c r="A706">
        <v>17</v>
      </c>
      <c r="B706">
        <v>19</v>
      </c>
      <c r="C706" t="s">
        <v>16</v>
      </c>
      <c r="D706" t="s">
        <v>18</v>
      </c>
      <c r="E706">
        <f t="shared" ca="1" si="10"/>
        <v>17.63</v>
      </c>
    </row>
    <row r="707" spans="1:5" x14ac:dyDescent="0.25">
      <c r="A707">
        <v>17</v>
      </c>
      <c r="B707">
        <v>20</v>
      </c>
      <c r="C707" t="s">
        <v>16</v>
      </c>
      <c r="D707" t="s">
        <v>19</v>
      </c>
      <c r="E707">
        <f t="shared" ca="1" si="10"/>
        <v>18.22</v>
      </c>
    </row>
    <row r="708" spans="1:5" x14ac:dyDescent="0.25">
      <c r="A708">
        <v>17</v>
      </c>
      <c r="B708">
        <v>21</v>
      </c>
      <c r="C708" t="s">
        <v>16</v>
      </c>
      <c r="D708" t="s">
        <v>20</v>
      </c>
      <c r="E708">
        <f t="shared" ca="1" si="10"/>
        <v>19.43</v>
      </c>
    </row>
    <row r="709" spans="1:5" x14ac:dyDescent="0.25">
      <c r="A709">
        <v>17</v>
      </c>
      <c r="B709">
        <v>22</v>
      </c>
      <c r="C709" t="s">
        <v>16</v>
      </c>
      <c r="D709" t="s">
        <v>21</v>
      </c>
      <c r="E709">
        <f t="shared" ca="1" si="10"/>
        <v>15.46</v>
      </c>
    </row>
    <row r="710" spans="1:5" x14ac:dyDescent="0.25">
      <c r="A710">
        <v>17</v>
      </c>
      <c r="B710">
        <v>23</v>
      </c>
      <c r="C710" t="s">
        <v>16</v>
      </c>
      <c r="D710" t="s">
        <v>22</v>
      </c>
      <c r="E710">
        <f t="shared" ca="1" si="10"/>
        <v>15.51</v>
      </c>
    </row>
    <row r="711" spans="1:5" x14ac:dyDescent="0.25">
      <c r="A711">
        <v>17</v>
      </c>
      <c r="B711">
        <v>24</v>
      </c>
      <c r="C711" t="s">
        <v>16</v>
      </c>
      <c r="D711" t="s">
        <v>23</v>
      </c>
      <c r="E711">
        <f t="shared" ca="1" si="10"/>
        <v>11.5</v>
      </c>
    </row>
    <row r="712" spans="1:5" x14ac:dyDescent="0.25">
      <c r="A712">
        <v>17</v>
      </c>
      <c r="B712">
        <v>25</v>
      </c>
      <c r="C712" t="s">
        <v>16</v>
      </c>
      <c r="D712" t="s">
        <v>24</v>
      </c>
      <c r="E712">
        <f t="shared" ca="1" si="10"/>
        <v>13.08</v>
      </c>
    </row>
    <row r="713" spans="1:5" x14ac:dyDescent="0.25">
      <c r="A713">
        <v>17</v>
      </c>
      <c r="B713">
        <v>26</v>
      </c>
      <c r="C713" t="s">
        <v>16</v>
      </c>
      <c r="D713" t="s">
        <v>25</v>
      </c>
      <c r="E713">
        <f t="shared" ca="1" si="10"/>
        <v>12.23</v>
      </c>
    </row>
    <row r="714" spans="1:5" x14ac:dyDescent="0.25">
      <c r="A714">
        <v>17</v>
      </c>
      <c r="B714">
        <v>27</v>
      </c>
      <c r="C714" t="s">
        <v>16</v>
      </c>
      <c r="D714" t="s">
        <v>26</v>
      </c>
      <c r="E714">
        <f t="shared" ca="1" si="10"/>
        <v>17.5</v>
      </c>
    </row>
    <row r="715" spans="1:5" x14ac:dyDescent="0.25">
      <c r="A715">
        <v>17</v>
      </c>
      <c r="B715">
        <v>29</v>
      </c>
      <c r="C715" t="s">
        <v>16</v>
      </c>
      <c r="D715" t="s">
        <v>27</v>
      </c>
      <c r="E715">
        <f t="shared" ca="1" si="10"/>
        <v>11.86</v>
      </c>
    </row>
    <row r="716" spans="1:5" x14ac:dyDescent="0.25">
      <c r="A716">
        <v>17</v>
      </c>
      <c r="B716">
        <v>30</v>
      </c>
      <c r="C716" t="s">
        <v>16</v>
      </c>
      <c r="D716" t="s">
        <v>28</v>
      </c>
      <c r="E716">
        <f t="shared" ca="1" si="10"/>
        <v>23.06</v>
      </c>
    </row>
    <row r="717" spans="1:5" x14ac:dyDescent="0.25">
      <c r="A717">
        <v>17</v>
      </c>
      <c r="B717">
        <v>31</v>
      </c>
      <c r="C717" t="s">
        <v>16</v>
      </c>
      <c r="D717" t="s">
        <v>29</v>
      </c>
      <c r="E717">
        <f t="shared" ca="1" si="10"/>
        <v>22.66</v>
      </c>
    </row>
    <row r="718" spans="1:5" x14ac:dyDescent="0.25">
      <c r="A718">
        <v>17</v>
      </c>
      <c r="B718">
        <v>32</v>
      </c>
      <c r="C718" t="s">
        <v>16</v>
      </c>
      <c r="D718" t="s">
        <v>30</v>
      </c>
      <c r="E718">
        <f t="shared" ca="1" si="10"/>
        <v>21.78</v>
      </c>
    </row>
    <row r="719" spans="1:5" x14ac:dyDescent="0.25">
      <c r="A719">
        <v>17</v>
      </c>
      <c r="B719">
        <v>33</v>
      </c>
      <c r="C719" t="s">
        <v>16</v>
      </c>
      <c r="D719" t="s">
        <v>31</v>
      </c>
      <c r="E719">
        <f t="shared" ca="1" si="10"/>
        <v>22.46</v>
      </c>
    </row>
    <row r="720" spans="1:5" x14ac:dyDescent="0.25">
      <c r="A720">
        <v>17</v>
      </c>
      <c r="B720">
        <v>34</v>
      </c>
      <c r="C720" t="s">
        <v>16</v>
      </c>
      <c r="D720" t="s">
        <v>32</v>
      </c>
      <c r="E720">
        <f t="shared" ca="1" si="10"/>
        <v>21.15</v>
      </c>
    </row>
    <row r="721" spans="1:5" x14ac:dyDescent="0.25">
      <c r="A721">
        <v>17</v>
      </c>
      <c r="B721">
        <v>35</v>
      </c>
      <c r="C721" t="s">
        <v>16</v>
      </c>
      <c r="D721" t="s">
        <v>33</v>
      </c>
      <c r="E721">
        <f t="shared" ca="1" si="10"/>
        <v>20.83</v>
      </c>
    </row>
    <row r="722" spans="1:5" x14ac:dyDescent="0.25">
      <c r="A722">
        <v>17</v>
      </c>
      <c r="B722">
        <v>36</v>
      </c>
      <c r="C722" t="s">
        <v>16</v>
      </c>
      <c r="D722" t="s">
        <v>34</v>
      </c>
      <c r="E722">
        <f t="shared" ca="1" si="10"/>
        <v>8.0500000000000007</v>
      </c>
    </row>
    <row r="723" spans="1:5" x14ac:dyDescent="0.25">
      <c r="A723">
        <v>17</v>
      </c>
      <c r="B723">
        <v>37</v>
      </c>
      <c r="C723" t="s">
        <v>16</v>
      </c>
      <c r="D723" t="s">
        <v>35</v>
      </c>
      <c r="E723">
        <f t="shared" ca="1" si="10"/>
        <v>3.53</v>
      </c>
    </row>
    <row r="724" spans="1:5" x14ac:dyDescent="0.25">
      <c r="A724">
        <v>17</v>
      </c>
      <c r="B724">
        <v>38</v>
      </c>
      <c r="C724" t="s">
        <v>16</v>
      </c>
      <c r="D724" t="s">
        <v>36</v>
      </c>
      <c r="E724">
        <f t="shared" ca="1" si="10"/>
        <v>7.46</v>
      </c>
    </row>
    <row r="725" spans="1:5" x14ac:dyDescent="0.25">
      <c r="A725">
        <v>17</v>
      </c>
      <c r="B725">
        <v>39</v>
      </c>
      <c r="C725" t="s">
        <v>16</v>
      </c>
      <c r="D725" t="s">
        <v>37</v>
      </c>
      <c r="E725">
        <f t="shared" ca="1" si="10"/>
        <v>5.75</v>
      </c>
    </row>
    <row r="726" spans="1:5" x14ac:dyDescent="0.25">
      <c r="A726">
        <v>17</v>
      </c>
      <c r="B726">
        <v>40</v>
      </c>
      <c r="C726" t="s">
        <v>16</v>
      </c>
      <c r="D726" t="s">
        <v>38</v>
      </c>
      <c r="E726">
        <f t="shared" ca="1" si="10"/>
        <v>4.38</v>
      </c>
    </row>
    <row r="727" spans="1:5" x14ac:dyDescent="0.25">
      <c r="A727">
        <v>17</v>
      </c>
      <c r="B727">
        <v>41</v>
      </c>
      <c r="C727" t="s">
        <v>16</v>
      </c>
      <c r="D727" t="s">
        <v>39</v>
      </c>
      <c r="E727">
        <f t="shared" ca="1" si="10"/>
        <v>0</v>
      </c>
    </row>
    <row r="728" spans="1:5" x14ac:dyDescent="0.25">
      <c r="A728">
        <v>18</v>
      </c>
      <c r="B728">
        <v>1</v>
      </c>
      <c r="C728" t="s">
        <v>17</v>
      </c>
      <c r="D728" t="s">
        <v>0</v>
      </c>
      <c r="E728">
        <f t="shared" ca="1" si="10"/>
        <v>19.3</v>
      </c>
    </row>
    <row r="729" spans="1:5" x14ac:dyDescent="0.25">
      <c r="A729">
        <v>18</v>
      </c>
      <c r="B729">
        <v>2</v>
      </c>
      <c r="C729" t="s">
        <v>17</v>
      </c>
      <c r="D729" t="s">
        <v>1</v>
      </c>
      <c r="E729">
        <f t="shared" ca="1" si="10"/>
        <v>18.579999999999998</v>
      </c>
    </row>
    <row r="730" spans="1:5" x14ac:dyDescent="0.25">
      <c r="A730">
        <v>18</v>
      </c>
      <c r="B730">
        <v>3</v>
      </c>
      <c r="C730" t="s">
        <v>17</v>
      </c>
      <c r="D730" t="s">
        <v>2</v>
      </c>
      <c r="E730">
        <f t="shared" ca="1" si="10"/>
        <v>18.03</v>
      </c>
    </row>
    <row r="731" spans="1:5" x14ac:dyDescent="0.25">
      <c r="A731">
        <v>18</v>
      </c>
      <c r="B731">
        <v>4</v>
      </c>
      <c r="C731" t="s">
        <v>17</v>
      </c>
      <c r="D731" t="s">
        <v>3</v>
      </c>
      <c r="E731">
        <f t="shared" ca="1" si="10"/>
        <v>22.25</v>
      </c>
    </row>
    <row r="732" spans="1:5" x14ac:dyDescent="0.25">
      <c r="A732">
        <v>18</v>
      </c>
      <c r="B732">
        <v>5</v>
      </c>
      <c r="C732" t="s">
        <v>17</v>
      </c>
      <c r="D732" t="s">
        <v>4</v>
      </c>
      <c r="E732">
        <f t="shared" ca="1" si="10"/>
        <v>23.23</v>
      </c>
    </row>
    <row r="733" spans="1:5" x14ac:dyDescent="0.25">
      <c r="A733">
        <v>18</v>
      </c>
      <c r="B733">
        <v>6</v>
      </c>
      <c r="C733" t="s">
        <v>17</v>
      </c>
      <c r="D733" t="s">
        <v>5</v>
      </c>
      <c r="E733">
        <f t="shared" ca="1" si="10"/>
        <v>25</v>
      </c>
    </row>
    <row r="734" spans="1:5" x14ac:dyDescent="0.25">
      <c r="A734">
        <v>18</v>
      </c>
      <c r="B734">
        <v>7</v>
      </c>
      <c r="C734" t="s">
        <v>17</v>
      </c>
      <c r="D734" t="s">
        <v>6</v>
      </c>
      <c r="E734">
        <f t="shared" ca="1" si="10"/>
        <v>23.18</v>
      </c>
    </row>
    <row r="735" spans="1:5" x14ac:dyDescent="0.25">
      <c r="A735">
        <v>18</v>
      </c>
      <c r="B735">
        <v>8</v>
      </c>
      <c r="C735" t="s">
        <v>17</v>
      </c>
      <c r="D735" t="s">
        <v>7</v>
      </c>
      <c r="E735">
        <f t="shared" ca="1" si="10"/>
        <v>22</v>
      </c>
    </row>
    <row r="736" spans="1:5" x14ac:dyDescent="0.25">
      <c r="A736">
        <v>18</v>
      </c>
      <c r="B736">
        <v>9</v>
      </c>
      <c r="C736" t="s">
        <v>17</v>
      </c>
      <c r="D736" t="s">
        <v>8</v>
      </c>
      <c r="E736">
        <f t="shared" ca="1" si="10"/>
        <v>20.95</v>
      </c>
    </row>
    <row r="737" spans="1:5" x14ac:dyDescent="0.25">
      <c r="A737">
        <v>18</v>
      </c>
      <c r="B737">
        <v>10</v>
      </c>
      <c r="C737" t="s">
        <v>17</v>
      </c>
      <c r="D737" t="s">
        <v>9</v>
      </c>
      <c r="E737">
        <f t="shared" ca="1" si="10"/>
        <v>25.97</v>
      </c>
    </row>
    <row r="738" spans="1:5" x14ac:dyDescent="0.25">
      <c r="A738">
        <v>18</v>
      </c>
      <c r="B738">
        <v>11</v>
      </c>
      <c r="C738" t="s">
        <v>17</v>
      </c>
      <c r="D738" t="s">
        <v>10</v>
      </c>
      <c r="E738">
        <f t="shared" ca="1" si="10"/>
        <v>8.7799999999999994</v>
      </c>
    </row>
    <row r="739" spans="1:5" x14ac:dyDescent="0.25">
      <c r="A739">
        <v>18</v>
      </c>
      <c r="B739">
        <v>12</v>
      </c>
      <c r="C739" t="s">
        <v>17</v>
      </c>
      <c r="D739" t="s">
        <v>11</v>
      </c>
      <c r="E739">
        <f t="shared" ca="1" si="10"/>
        <v>7.93</v>
      </c>
    </row>
    <row r="740" spans="1:5" x14ac:dyDescent="0.25">
      <c r="A740">
        <v>18</v>
      </c>
      <c r="B740">
        <v>13</v>
      </c>
      <c r="C740" t="s">
        <v>17</v>
      </c>
      <c r="D740" t="s">
        <v>12</v>
      </c>
      <c r="E740">
        <f t="shared" ca="1" si="10"/>
        <v>7.6</v>
      </c>
    </row>
    <row r="741" spans="1:5" x14ac:dyDescent="0.25">
      <c r="A741">
        <v>18</v>
      </c>
      <c r="B741">
        <v>14</v>
      </c>
      <c r="C741" t="s">
        <v>17</v>
      </c>
      <c r="D741" t="s">
        <v>13</v>
      </c>
      <c r="E741">
        <f t="shared" ca="1" si="10"/>
        <v>7.26</v>
      </c>
    </row>
    <row r="742" spans="1:5" x14ac:dyDescent="0.25">
      <c r="A742">
        <v>18</v>
      </c>
      <c r="B742">
        <v>15</v>
      </c>
      <c r="C742" t="s">
        <v>17</v>
      </c>
      <c r="D742" t="s">
        <v>14</v>
      </c>
      <c r="E742">
        <f t="shared" ca="1" si="10"/>
        <v>6.01</v>
      </c>
    </row>
    <row r="743" spans="1:5" x14ac:dyDescent="0.25">
      <c r="A743">
        <v>18</v>
      </c>
      <c r="B743">
        <v>16</v>
      </c>
      <c r="C743" t="s">
        <v>17</v>
      </c>
      <c r="D743" t="s">
        <v>15</v>
      </c>
      <c r="E743">
        <f t="shared" ca="1" si="10"/>
        <v>2.4500000000000002</v>
      </c>
    </row>
    <row r="744" spans="1:5" x14ac:dyDescent="0.25">
      <c r="A744">
        <v>18</v>
      </c>
      <c r="B744">
        <v>17</v>
      </c>
      <c r="C744" t="s">
        <v>17</v>
      </c>
      <c r="D744" t="s">
        <v>16</v>
      </c>
      <c r="E744">
        <f t="shared" ca="1" si="10"/>
        <v>4.25</v>
      </c>
    </row>
    <row r="745" spans="1:5" x14ac:dyDescent="0.25">
      <c r="A745">
        <v>18</v>
      </c>
      <c r="B745">
        <v>18</v>
      </c>
      <c r="C745" t="s">
        <v>17</v>
      </c>
      <c r="D745" t="s">
        <v>17</v>
      </c>
      <c r="E745">
        <f t="shared" ca="1" si="10"/>
        <v>0</v>
      </c>
    </row>
    <row r="746" spans="1:5" x14ac:dyDescent="0.25">
      <c r="A746">
        <v>18</v>
      </c>
      <c r="B746">
        <v>19</v>
      </c>
      <c r="C746" t="s">
        <v>17</v>
      </c>
      <c r="D746" t="s">
        <v>18</v>
      </c>
      <c r="E746">
        <f t="shared" ca="1" si="10"/>
        <v>16.920000000000002</v>
      </c>
    </row>
    <row r="747" spans="1:5" x14ac:dyDescent="0.25">
      <c r="A747">
        <v>18</v>
      </c>
      <c r="B747">
        <v>20</v>
      </c>
      <c r="C747" t="s">
        <v>17</v>
      </c>
      <c r="D747" t="s">
        <v>19</v>
      </c>
      <c r="E747">
        <f t="shared" ca="1" si="10"/>
        <v>17.5</v>
      </c>
    </row>
    <row r="748" spans="1:5" x14ac:dyDescent="0.25">
      <c r="A748">
        <v>18</v>
      </c>
      <c r="B748">
        <v>21</v>
      </c>
      <c r="C748" t="s">
        <v>17</v>
      </c>
      <c r="D748" t="s">
        <v>20</v>
      </c>
      <c r="E748">
        <f t="shared" ca="1" si="10"/>
        <v>18.46</v>
      </c>
    </row>
    <row r="749" spans="1:5" x14ac:dyDescent="0.25">
      <c r="A749">
        <v>18</v>
      </c>
      <c r="B749">
        <v>22</v>
      </c>
      <c r="C749" t="s">
        <v>17</v>
      </c>
      <c r="D749" t="s">
        <v>21</v>
      </c>
      <c r="E749">
        <f t="shared" ca="1" si="10"/>
        <v>14.78</v>
      </c>
    </row>
    <row r="750" spans="1:5" x14ac:dyDescent="0.25">
      <c r="A750">
        <v>18</v>
      </c>
      <c r="B750">
        <v>23</v>
      </c>
      <c r="C750" t="s">
        <v>17</v>
      </c>
      <c r="D750" t="s">
        <v>22</v>
      </c>
      <c r="E750">
        <f t="shared" ca="1" si="10"/>
        <v>13.6</v>
      </c>
    </row>
    <row r="751" spans="1:5" x14ac:dyDescent="0.25">
      <c r="A751">
        <v>18</v>
      </c>
      <c r="B751">
        <v>24</v>
      </c>
      <c r="C751" t="s">
        <v>17</v>
      </c>
      <c r="D751" t="s">
        <v>23</v>
      </c>
      <c r="E751">
        <f t="shared" ca="1" si="10"/>
        <v>10.48</v>
      </c>
    </row>
    <row r="752" spans="1:5" x14ac:dyDescent="0.25">
      <c r="A752">
        <v>18</v>
      </c>
      <c r="B752">
        <v>25</v>
      </c>
      <c r="C752" t="s">
        <v>17</v>
      </c>
      <c r="D752" t="s">
        <v>24</v>
      </c>
      <c r="E752">
        <f t="shared" ca="1" si="10"/>
        <v>12.36</v>
      </c>
    </row>
    <row r="753" spans="1:5" x14ac:dyDescent="0.25">
      <c r="A753">
        <v>18</v>
      </c>
      <c r="B753">
        <v>26</v>
      </c>
      <c r="C753" t="s">
        <v>17</v>
      </c>
      <c r="D753" t="s">
        <v>25</v>
      </c>
      <c r="E753">
        <f t="shared" ref="E753:E816" ca="1" si="11">OFFSET($B$3,A753,B753)</f>
        <v>9.23</v>
      </c>
    </row>
    <row r="754" spans="1:5" x14ac:dyDescent="0.25">
      <c r="A754">
        <v>18</v>
      </c>
      <c r="B754">
        <v>27</v>
      </c>
      <c r="C754" t="s">
        <v>17</v>
      </c>
      <c r="D754" t="s">
        <v>26</v>
      </c>
      <c r="E754">
        <f t="shared" ca="1" si="11"/>
        <v>16.329999999999998</v>
      </c>
    </row>
    <row r="755" spans="1:5" x14ac:dyDescent="0.25">
      <c r="A755">
        <v>18</v>
      </c>
      <c r="B755">
        <v>29</v>
      </c>
      <c r="C755" t="s">
        <v>17</v>
      </c>
      <c r="D755" t="s">
        <v>27</v>
      </c>
      <c r="E755">
        <f t="shared" ca="1" si="11"/>
        <v>11.2</v>
      </c>
    </row>
    <row r="756" spans="1:5" x14ac:dyDescent="0.25">
      <c r="A756">
        <v>18</v>
      </c>
      <c r="B756">
        <v>30</v>
      </c>
      <c r="C756" t="s">
        <v>17</v>
      </c>
      <c r="D756" t="s">
        <v>28</v>
      </c>
      <c r="E756">
        <f t="shared" ca="1" si="11"/>
        <v>21.92</v>
      </c>
    </row>
    <row r="757" spans="1:5" x14ac:dyDescent="0.25">
      <c r="A757">
        <v>18</v>
      </c>
      <c r="B757">
        <v>31</v>
      </c>
      <c r="C757" t="s">
        <v>17</v>
      </c>
      <c r="D757" t="s">
        <v>29</v>
      </c>
      <c r="E757">
        <f t="shared" ca="1" si="11"/>
        <v>21.52</v>
      </c>
    </row>
    <row r="758" spans="1:5" x14ac:dyDescent="0.25">
      <c r="A758">
        <v>18</v>
      </c>
      <c r="B758">
        <v>32</v>
      </c>
      <c r="C758" t="s">
        <v>17</v>
      </c>
      <c r="D758" t="s">
        <v>30</v>
      </c>
      <c r="E758">
        <f t="shared" ca="1" si="11"/>
        <v>22.03</v>
      </c>
    </row>
    <row r="759" spans="1:5" x14ac:dyDescent="0.25">
      <c r="A759">
        <v>18</v>
      </c>
      <c r="B759">
        <v>33</v>
      </c>
      <c r="C759" t="s">
        <v>17</v>
      </c>
      <c r="D759" t="s">
        <v>31</v>
      </c>
      <c r="E759">
        <f t="shared" ca="1" si="11"/>
        <v>21.38</v>
      </c>
    </row>
    <row r="760" spans="1:5" x14ac:dyDescent="0.25">
      <c r="A760">
        <v>18</v>
      </c>
      <c r="B760">
        <v>34</v>
      </c>
      <c r="C760" t="s">
        <v>17</v>
      </c>
      <c r="D760" t="s">
        <v>32</v>
      </c>
      <c r="E760">
        <f t="shared" ca="1" si="11"/>
        <v>21.21</v>
      </c>
    </row>
    <row r="761" spans="1:5" x14ac:dyDescent="0.25">
      <c r="A761">
        <v>18</v>
      </c>
      <c r="B761">
        <v>35</v>
      </c>
      <c r="C761" t="s">
        <v>17</v>
      </c>
      <c r="D761" t="s">
        <v>33</v>
      </c>
      <c r="E761">
        <f t="shared" ca="1" si="11"/>
        <v>19.63</v>
      </c>
    </row>
    <row r="762" spans="1:5" x14ac:dyDescent="0.25">
      <c r="A762">
        <v>18</v>
      </c>
      <c r="B762">
        <v>36</v>
      </c>
      <c r="C762" t="s">
        <v>17</v>
      </c>
      <c r="D762" t="s">
        <v>34</v>
      </c>
      <c r="E762">
        <f t="shared" ca="1" si="11"/>
        <v>8.15</v>
      </c>
    </row>
    <row r="763" spans="1:5" x14ac:dyDescent="0.25">
      <c r="A763">
        <v>18</v>
      </c>
      <c r="B763">
        <v>37</v>
      </c>
      <c r="C763" t="s">
        <v>17</v>
      </c>
      <c r="D763" t="s">
        <v>35</v>
      </c>
      <c r="E763">
        <f t="shared" ca="1" si="11"/>
        <v>7.32</v>
      </c>
    </row>
    <row r="764" spans="1:5" x14ac:dyDescent="0.25">
      <c r="A764">
        <v>18</v>
      </c>
      <c r="B764">
        <v>38</v>
      </c>
      <c r="C764" t="s">
        <v>17</v>
      </c>
      <c r="D764" t="s">
        <v>36</v>
      </c>
      <c r="E764">
        <f t="shared" ca="1" si="11"/>
        <v>8.26</v>
      </c>
    </row>
    <row r="765" spans="1:5" x14ac:dyDescent="0.25">
      <c r="A765">
        <v>18</v>
      </c>
      <c r="B765">
        <v>39</v>
      </c>
      <c r="C765" t="s">
        <v>17</v>
      </c>
      <c r="D765" t="s">
        <v>37</v>
      </c>
      <c r="E765">
        <f t="shared" ca="1" si="11"/>
        <v>9.0500000000000007</v>
      </c>
    </row>
    <row r="766" spans="1:5" x14ac:dyDescent="0.25">
      <c r="A766">
        <v>18</v>
      </c>
      <c r="B766">
        <v>40</v>
      </c>
      <c r="C766" t="s">
        <v>17</v>
      </c>
      <c r="D766" t="s">
        <v>38</v>
      </c>
      <c r="E766">
        <f t="shared" ca="1" si="11"/>
        <v>8.16</v>
      </c>
    </row>
    <row r="767" spans="1:5" x14ac:dyDescent="0.25">
      <c r="A767">
        <v>18</v>
      </c>
      <c r="B767">
        <v>41</v>
      </c>
      <c r="C767" t="s">
        <v>17</v>
      </c>
      <c r="D767" t="s">
        <v>39</v>
      </c>
      <c r="E767">
        <f t="shared" ca="1" si="11"/>
        <v>0</v>
      </c>
    </row>
    <row r="768" spans="1:5" x14ac:dyDescent="0.25">
      <c r="A768">
        <v>19</v>
      </c>
      <c r="B768">
        <v>1</v>
      </c>
      <c r="C768" t="s">
        <v>18</v>
      </c>
      <c r="D768" t="s">
        <v>0</v>
      </c>
      <c r="E768">
        <f t="shared" ca="1" si="11"/>
        <v>6.56</v>
      </c>
    </row>
    <row r="769" spans="1:5" x14ac:dyDescent="0.25">
      <c r="A769">
        <v>19</v>
      </c>
      <c r="B769">
        <v>2</v>
      </c>
      <c r="C769" t="s">
        <v>18</v>
      </c>
      <c r="D769" t="s">
        <v>1</v>
      </c>
      <c r="E769">
        <f t="shared" ca="1" si="11"/>
        <v>5.15</v>
      </c>
    </row>
    <row r="770" spans="1:5" x14ac:dyDescent="0.25">
      <c r="A770">
        <v>19</v>
      </c>
      <c r="B770">
        <v>3</v>
      </c>
      <c r="C770" t="s">
        <v>18</v>
      </c>
      <c r="D770" t="s">
        <v>2</v>
      </c>
      <c r="E770">
        <f t="shared" ca="1" si="11"/>
        <v>5.0599999999999996</v>
      </c>
    </row>
    <row r="771" spans="1:5" x14ac:dyDescent="0.25">
      <c r="A771">
        <v>19</v>
      </c>
      <c r="B771">
        <v>4</v>
      </c>
      <c r="C771" t="s">
        <v>18</v>
      </c>
      <c r="D771" t="s">
        <v>3</v>
      </c>
      <c r="E771">
        <f t="shared" ca="1" si="11"/>
        <v>10.65</v>
      </c>
    </row>
    <row r="772" spans="1:5" x14ac:dyDescent="0.25">
      <c r="A772">
        <v>19</v>
      </c>
      <c r="B772">
        <v>5</v>
      </c>
      <c r="C772" t="s">
        <v>18</v>
      </c>
      <c r="D772" t="s">
        <v>4</v>
      </c>
      <c r="E772">
        <f t="shared" ca="1" si="11"/>
        <v>11.86</v>
      </c>
    </row>
    <row r="773" spans="1:5" x14ac:dyDescent="0.25">
      <c r="A773">
        <v>19</v>
      </c>
      <c r="B773">
        <v>6</v>
      </c>
      <c r="C773" t="s">
        <v>18</v>
      </c>
      <c r="D773" t="s">
        <v>5</v>
      </c>
      <c r="E773">
        <f t="shared" ca="1" si="11"/>
        <v>13.75</v>
      </c>
    </row>
    <row r="774" spans="1:5" x14ac:dyDescent="0.25">
      <c r="A774">
        <v>19</v>
      </c>
      <c r="B774">
        <v>7</v>
      </c>
      <c r="C774" t="s">
        <v>18</v>
      </c>
      <c r="D774" t="s">
        <v>6</v>
      </c>
      <c r="E774">
        <f t="shared" ca="1" si="11"/>
        <v>11.7</v>
      </c>
    </row>
    <row r="775" spans="1:5" x14ac:dyDescent="0.25">
      <c r="A775">
        <v>19</v>
      </c>
      <c r="B775">
        <v>8</v>
      </c>
      <c r="C775" t="s">
        <v>18</v>
      </c>
      <c r="D775" t="s">
        <v>7</v>
      </c>
      <c r="E775">
        <f t="shared" ca="1" si="11"/>
        <v>10.63</v>
      </c>
    </row>
    <row r="776" spans="1:5" x14ac:dyDescent="0.25">
      <c r="A776">
        <v>19</v>
      </c>
      <c r="B776">
        <v>9</v>
      </c>
      <c r="C776" t="s">
        <v>18</v>
      </c>
      <c r="D776" t="s">
        <v>8</v>
      </c>
      <c r="E776">
        <f t="shared" ca="1" si="11"/>
        <v>8.35</v>
      </c>
    </row>
    <row r="777" spans="1:5" x14ac:dyDescent="0.25">
      <c r="A777">
        <v>19</v>
      </c>
      <c r="B777">
        <v>10</v>
      </c>
      <c r="C777" t="s">
        <v>18</v>
      </c>
      <c r="D777" t="s">
        <v>9</v>
      </c>
      <c r="E777">
        <f t="shared" ca="1" si="11"/>
        <v>24</v>
      </c>
    </row>
    <row r="778" spans="1:5" x14ac:dyDescent="0.25">
      <c r="A778">
        <v>19</v>
      </c>
      <c r="B778">
        <v>11</v>
      </c>
      <c r="C778" t="s">
        <v>18</v>
      </c>
      <c r="D778" t="s">
        <v>10</v>
      </c>
      <c r="E778">
        <f t="shared" ca="1" si="11"/>
        <v>15.26</v>
      </c>
    </row>
    <row r="779" spans="1:5" x14ac:dyDescent="0.25">
      <c r="A779">
        <v>19</v>
      </c>
      <c r="B779">
        <v>12</v>
      </c>
      <c r="C779" t="s">
        <v>18</v>
      </c>
      <c r="D779" t="s">
        <v>11</v>
      </c>
      <c r="E779">
        <f t="shared" ca="1" si="11"/>
        <v>12.25</v>
      </c>
    </row>
    <row r="780" spans="1:5" x14ac:dyDescent="0.25">
      <c r="A780">
        <v>19</v>
      </c>
      <c r="B780">
        <v>13</v>
      </c>
      <c r="C780" t="s">
        <v>18</v>
      </c>
      <c r="D780" t="s">
        <v>12</v>
      </c>
      <c r="E780">
        <f t="shared" ca="1" si="11"/>
        <v>11.03</v>
      </c>
    </row>
    <row r="781" spans="1:5" x14ac:dyDescent="0.25">
      <c r="A781">
        <v>19</v>
      </c>
      <c r="B781">
        <v>14</v>
      </c>
      <c r="C781" t="s">
        <v>18</v>
      </c>
      <c r="D781" t="s">
        <v>13</v>
      </c>
      <c r="E781">
        <f t="shared" ca="1" si="11"/>
        <v>9.4499999999999993</v>
      </c>
    </row>
    <row r="782" spans="1:5" x14ac:dyDescent="0.25">
      <c r="A782">
        <v>19</v>
      </c>
      <c r="B782">
        <v>15</v>
      </c>
      <c r="C782" t="s">
        <v>18</v>
      </c>
      <c r="D782" t="s">
        <v>14</v>
      </c>
      <c r="E782">
        <f t="shared" ca="1" si="11"/>
        <v>12</v>
      </c>
    </row>
    <row r="783" spans="1:5" x14ac:dyDescent="0.25">
      <c r="A783">
        <v>19</v>
      </c>
      <c r="B783">
        <v>16</v>
      </c>
      <c r="C783" t="s">
        <v>18</v>
      </c>
      <c r="D783" t="s">
        <v>15</v>
      </c>
      <c r="E783">
        <f t="shared" ca="1" si="11"/>
        <v>14.21</v>
      </c>
    </row>
    <row r="784" spans="1:5" x14ac:dyDescent="0.25">
      <c r="A784">
        <v>19</v>
      </c>
      <c r="B784">
        <v>17</v>
      </c>
      <c r="C784" t="s">
        <v>18</v>
      </c>
      <c r="D784" t="s">
        <v>16</v>
      </c>
      <c r="E784">
        <f t="shared" ca="1" si="11"/>
        <v>17.63</v>
      </c>
    </row>
    <row r="785" spans="1:5" x14ac:dyDescent="0.25">
      <c r="A785">
        <v>19</v>
      </c>
      <c r="B785">
        <v>18</v>
      </c>
      <c r="C785" t="s">
        <v>18</v>
      </c>
      <c r="D785" t="s">
        <v>17</v>
      </c>
      <c r="E785">
        <f t="shared" ca="1" si="11"/>
        <v>16.920000000000002</v>
      </c>
    </row>
    <row r="786" spans="1:5" x14ac:dyDescent="0.25">
      <c r="A786">
        <v>19</v>
      </c>
      <c r="B786">
        <v>19</v>
      </c>
      <c r="C786" t="s">
        <v>18</v>
      </c>
      <c r="D786" t="s">
        <v>18</v>
      </c>
      <c r="E786">
        <f t="shared" ca="1" si="11"/>
        <v>0</v>
      </c>
    </row>
    <row r="787" spans="1:5" x14ac:dyDescent="0.25">
      <c r="A787">
        <v>19</v>
      </c>
      <c r="B787">
        <v>20</v>
      </c>
      <c r="C787" t="s">
        <v>18</v>
      </c>
      <c r="D787" t="s">
        <v>19</v>
      </c>
      <c r="E787">
        <f t="shared" ca="1" si="11"/>
        <v>1.98</v>
      </c>
    </row>
    <row r="788" spans="1:5" x14ac:dyDescent="0.25">
      <c r="A788">
        <v>19</v>
      </c>
      <c r="B788">
        <v>21</v>
      </c>
      <c r="C788" t="s">
        <v>18</v>
      </c>
      <c r="D788" t="s">
        <v>20</v>
      </c>
      <c r="E788">
        <f t="shared" ca="1" si="11"/>
        <v>4.42</v>
      </c>
    </row>
    <row r="789" spans="1:5" x14ac:dyDescent="0.25">
      <c r="A789">
        <v>19</v>
      </c>
      <c r="B789">
        <v>22</v>
      </c>
      <c r="C789" t="s">
        <v>18</v>
      </c>
      <c r="D789" t="s">
        <v>21</v>
      </c>
      <c r="E789">
        <f t="shared" ca="1" si="11"/>
        <v>2.0099999999999998</v>
      </c>
    </row>
    <row r="790" spans="1:5" x14ac:dyDescent="0.25">
      <c r="A790">
        <v>19</v>
      </c>
      <c r="B790">
        <v>23</v>
      </c>
      <c r="C790" t="s">
        <v>18</v>
      </c>
      <c r="D790" t="s">
        <v>22</v>
      </c>
      <c r="E790">
        <f t="shared" ca="1" si="11"/>
        <v>3.75</v>
      </c>
    </row>
    <row r="791" spans="1:5" x14ac:dyDescent="0.25">
      <c r="A791">
        <v>19</v>
      </c>
      <c r="B791">
        <v>24</v>
      </c>
      <c r="C791" t="s">
        <v>18</v>
      </c>
      <c r="D791" t="s">
        <v>23</v>
      </c>
      <c r="E791">
        <f t="shared" ca="1" si="11"/>
        <v>6</v>
      </c>
    </row>
    <row r="792" spans="1:5" x14ac:dyDescent="0.25">
      <c r="A792">
        <v>19</v>
      </c>
      <c r="B792">
        <v>25</v>
      </c>
      <c r="C792" t="s">
        <v>18</v>
      </c>
      <c r="D792" t="s">
        <v>24</v>
      </c>
      <c r="E792">
        <f t="shared" ca="1" si="11"/>
        <v>4.6500000000000004</v>
      </c>
    </row>
    <row r="793" spans="1:5" x14ac:dyDescent="0.25">
      <c r="A793">
        <v>19</v>
      </c>
      <c r="B793">
        <v>26</v>
      </c>
      <c r="C793" t="s">
        <v>18</v>
      </c>
      <c r="D793" t="s">
        <v>25</v>
      </c>
      <c r="E793">
        <f t="shared" ca="1" si="11"/>
        <v>8.4499999999999993</v>
      </c>
    </row>
    <row r="794" spans="1:5" x14ac:dyDescent="0.25">
      <c r="A794">
        <v>19</v>
      </c>
      <c r="B794">
        <v>27</v>
      </c>
      <c r="C794" t="s">
        <v>18</v>
      </c>
      <c r="D794" t="s">
        <v>26</v>
      </c>
      <c r="E794">
        <f t="shared" ca="1" si="11"/>
        <v>3.56</v>
      </c>
    </row>
    <row r="795" spans="1:5" x14ac:dyDescent="0.25">
      <c r="A795">
        <v>19</v>
      </c>
      <c r="B795">
        <v>29</v>
      </c>
      <c r="C795" t="s">
        <v>18</v>
      </c>
      <c r="D795" t="s">
        <v>27</v>
      </c>
      <c r="E795">
        <f t="shared" ca="1" si="11"/>
        <v>5.13</v>
      </c>
    </row>
    <row r="796" spans="1:5" x14ac:dyDescent="0.25">
      <c r="A796">
        <v>19</v>
      </c>
      <c r="B796">
        <v>30</v>
      </c>
      <c r="C796" t="s">
        <v>18</v>
      </c>
      <c r="D796" t="s">
        <v>28</v>
      </c>
      <c r="E796">
        <f t="shared" ca="1" si="11"/>
        <v>8.7200000000000006</v>
      </c>
    </row>
    <row r="797" spans="1:5" x14ac:dyDescent="0.25">
      <c r="A797">
        <v>19</v>
      </c>
      <c r="B797">
        <v>31</v>
      </c>
      <c r="C797" t="s">
        <v>18</v>
      </c>
      <c r="D797" t="s">
        <v>29</v>
      </c>
      <c r="E797">
        <f t="shared" ca="1" si="11"/>
        <v>8.3800000000000008</v>
      </c>
    </row>
    <row r="798" spans="1:5" x14ac:dyDescent="0.25">
      <c r="A798">
        <v>19</v>
      </c>
      <c r="B798">
        <v>32</v>
      </c>
      <c r="C798" t="s">
        <v>18</v>
      </c>
      <c r="D798" t="s">
        <v>30</v>
      </c>
      <c r="E798">
        <f t="shared" ca="1" si="11"/>
        <v>7.53</v>
      </c>
    </row>
    <row r="799" spans="1:5" x14ac:dyDescent="0.25">
      <c r="A799">
        <v>19</v>
      </c>
      <c r="B799">
        <v>33</v>
      </c>
      <c r="C799" t="s">
        <v>18</v>
      </c>
      <c r="D799" t="s">
        <v>31</v>
      </c>
      <c r="E799">
        <f t="shared" ca="1" si="11"/>
        <v>7</v>
      </c>
    </row>
    <row r="800" spans="1:5" x14ac:dyDescent="0.25">
      <c r="A800">
        <v>19</v>
      </c>
      <c r="B800">
        <v>34</v>
      </c>
      <c r="C800" t="s">
        <v>18</v>
      </c>
      <c r="D800" t="s">
        <v>32</v>
      </c>
      <c r="E800">
        <f t="shared" ca="1" si="11"/>
        <v>6.95</v>
      </c>
    </row>
    <row r="801" spans="1:5" x14ac:dyDescent="0.25">
      <c r="A801">
        <v>19</v>
      </c>
      <c r="B801">
        <v>35</v>
      </c>
      <c r="C801" t="s">
        <v>18</v>
      </c>
      <c r="D801" t="s">
        <v>33</v>
      </c>
      <c r="E801">
        <f t="shared" ca="1" si="11"/>
        <v>6.66</v>
      </c>
    </row>
    <row r="802" spans="1:5" x14ac:dyDescent="0.25">
      <c r="A802">
        <v>19</v>
      </c>
      <c r="B802">
        <v>36</v>
      </c>
      <c r="C802" t="s">
        <v>18</v>
      </c>
      <c r="D802" t="s">
        <v>34</v>
      </c>
      <c r="E802">
        <f t="shared" ca="1" si="11"/>
        <v>14.21</v>
      </c>
    </row>
    <row r="803" spans="1:5" x14ac:dyDescent="0.25">
      <c r="A803">
        <v>19</v>
      </c>
      <c r="B803">
        <v>37</v>
      </c>
      <c r="C803" t="s">
        <v>18</v>
      </c>
      <c r="D803" t="s">
        <v>35</v>
      </c>
      <c r="E803">
        <f t="shared" ca="1" si="11"/>
        <v>19.16</v>
      </c>
    </row>
    <row r="804" spans="1:5" x14ac:dyDescent="0.25">
      <c r="A804">
        <v>19</v>
      </c>
      <c r="B804">
        <v>38</v>
      </c>
      <c r="C804" t="s">
        <v>18</v>
      </c>
      <c r="D804" t="s">
        <v>36</v>
      </c>
      <c r="E804">
        <f t="shared" ca="1" si="11"/>
        <v>15.13</v>
      </c>
    </row>
    <row r="805" spans="1:5" x14ac:dyDescent="0.25">
      <c r="A805">
        <v>19</v>
      </c>
      <c r="B805">
        <v>39</v>
      </c>
      <c r="C805" t="s">
        <v>18</v>
      </c>
      <c r="D805" t="s">
        <v>37</v>
      </c>
      <c r="E805">
        <f t="shared" ca="1" si="11"/>
        <v>17.28</v>
      </c>
    </row>
    <row r="806" spans="1:5" x14ac:dyDescent="0.25">
      <c r="A806">
        <v>19</v>
      </c>
      <c r="B806">
        <v>40</v>
      </c>
      <c r="C806" t="s">
        <v>18</v>
      </c>
      <c r="D806" t="s">
        <v>38</v>
      </c>
      <c r="E806">
        <f t="shared" ca="1" si="11"/>
        <v>17.86</v>
      </c>
    </row>
    <row r="807" spans="1:5" x14ac:dyDescent="0.25">
      <c r="A807">
        <v>19</v>
      </c>
      <c r="B807">
        <v>41</v>
      </c>
      <c r="C807" t="s">
        <v>18</v>
      </c>
      <c r="D807" t="s">
        <v>39</v>
      </c>
      <c r="E807">
        <f t="shared" ca="1" si="11"/>
        <v>0</v>
      </c>
    </row>
    <row r="808" spans="1:5" x14ac:dyDescent="0.25">
      <c r="A808">
        <v>20</v>
      </c>
      <c r="B808">
        <v>1</v>
      </c>
      <c r="C808" t="s">
        <v>19</v>
      </c>
      <c r="D808" t="s">
        <v>0</v>
      </c>
      <c r="E808">
        <f t="shared" ca="1" si="11"/>
        <v>5</v>
      </c>
    </row>
    <row r="809" spans="1:5" x14ac:dyDescent="0.25">
      <c r="A809">
        <v>20</v>
      </c>
      <c r="B809">
        <v>2</v>
      </c>
      <c r="C809" t="s">
        <v>19</v>
      </c>
      <c r="D809" t="s">
        <v>1</v>
      </c>
      <c r="E809">
        <f t="shared" ca="1" si="11"/>
        <v>3.55</v>
      </c>
    </row>
    <row r="810" spans="1:5" x14ac:dyDescent="0.25">
      <c r="A810">
        <v>20</v>
      </c>
      <c r="B810">
        <v>3</v>
      </c>
      <c r="C810" t="s">
        <v>19</v>
      </c>
      <c r="D810" t="s">
        <v>2</v>
      </c>
      <c r="E810">
        <f t="shared" ca="1" si="11"/>
        <v>3.46</v>
      </c>
    </row>
    <row r="811" spans="1:5" x14ac:dyDescent="0.25">
      <c r="A811">
        <v>20</v>
      </c>
      <c r="B811">
        <v>4</v>
      </c>
      <c r="C811" t="s">
        <v>19</v>
      </c>
      <c r="D811" t="s">
        <v>3</v>
      </c>
      <c r="E811">
        <f t="shared" ca="1" si="11"/>
        <v>9.01</v>
      </c>
    </row>
    <row r="812" spans="1:5" x14ac:dyDescent="0.25">
      <c r="A812">
        <v>20</v>
      </c>
      <c r="B812">
        <v>5</v>
      </c>
      <c r="C812" t="s">
        <v>19</v>
      </c>
      <c r="D812" t="s">
        <v>4</v>
      </c>
      <c r="E812">
        <f t="shared" ca="1" si="11"/>
        <v>10.33</v>
      </c>
    </row>
    <row r="813" spans="1:5" x14ac:dyDescent="0.25">
      <c r="A813">
        <v>20</v>
      </c>
      <c r="B813">
        <v>6</v>
      </c>
      <c r="C813" t="s">
        <v>19</v>
      </c>
      <c r="D813" t="s">
        <v>5</v>
      </c>
      <c r="E813">
        <f t="shared" ca="1" si="11"/>
        <v>12.13</v>
      </c>
    </row>
    <row r="814" spans="1:5" x14ac:dyDescent="0.25">
      <c r="A814">
        <v>20</v>
      </c>
      <c r="B814">
        <v>7</v>
      </c>
      <c r="C814" t="s">
        <v>19</v>
      </c>
      <c r="D814" t="s">
        <v>6</v>
      </c>
      <c r="E814">
        <f t="shared" ca="1" si="11"/>
        <v>10.130000000000001</v>
      </c>
    </row>
    <row r="815" spans="1:5" x14ac:dyDescent="0.25">
      <c r="A815">
        <v>20</v>
      </c>
      <c r="B815">
        <v>8</v>
      </c>
      <c r="C815" t="s">
        <v>19</v>
      </c>
      <c r="D815" t="s">
        <v>7</v>
      </c>
      <c r="E815">
        <f t="shared" ca="1" si="11"/>
        <v>9.1</v>
      </c>
    </row>
    <row r="816" spans="1:5" x14ac:dyDescent="0.25">
      <c r="A816">
        <v>20</v>
      </c>
      <c r="B816">
        <v>9</v>
      </c>
      <c r="C816" t="s">
        <v>19</v>
      </c>
      <c r="D816" t="s">
        <v>8</v>
      </c>
      <c r="E816">
        <f t="shared" ca="1" si="11"/>
        <v>6.85</v>
      </c>
    </row>
    <row r="817" spans="1:5" x14ac:dyDescent="0.25">
      <c r="A817">
        <v>20</v>
      </c>
      <c r="B817">
        <v>10</v>
      </c>
      <c r="C817" t="s">
        <v>19</v>
      </c>
      <c r="D817" t="s">
        <v>9</v>
      </c>
      <c r="E817">
        <f t="shared" ref="E817:E880" ca="1" si="12">OFFSET($B$3,A817,B817)</f>
        <v>12.66</v>
      </c>
    </row>
    <row r="818" spans="1:5" x14ac:dyDescent="0.25">
      <c r="A818">
        <v>20</v>
      </c>
      <c r="B818">
        <v>11</v>
      </c>
      <c r="C818" t="s">
        <v>19</v>
      </c>
      <c r="D818" t="s">
        <v>10</v>
      </c>
      <c r="E818">
        <f t="shared" ca="1" si="12"/>
        <v>15.85</v>
      </c>
    </row>
    <row r="819" spans="1:5" x14ac:dyDescent="0.25">
      <c r="A819">
        <v>20</v>
      </c>
      <c r="B819">
        <v>12</v>
      </c>
      <c r="C819" t="s">
        <v>19</v>
      </c>
      <c r="D819" t="s">
        <v>11</v>
      </c>
      <c r="E819">
        <f t="shared" ca="1" si="12"/>
        <v>12.82</v>
      </c>
    </row>
    <row r="820" spans="1:5" x14ac:dyDescent="0.25">
      <c r="A820">
        <v>20</v>
      </c>
      <c r="B820">
        <v>13</v>
      </c>
      <c r="C820" t="s">
        <v>19</v>
      </c>
      <c r="D820" t="s">
        <v>12</v>
      </c>
      <c r="E820">
        <f t="shared" ca="1" si="12"/>
        <v>11.65</v>
      </c>
    </row>
    <row r="821" spans="1:5" x14ac:dyDescent="0.25">
      <c r="A821">
        <v>20</v>
      </c>
      <c r="B821">
        <v>14</v>
      </c>
      <c r="C821" t="s">
        <v>19</v>
      </c>
      <c r="D821" t="s">
        <v>13</v>
      </c>
      <c r="E821">
        <f t="shared" ca="1" si="12"/>
        <v>10</v>
      </c>
    </row>
    <row r="822" spans="1:5" x14ac:dyDescent="0.25">
      <c r="A822">
        <v>20</v>
      </c>
      <c r="B822">
        <v>15</v>
      </c>
      <c r="C822" t="s">
        <v>19</v>
      </c>
      <c r="D822" t="s">
        <v>14</v>
      </c>
      <c r="E822">
        <f t="shared" ca="1" si="12"/>
        <v>11.82</v>
      </c>
    </row>
    <row r="823" spans="1:5" x14ac:dyDescent="0.25">
      <c r="A823">
        <v>20</v>
      </c>
      <c r="B823">
        <v>16</v>
      </c>
      <c r="C823" t="s">
        <v>19</v>
      </c>
      <c r="D823" t="s">
        <v>15</v>
      </c>
      <c r="E823">
        <f t="shared" ca="1" si="12"/>
        <v>14.81</v>
      </c>
    </row>
    <row r="824" spans="1:5" x14ac:dyDescent="0.25">
      <c r="A824">
        <v>20</v>
      </c>
      <c r="B824">
        <v>17</v>
      </c>
      <c r="C824" t="s">
        <v>19</v>
      </c>
      <c r="D824" t="s">
        <v>16</v>
      </c>
      <c r="E824">
        <f t="shared" ca="1" si="12"/>
        <v>18.22</v>
      </c>
    </row>
    <row r="825" spans="1:5" x14ac:dyDescent="0.25">
      <c r="A825">
        <v>20</v>
      </c>
      <c r="B825">
        <v>18</v>
      </c>
      <c r="C825" t="s">
        <v>19</v>
      </c>
      <c r="D825" t="s">
        <v>17</v>
      </c>
      <c r="E825">
        <f t="shared" ca="1" si="12"/>
        <v>17.5</v>
      </c>
    </row>
    <row r="826" spans="1:5" x14ac:dyDescent="0.25">
      <c r="A826">
        <v>20</v>
      </c>
      <c r="B826">
        <v>19</v>
      </c>
      <c r="C826" t="s">
        <v>19</v>
      </c>
      <c r="D826" t="s">
        <v>18</v>
      </c>
      <c r="E826">
        <f t="shared" ca="1" si="12"/>
        <v>1.98</v>
      </c>
    </row>
    <row r="827" spans="1:5" x14ac:dyDescent="0.25">
      <c r="A827">
        <v>20</v>
      </c>
      <c r="B827">
        <v>20</v>
      </c>
      <c r="C827" t="s">
        <v>19</v>
      </c>
      <c r="D827" t="s">
        <v>19</v>
      </c>
      <c r="E827">
        <f t="shared" ca="1" si="12"/>
        <v>0</v>
      </c>
    </row>
    <row r="828" spans="1:5" x14ac:dyDescent="0.25">
      <c r="A828">
        <v>20</v>
      </c>
      <c r="B828">
        <v>21</v>
      </c>
      <c r="C828" t="s">
        <v>19</v>
      </c>
      <c r="D828" t="s">
        <v>20</v>
      </c>
      <c r="E828">
        <f t="shared" ca="1" si="12"/>
        <v>2.8</v>
      </c>
    </row>
    <row r="829" spans="1:5" x14ac:dyDescent="0.25">
      <c r="A829">
        <v>20</v>
      </c>
      <c r="B829">
        <v>22</v>
      </c>
      <c r="C829" t="s">
        <v>19</v>
      </c>
      <c r="D829" t="s">
        <v>21</v>
      </c>
      <c r="E829">
        <f t="shared" ca="1" si="12"/>
        <v>2.75</v>
      </c>
    </row>
    <row r="830" spans="1:5" x14ac:dyDescent="0.25">
      <c r="A830">
        <v>20</v>
      </c>
      <c r="B830">
        <v>23</v>
      </c>
      <c r="C830" t="s">
        <v>19</v>
      </c>
      <c r="D830" t="s">
        <v>22</v>
      </c>
      <c r="E830">
        <f t="shared" ca="1" si="12"/>
        <v>4.05</v>
      </c>
    </row>
    <row r="831" spans="1:5" x14ac:dyDescent="0.25">
      <c r="A831">
        <v>20</v>
      </c>
      <c r="B831">
        <v>24</v>
      </c>
      <c r="C831" t="s">
        <v>19</v>
      </c>
      <c r="D831" t="s">
        <v>23</v>
      </c>
      <c r="E831">
        <f t="shared" ca="1" si="12"/>
        <v>6.72</v>
      </c>
    </row>
    <row r="832" spans="1:5" x14ac:dyDescent="0.25">
      <c r="A832">
        <v>20</v>
      </c>
      <c r="B832">
        <v>25</v>
      </c>
      <c r="C832" t="s">
        <v>19</v>
      </c>
      <c r="D832" t="s">
        <v>24</v>
      </c>
      <c r="E832">
        <f t="shared" ca="1" si="12"/>
        <v>5.38</v>
      </c>
    </row>
    <row r="833" spans="1:5" x14ac:dyDescent="0.25">
      <c r="A833">
        <v>20</v>
      </c>
      <c r="B833">
        <v>26</v>
      </c>
      <c r="C833" t="s">
        <v>19</v>
      </c>
      <c r="D833" t="s">
        <v>25</v>
      </c>
      <c r="E833">
        <f t="shared" ca="1" si="12"/>
        <v>8.5</v>
      </c>
    </row>
    <row r="834" spans="1:5" x14ac:dyDescent="0.25">
      <c r="A834">
        <v>20</v>
      </c>
      <c r="B834">
        <v>27</v>
      </c>
      <c r="C834" t="s">
        <v>19</v>
      </c>
      <c r="D834" t="s">
        <v>26</v>
      </c>
      <c r="E834">
        <f t="shared" ca="1" si="12"/>
        <v>2.2799999999999998</v>
      </c>
    </row>
    <row r="835" spans="1:5" x14ac:dyDescent="0.25">
      <c r="A835">
        <v>20</v>
      </c>
      <c r="B835">
        <v>29</v>
      </c>
      <c r="C835" t="s">
        <v>19</v>
      </c>
      <c r="D835" t="s">
        <v>27</v>
      </c>
      <c r="E835">
        <f t="shared" ca="1" si="12"/>
        <v>5.86</v>
      </c>
    </row>
    <row r="836" spans="1:5" x14ac:dyDescent="0.25">
      <c r="A836">
        <v>20</v>
      </c>
      <c r="B836">
        <v>30</v>
      </c>
      <c r="C836" t="s">
        <v>19</v>
      </c>
      <c r="D836" t="s">
        <v>28</v>
      </c>
      <c r="E836">
        <f t="shared" ca="1" si="12"/>
        <v>7.32</v>
      </c>
    </row>
    <row r="837" spans="1:5" x14ac:dyDescent="0.25">
      <c r="A837">
        <v>20</v>
      </c>
      <c r="B837">
        <v>31</v>
      </c>
      <c r="C837" t="s">
        <v>19</v>
      </c>
      <c r="D837" t="s">
        <v>29</v>
      </c>
      <c r="E837">
        <f t="shared" ca="1" si="12"/>
        <v>6.96</v>
      </c>
    </row>
    <row r="838" spans="1:5" x14ac:dyDescent="0.25">
      <c r="A838">
        <v>20</v>
      </c>
      <c r="B838">
        <v>32</v>
      </c>
      <c r="C838" t="s">
        <v>19</v>
      </c>
      <c r="D838" t="s">
        <v>30</v>
      </c>
      <c r="E838">
        <f t="shared" ca="1" si="12"/>
        <v>6.15</v>
      </c>
    </row>
    <row r="839" spans="1:5" x14ac:dyDescent="0.25">
      <c r="A839">
        <v>20</v>
      </c>
      <c r="B839">
        <v>33</v>
      </c>
      <c r="C839" t="s">
        <v>19</v>
      </c>
      <c r="D839" t="s">
        <v>31</v>
      </c>
      <c r="E839">
        <f t="shared" ca="1" si="12"/>
        <v>5.6</v>
      </c>
    </row>
    <row r="840" spans="1:5" x14ac:dyDescent="0.25">
      <c r="A840">
        <v>20</v>
      </c>
      <c r="B840">
        <v>34</v>
      </c>
      <c r="C840" t="s">
        <v>19</v>
      </c>
      <c r="D840" t="s">
        <v>32</v>
      </c>
      <c r="E840">
        <f t="shared" ca="1" si="12"/>
        <v>5.56</v>
      </c>
    </row>
    <row r="841" spans="1:5" x14ac:dyDescent="0.25">
      <c r="A841">
        <v>20</v>
      </c>
      <c r="B841">
        <v>35</v>
      </c>
      <c r="C841" t="s">
        <v>19</v>
      </c>
      <c r="D841" t="s">
        <v>33</v>
      </c>
      <c r="E841">
        <f t="shared" ca="1" si="12"/>
        <v>5.28</v>
      </c>
    </row>
    <row r="842" spans="1:5" x14ac:dyDescent="0.25">
      <c r="A842">
        <v>20</v>
      </c>
      <c r="B842">
        <v>36</v>
      </c>
      <c r="C842" t="s">
        <v>19</v>
      </c>
      <c r="D842" t="s">
        <v>34</v>
      </c>
      <c r="E842">
        <f t="shared" ca="1" si="12"/>
        <v>14.98</v>
      </c>
    </row>
    <row r="843" spans="1:5" x14ac:dyDescent="0.25">
      <c r="A843">
        <v>20</v>
      </c>
      <c r="B843">
        <v>37</v>
      </c>
      <c r="C843" t="s">
        <v>19</v>
      </c>
      <c r="D843" t="s">
        <v>35</v>
      </c>
      <c r="E843">
        <f t="shared" ca="1" si="12"/>
        <v>19.95</v>
      </c>
    </row>
    <row r="844" spans="1:5" x14ac:dyDescent="0.25">
      <c r="A844">
        <v>20</v>
      </c>
      <c r="B844">
        <v>38</v>
      </c>
      <c r="C844" t="s">
        <v>19</v>
      </c>
      <c r="D844" t="s">
        <v>36</v>
      </c>
      <c r="E844">
        <f t="shared" ca="1" si="12"/>
        <v>15.85</v>
      </c>
    </row>
    <row r="845" spans="1:5" x14ac:dyDescent="0.25">
      <c r="A845">
        <v>20</v>
      </c>
      <c r="B845">
        <v>39</v>
      </c>
      <c r="C845" t="s">
        <v>19</v>
      </c>
      <c r="D845" t="s">
        <v>37</v>
      </c>
      <c r="E845">
        <f t="shared" ca="1" si="12"/>
        <v>18</v>
      </c>
    </row>
    <row r="846" spans="1:5" x14ac:dyDescent="0.25">
      <c r="A846">
        <v>20</v>
      </c>
      <c r="B846">
        <v>40</v>
      </c>
      <c r="C846" t="s">
        <v>19</v>
      </c>
      <c r="D846" t="s">
        <v>38</v>
      </c>
      <c r="E846">
        <f t="shared" ca="1" si="12"/>
        <v>18.11</v>
      </c>
    </row>
    <row r="847" spans="1:5" x14ac:dyDescent="0.25">
      <c r="A847">
        <v>20</v>
      </c>
      <c r="B847">
        <v>41</v>
      </c>
      <c r="C847" t="s">
        <v>19</v>
      </c>
      <c r="D847" t="s">
        <v>39</v>
      </c>
      <c r="E847">
        <f t="shared" ca="1" si="12"/>
        <v>0</v>
      </c>
    </row>
    <row r="848" spans="1:5" x14ac:dyDescent="0.25">
      <c r="A848">
        <v>21</v>
      </c>
      <c r="B848">
        <v>1</v>
      </c>
      <c r="C848" t="s">
        <v>20</v>
      </c>
      <c r="D848" t="s">
        <v>0</v>
      </c>
      <c r="E848">
        <f t="shared" ca="1" si="12"/>
        <v>2.7</v>
      </c>
    </row>
    <row r="849" spans="1:5" x14ac:dyDescent="0.25">
      <c r="A849">
        <v>21</v>
      </c>
      <c r="B849">
        <v>2</v>
      </c>
      <c r="C849" t="s">
        <v>20</v>
      </c>
      <c r="D849" t="s">
        <v>1</v>
      </c>
      <c r="E849">
        <f t="shared" ca="1" si="12"/>
        <v>1.38</v>
      </c>
    </row>
    <row r="850" spans="1:5" x14ac:dyDescent="0.25">
      <c r="A850">
        <v>21</v>
      </c>
      <c r="B850">
        <v>3</v>
      </c>
      <c r="C850" t="s">
        <v>20</v>
      </c>
      <c r="D850" t="s">
        <v>2</v>
      </c>
      <c r="E850">
        <f t="shared" ca="1" si="12"/>
        <v>1.3</v>
      </c>
    </row>
    <row r="851" spans="1:5" x14ac:dyDescent="0.25">
      <c r="A851">
        <v>21</v>
      </c>
      <c r="B851">
        <v>4</v>
      </c>
      <c r="C851" t="s">
        <v>20</v>
      </c>
      <c r="D851" t="s">
        <v>3</v>
      </c>
      <c r="E851">
        <f t="shared" ca="1" si="12"/>
        <v>6.92</v>
      </c>
    </row>
    <row r="852" spans="1:5" x14ac:dyDescent="0.25">
      <c r="A852">
        <v>21</v>
      </c>
      <c r="B852">
        <v>5</v>
      </c>
      <c r="C852" t="s">
        <v>20</v>
      </c>
      <c r="D852" t="s">
        <v>4</v>
      </c>
      <c r="E852">
        <f t="shared" ca="1" si="12"/>
        <v>8.33</v>
      </c>
    </row>
    <row r="853" spans="1:5" x14ac:dyDescent="0.25">
      <c r="A853">
        <v>21</v>
      </c>
      <c r="B853">
        <v>6</v>
      </c>
      <c r="C853" t="s">
        <v>20</v>
      </c>
      <c r="D853" t="s">
        <v>5</v>
      </c>
      <c r="E853">
        <f t="shared" ca="1" si="12"/>
        <v>10.1</v>
      </c>
    </row>
    <row r="854" spans="1:5" x14ac:dyDescent="0.25">
      <c r="A854">
        <v>21</v>
      </c>
      <c r="B854">
        <v>7</v>
      </c>
      <c r="C854" t="s">
        <v>20</v>
      </c>
      <c r="D854" t="s">
        <v>6</v>
      </c>
      <c r="E854">
        <f t="shared" ca="1" si="12"/>
        <v>8.01</v>
      </c>
    </row>
    <row r="855" spans="1:5" x14ac:dyDescent="0.25">
      <c r="A855">
        <v>21</v>
      </c>
      <c r="B855">
        <v>8</v>
      </c>
      <c r="C855" t="s">
        <v>20</v>
      </c>
      <c r="D855" t="s">
        <v>7</v>
      </c>
      <c r="E855">
        <f t="shared" ca="1" si="12"/>
        <v>6.88</v>
      </c>
    </row>
    <row r="856" spans="1:5" x14ac:dyDescent="0.25">
      <c r="A856">
        <v>21</v>
      </c>
      <c r="B856">
        <v>9</v>
      </c>
      <c r="C856" t="s">
        <v>20</v>
      </c>
      <c r="D856" t="s">
        <v>8</v>
      </c>
      <c r="E856">
        <f t="shared" ca="1" si="12"/>
        <v>4.92</v>
      </c>
    </row>
    <row r="857" spans="1:5" x14ac:dyDescent="0.25">
      <c r="A857">
        <v>21</v>
      </c>
      <c r="B857">
        <v>10</v>
      </c>
      <c r="C857" t="s">
        <v>20</v>
      </c>
      <c r="D857" t="s">
        <v>9</v>
      </c>
      <c r="E857">
        <f t="shared" ca="1" si="12"/>
        <v>8.8000000000000007</v>
      </c>
    </row>
    <row r="858" spans="1:5" x14ac:dyDescent="0.25">
      <c r="A858">
        <v>21</v>
      </c>
      <c r="B858">
        <v>11</v>
      </c>
      <c r="C858" t="s">
        <v>20</v>
      </c>
      <c r="D858" t="s">
        <v>10</v>
      </c>
      <c r="E858">
        <f t="shared" ca="1" si="12"/>
        <v>17.23</v>
      </c>
    </row>
    <row r="859" spans="1:5" x14ac:dyDescent="0.25">
      <c r="A859">
        <v>21</v>
      </c>
      <c r="B859">
        <v>12</v>
      </c>
      <c r="C859" t="s">
        <v>20</v>
      </c>
      <c r="D859" t="s">
        <v>11</v>
      </c>
      <c r="E859">
        <f t="shared" ca="1" si="12"/>
        <v>14.15</v>
      </c>
    </row>
    <row r="860" spans="1:5" x14ac:dyDescent="0.25">
      <c r="A860">
        <v>21</v>
      </c>
      <c r="B860">
        <v>13</v>
      </c>
      <c r="C860" t="s">
        <v>20</v>
      </c>
      <c r="D860" t="s">
        <v>12</v>
      </c>
      <c r="E860">
        <f t="shared" ca="1" si="12"/>
        <v>13</v>
      </c>
    </row>
    <row r="861" spans="1:5" x14ac:dyDescent="0.25">
      <c r="A861">
        <v>21</v>
      </c>
      <c r="B861">
        <v>14</v>
      </c>
      <c r="C861" t="s">
        <v>20</v>
      </c>
      <c r="D861" t="s">
        <v>13</v>
      </c>
      <c r="E861">
        <f t="shared" ca="1" si="12"/>
        <v>11.28</v>
      </c>
    </row>
    <row r="862" spans="1:5" x14ac:dyDescent="0.25">
      <c r="A862">
        <v>21</v>
      </c>
      <c r="B862">
        <v>15</v>
      </c>
      <c r="C862" t="s">
        <v>20</v>
      </c>
      <c r="D862" t="s">
        <v>14</v>
      </c>
      <c r="E862">
        <f t="shared" ca="1" si="12"/>
        <v>12.63</v>
      </c>
    </row>
    <row r="863" spans="1:5" x14ac:dyDescent="0.25">
      <c r="A863">
        <v>21</v>
      </c>
      <c r="B863">
        <v>16</v>
      </c>
      <c r="C863" t="s">
        <v>20</v>
      </c>
      <c r="D863" t="s">
        <v>15</v>
      </c>
      <c r="E863">
        <f t="shared" ca="1" si="12"/>
        <v>15.92</v>
      </c>
    </row>
    <row r="864" spans="1:5" x14ac:dyDescent="0.25">
      <c r="A864">
        <v>21</v>
      </c>
      <c r="B864">
        <v>17</v>
      </c>
      <c r="C864" t="s">
        <v>20</v>
      </c>
      <c r="D864" t="s">
        <v>16</v>
      </c>
      <c r="E864">
        <f t="shared" ca="1" si="12"/>
        <v>19.43</v>
      </c>
    </row>
    <row r="865" spans="1:5" x14ac:dyDescent="0.25">
      <c r="A865">
        <v>21</v>
      </c>
      <c r="B865">
        <v>18</v>
      </c>
      <c r="C865" t="s">
        <v>20</v>
      </c>
      <c r="D865" t="s">
        <v>17</v>
      </c>
      <c r="E865">
        <f t="shared" ca="1" si="12"/>
        <v>18.46</v>
      </c>
    </row>
    <row r="866" spans="1:5" x14ac:dyDescent="0.25">
      <c r="A866">
        <v>21</v>
      </c>
      <c r="B866">
        <v>19</v>
      </c>
      <c r="C866" t="s">
        <v>20</v>
      </c>
      <c r="D866" t="s">
        <v>18</v>
      </c>
      <c r="E866">
        <f t="shared" ca="1" si="12"/>
        <v>4.42</v>
      </c>
    </row>
    <row r="867" spans="1:5" x14ac:dyDescent="0.25">
      <c r="A867">
        <v>21</v>
      </c>
      <c r="B867">
        <v>20</v>
      </c>
      <c r="C867" t="s">
        <v>20</v>
      </c>
      <c r="D867" t="s">
        <v>19</v>
      </c>
      <c r="E867">
        <f t="shared" ca="1" si="12"/>
        <v>2.8</v>
      </c>
    </row>
    <row r="868" spans="1:5" x14ac:dyDescent="0.25">
      <c r="A868">
        <v>21</v>
      </c>
      <c r="B868">
        <v>21</v>
      </c>
      <c r="C868" t="s">
        <v>20</v>
      </c>
      <c r="D868" t="s">
        <v>20</v>
      </c>
      <c r="E868">
        <f t="shared" ca="1" si="12"/>
        <v>0</v>
      </c>
    </row>
    <row r="869" spans="1:5" x14ac:dyDescent="0.25">
      <c r="A869">
        <v>21</v>
      </c>
      <c r="B869">
        <v>22</v>
      </c>
      <c r="C869" t="s">
        <v>20</v>
      </c>
      <c r="D869" t="s">
        <v>21</v>
      </c>
      <c r="E869">
        <f t="shared" ca="1" si="12"/>
        <v>4.95</v>
      </c>
    </row>
    <row r="870" spans="1:5" x14ac:dyDescent="0.25">
      <c r="A870">
        <v>21</v>
      </c>
      <c r="B870">
        <v>23</v>
      </c>
      <c r="C870" t="s">
        <v>20</v>
      </c>
      <c r="D870" t="s">
        <v>22</v>
      </c>
      <c r="E870">
        <f t="shared" ca="1" si="12"/>
        <v>5</v>
      </c>
    </row>
    <row r="871" spans="1:5" x14ac:dyDescent="0.25">
      <c r="A871">
        <v>21</v>
      </c>
      <c r="B871">
        <v>24</v>
      </c>
      <c r="C871" t="s">
        <v>20</v>
      </c>
      <c r="D871" t="s">
        <v>23</v>
      </c>
      <c r="E871">
        <f t="shared" ca="1" si="12"/>
        <v>8.4</v>
      </c>
    </row>
    <row r="872" spans="1:5" x14ac:dyDescent="0.25">
      <c r="A872">
        <v>21</v>
      </c>
      <c r="B872">
        <v>25</v>
      </c>
      <c r="C872" t="s">
        <v>20</v>
      </c>
      <c r="D872" t="s">
        <v>24</v>
      </c>
      <c r="E872">
        <f t="shared" ca="1" si="12"/>
        <v>7.03</v>
      </c>
    </row>
    <row r="873" spans="1:5" x14ac:dyDescent="0.25">
      <c r="A873">
        <v>21</v>
      </c>
      <c r="B873">
        <v>26</v>
      </c>
      <c r="C873" t="s">
        <v>20</v>
      </c>
      <c r="D873" t="s">
        <v>25</v>
      </c>
      <c r="E873">
        <f t="shared" ca="1" si="12"/>
        <v>9.5500000000000007</v>
      </c>
    </row>
    <row r="874" spans="1:5" x14ac:dyDescent="0.25">
      <c r="A874">
        <v>21</v>
      </c>
      <c r="B874">
        <v>27</v>
      </c>
      <c r="C874" t="s">
        <v>20</v>
      </c>
      <c r="D874" t="s">
        <v>26</v>
      </c>
      <c r="E874">
        <f t="shared" ca="1" si="12"/>
        <v>2.4300000000000002</v>
      </c>
    </row>
    <row r="875" spans="1:5" x14ac:dyDescent="0.25">
      <c r="A875">
        <v>21</v>
      </c>
      <c r="B875">
        <v>29</v>
      </c>
      <c r="C875" t="s">
        <v>20</v>
      </c>
      <c r="D875" t="s">
        <v>27</v>
      </c>
      <c r="E875">
        <f t="shared" ca="1" si="12"/>
        <v>7.55</v>
      </c>
    </row>
    <row r="876" spans="1:5" x14ac:dyDescent="0.25">
      <c r="A876">
        <v>21</v>
      </c>
      <c r="B876">
        <v>30</v>
      </c>
      <c r="C876" t="s">
        <v>20</v>
      </c>
      <c r="D876" t="s">
        <v>28</v>
      </c>
      <c r="E876">
        <f t="shared" ca="1" si="12"/>
        <v>5.45</v>
      </c>
    </row>
    <row r="877" spans="1:5" x14ac:dyDescent="0.25">
      <c r="A877">
        <v>21</v>
      </c>
      <c r="B877">
        <v>31</v>
      </c>
      <c r="C877" t="s">
        <v>20</v>
      </c>
      <c r="D877" t="s">
        <v>29</v>
      </c>
      <c r="E877">
        <f t="shared" ca="1" si="12"/>
        <v>5.08</v>
      </c>
    </row>
    <row r="878" spans="1:5" x14ac:dyDescent="0.25">
      <c r="A878">
        <v>21</v>
      </c>
      <c r="B878">
        <v>32</v>
      </c>
      <c r="C878" t="s">
        <v>20</v>
      </c>
      <c r="D878" t="s">
        <v>30</v>
      </c>
      <c r="E878">
        <f t="shared" ca="1" si="12"/>
        <v>4.28</v>
      </c>
    </row>
    <row r="879" spans="1:5" x14ac:dyDescent="0.25">
      <c r="A879">
        <v>21</v>
      </c>
      <c r="B879">
        <v>33</v>
      </c>
      <c r="C879" t="s">
        <v>20</v>
      </c>
      <c r="D879" t="s">
        <v>31</v>
      </c>
      <c r="E879">
        <f t="shared" ca="1" si="12"/>
        <v>3.68</v>
      </c>
    </row>
    <row r="880" spans="1:5" x14ac:dyDescent="0.25">
      <c r="A880">
        <v>21</v>
      </c>
      <c r="B880">
        <v>34</v>
      </c>
      <c r="C880" t="s">
        <v>20</v>
      </c>
      <c r="D880" t="s">
        <v>32</v>
      </c>
      <c r="E880">
        <f t="shared" ca="1" si="12"/>
        <v>3.55</v>
      </c>
    </row>
    <row r="881" spans="1:5" x14ac:dyDescent="0.25">
      <c r="A881">
        <v>21</v>
      </c>
      <c r="B881">
        <v>35</v>
      </c>
      <c r="C881" t="s">
        <v>20</v>
      </c>
      <c r="D881" t="s">
        <v>33</v>
      </c>
      <c r="E881">
        <f t="shared" ref="E881:E944" ca="1" si="13">OFFSET($B$3,A881,B881)</f>
        <v>3.23</v>
      </c>
    </row>
    <row r="882" spans="1:5" x14ac:dyDescent="0.25">
      <c r="A882">
        <v>21</v>
      </c>
      <c r="B882">
        <v>36</v>
      </c>
      <c r="C882" t="s">
        <v>20</v>
      </c>
      <c r="D882" t="s">
        <v>34</v>
      </c>
      <c r="E882">
        <f t="shared" ca="1" si="13"/>
        <v>16.850000000000001</v>
      </c>
    </row>
    <row r="883" spans="1:5" x14ac:dyDescent="0.25">
      <c r="A883">
        <v>21</v>
      </c>
      <c r="B883">
        <v>37</v>
      </c>
      <c r="C883" t="s">
        <v>20</v>
      </c>
      <c r="D883" t="s">
        <v>35</v>
      </c>
      <c r="E883">
        <f t="shared" ca="1" si="13"/>
        <v>21.53</v>
      </c>
    </row>
    <row r="884" spans="1:5" x14ac:dyDescent="0.25">
      <c r="A884">
        <v>21</v>
      </c>
      <c r="B884">
        <v>38</v>
      </c>
      <c r="C884" t="s">
        <v>20</v>
      </c>
      <c r="D884" t="s">
        <v>36</v>
      </c>
      <c r="E884">
        <f t="shared" ca="1" si="13"/>
        <v>17.809999999999999</v>
      </c>
    </row>
    <row r="885" spans="1:5" x14ac:dyDescent="0.25">
      <c r="A885">
        <v>21</v>
      </c>
      <c r="B885">
        <v>39</v>
      </c>
      <c r="C885" t="s">
        <v>20</v>
      </c>
      <c r="D885" t="s">
        <v>37</v>
      </c>
      <c r="E885">
        <f t="shared" ca="1" si="13"/>
        <v>19.899999999999999</v>
      </c>
    </row>
    <row r="886" spans="1:5" x14ac:dyDescent="0.25">
      <c r="A886">
        <v>21</v>
      </c>
      <c r="B886">
        <v>40</v>
      </c>
      <c r="C886" t="s">
        <v>20</v>
      </c>
      <c r="D886" t="s">
        <v>38</v>
      </c>
      <c r="E886">
        <f t="shared" ca="1" si="13"/>
        <v>19.88</v>
      </c>
    </row>
    <row r="887" spans="1:5" x14ac:dyDescent="0.25">
      <c r="A887">
        <v>21</v>
      </c>
      <c r="B887">
        <v>41</v>
      </c>
      <c r="C887" t="s">
        <v>20</v>
      </c>
      <c r="D887" t="s">
        <v>39</v>
      </c>
      <c r="E887">
        <f t="shared" ca="1" si="13"/>
        <v>0</v>
      </c>
    </row>
    <row r="888" spans="1:5" x14ac:dyDescent="0.25">
      <c r="A888">
        <v>22</v>
      </c>
      <c r="B888">
        <v>1</v>
      </c>
      <c r="C888" t="s">
        <v>21</v>
      </c>
      <c r="D888" t="s">
        <v>0</v>
      </c>
      <c r="E888">
        <f t="shared" ca="1" si="13"/>
        <v>7.1</v>
      </c>
    </row>
    <row r="889" spans="1:5" x14ac:dyDescent="0.25">
      <c r="A889">
        <v>22</v>
      </c>
      <c r="B889">
        <v>2</v>
      </c>
      <c r="C889" t="s">
        <v>21</v>
      </c>
      <c r="D889" t="s">
        <v>1</v>
      </c>
      <c r="E889">
        <f t="shared" ca="1" si="13"/>
        <v>5.71</v>
      </c>
    </row>
    <row r="890" spans="1:5" x14ac:dyDescent="0.25">
      <c r="A890">
        <v>22</v>
      </c>
      <c r="B890">
        <v>3</v>
      </c>
      <c r="C890" t="s">
        <v>21</v>
      </c>
      <c r="D890" t="s">
        <v>2</v>
      </c>
      <c r="E890">
        <f t="shared" ca="1" si="13"/>
        <v>5.6</v>
      </c>
    </row>
    <row r="891" spans="1:5" x14ac:dyDescent="0.25">
      <c r="A891">
        <v>22</v>
      </c>
      <c r="B891">
        <v>4</v>
      </c>
      <c r="C891" t="s">
        <v>21</v>
      </c>
      <c r="D891" t="s">
        <v>3</v>
      </c>
      <c r="E891">
        <f t="shared" ca="1" si="13"/>
        <v>11.11</v>
      </c>
    </row>
    <row r="892" spans="1:5" x14ac:dyDescent="0.25">
      <c r="A892">
        <v>22</v>
      </c>
      <c r="B892">
        <v>5</v>
      </c>
      <c r="C892" t="s">
        <v>21</v>
      </c>
      <c r="D892" t="s">
        <v>4</v>
      </c>
      <c r="E892">
        <f t="shared" ca="1" si="13"/>
        <v>12.36</v>
      </c>
    </row>
    <row r="893" spans="1:5" x14ac:dyDescent="0.25">
      <c r="A893">
        <v>22</v>
      </c>
      <c r="B893">
        <v>6</v>
      </c>
      <c r="C893" t="s">
        <v>21</v>
      </c>
      <c r="D893" t="s">
        <v>5</v>
      </c>
      <c r="E893">
        <f t="shared" ca="1" si="13"/>
        <v>14.05</v>
      </c>
    </row>
    <row r="894" spans="1:5" x14ac:dyDescent="0.25">
      <c r="A894">
        <v>22</v>
      </c>
      <c r="B894">
        <v>7</v>
      </c>
      <c r="C894" t="s">
        <v>21</v>
      </c>
      <c r="D894" t="s">
        <v>6</v>
      </c>
      <c r="E894">
        <f t="shared" ca="1" si="13"/>
        <v>12</v>
      </c>
    </row>
    <row r="895" spans="1:5" x14ac:dyDescent="0.25">
      <c r="A895">
        <v>22</v>
      </c>
      <c r="B895">
        <v>8</v>
      </c>
      <c r="C895" t="s">
        <v>21</v>
      </c>
      <c r="D895" t="s">
        <v>7</v>
      </c>
      <c r="E895">
        <f t="shared" ca="1" si="13"/>
        <v>10.81</v>
      </c>
    </row>
    <row r="896" spans="1:5" x14ac:dyDescent="0.25">
      <c r="A896">
        <v>22</v>
      </c>
      <c r="B896">
        <v>9</v>
      </c>
      <c r="C896" t="s">
        <v>21</v>
      </c>
      <c r="D896" t="s">
        <v>8</v>
      </c>
      <c r="E896">
        <f t="shared" ca="1" si="13"/>
        <v>9.1300000000000008</v>
      </c>
    </row>
    <row r="897" spans="1:5" x14ac:dyDescent="0.25">
      <c r="A897">
        <v>22</v>
      </c>
      <c r="B897">
        <v>10</v>
      </c>
      <c r="C897" t="s">
        <v>21</v>
      </c>
      <c r="D897" t="s">
        <v>9</v>
      </c>
      <c r="E897">
        <f t="shared" ca="1" si="13"/>
        <v>13.03</v>
      </c>
    </row>
    <row r="898" spans="1:5" x14ac:dyDescent="0.25">
      <c r="A898">
        <v>22</v>
      </c>
      <c r="B898">
        <v>11</v>
      </c>
      <c r="C898" t="s">
        <v>21</v>
      </c>
      <c r="D898" t="s">
        <v>10</v>
      </c>
      <c r="E898">
        <f t="shared" ca="1" si="13"/>
        <v>13.33</v>
      </c>
    </row>
    <row r="899" spans="1:5" x14ac:dyDescent="0.25">
      <c r="A899">
        <v>22</v>
      </c>
      <c r="B899">
        <v>12</v>
      </c>
      <c r="C899" t="s">
        <v>21</v>
      </c>
      <c r="D899" t="s">
        <v>11</v>
      </c>
      <c r="E899">
        <f t="shared" ca="1" si="13"/>
        <v>10.45</v>
      </c>
    </row>
    <row r="900" spans="1:5" x14ac:dyDescent="0.25">
      <c r="A900">
        <v>22</v>
      </c>
      <c r="B900">
        <v>13</v>
      </c>
      <c r="C900" t="s">
        <v>21</v>
      </c>
      <c r="D900" t="s">
        <v>12</v>
      </c>
      <c r="E900">
        <f t="shared" ca="1" si="13"/>
        <v>9.33</v>
      </c>
    </row>
    <row r="901" spans="1:5" x14ac:dyDescent="0.25">
      <c r="A901">
        <v>22</v>
      </c>
      <c r="B901">
        <v>14</v>
      </c>
      <c r="C901" t="s">
        <v>21</v>
      </c>
      <c r="D901" t="s">
        <v>13</v>
      </c>
      <c r="E901">
        <f t="shared" ca="1" si="13"/>
        <v>7.73</v>
      </c>
    </row>
    <row r="902" spans="1:5" x14ac:dyDescent="0.25">
      <c r="A902">
        <v>22</v>
      </c>
      <c r="B902">
        <v>15</v>
      </c>
      <c r="C902" t="s">
        <v>21</v>
      </c>
      <c r="D902" t="s">
        <v>14</v>
      </c>
      <c r="E902">
        <f t="shared" ca="1" si="13"/>
        <v>10.15</v>
      </c>
    </row>
    <row r="903" spans="1:5" x14ac:dyDescent="0.25">
      <c r="A903">
        <v>22</v>
      </c>
      <c r="B903">
        <v>16</v>
      </c>
      <c r="C903" t="s">
        <v>21</v>
      </c>
      <c r="D903" t="s">
        <v>15</v>
      </c>
      <c r="E903">
        <f t="shared" ca="1" si="13"/>
        <v>12.26</v>
      </c>
    </row>
    <row r="904" spans="1:5" x14ac:dyDescent="0.25">
      <c r="A904">
        <v>22</v>
      </c>
      <c r="B904">
        <v>17</v>
      </c>
      <c r="C904" t="s">
        <v>21</v>
      </c>
      <c r="D904" t="s">
        <v>16</v>
      </c>
      <c r="E904">
        <f t="shared" ca="1" si="13"/>
        <v>15.46</v>
      </c>
    </row>
    <row r="905" spans="1:5" x14ac:dyDescent="0.25">
      <c r="A905">
        <v>22</v>
      </c>
      <c r="B905">
        <v>18</v>
      </c>
      <c r="C905" t="s">
        <v>21</v>
      </c>
      <c r="D905" t="s">
        <v>17</v>
      </c>
      <c r="E905">
        <f t="shared" ca="1" si="13"/>
        <v>14.78</v>
      </c>
    </row>
    <row r="906" spans="1:5" x14ac:dyDescent="0.25">
      <c r="A906">
        <v>22</v>
      </c>
      <c r="B906">
        <v>19</v>
      </c>
      <c r="C906" t="s">
        <v>21</v>
      </c>
      <c r="D906" t="s">
        <v>18</v>
      </c>
      <c r="E906">
        <f t="shared" ca="1" si="13"/>
        <v>2.0099999999999998</v>
      </c>
    </row>
    <row r="907" spans="1:5" x14ac:dyDescent="0.25">
      <c r="A907">
        <v>22</v>
      </c>
      <c r="B907">
        <v>20</v>
      </c>
      <c r="C907" t="s">
        <v>21</v>
      </c>
      <c r="D907" t="s">
        <v>19</v>
      </c>
      <c r="E907">
        <f t="shared" ca="1" si="13"/>
        <v>2.75</v>
      </c>
    </row>
    <row r="908" spans="1:5" x14ac:dyDescent="0.25">
      <c r="A908">
        <v>22</v>
      </c>
      <c r="B908">
        <v>21</v>
      </c>
      <c r="C908" t="s">
        <v>21</v>
      </c>
      <c r="D908" t="s">
        <v>20</v>
      </c>
      <c r="E908">
        <f t="shared" ca="1" si="13"/>
        <v>4.95</v>
      </c>
    </row>
    <row r="909" spans="1:5" x14ac:dyDescent="0.25">
      <c r="A909">
        <v>22</v>
      </c>
      <c r="B909">
        <v>22</v>
      </c>
      <c r="C909" t="s">
        <v>21</v>
      </c>
      <c r="D909" t="s">
        <v>21</v>
      </c>
      <c r="E909">
        <f t="shared" ca="1" si="13"/>
        <v>0</v>
      </c>
    </row>
    <row r="910" spans="1:5" x14ac:dyDescent="0.25">
      <c r="A910">
        <v>22</v>
      </c>
      <c r="B910">
        <v>23</v>
      </c>
      <c r="C910" t="s">
        <v>21</v>
      </c>
      <c r="D910" t="s">
        <v>22</v>
      </c>
      <c r="E910">
        <f t="shared" ca="1" si="13"/>
        <v>2.5499999999999998</v>
      </c>
    </row>
    <row r="911" spans="1:5" x14ac:dyDescent="0.25">
      <c r="A911">
        <v>22</v>
      </c>
      <c r="B911">
        <v>24</v>
      </c>
      <c r="C911" t="s">
        <v>21</v>
      </c>
      <c r="D911" t="s">
        <v>23</v>
      </c>
      <c r="E911">
        <f t="shared" ca="1" si="13"/>
        <v>4.5599999999999996</v>
      </c>
    </row>
    <row r="912" spans="1:5" x14ac:dyDescent="0.25">
      <c r="A912">
        <v>22</v>
      </c>
      <c r="B912">
        <v>25</v>
      </c>
      <c r="C912" t="s">
        <v>21</v>
      </c>
      <c r="D912" t="s">
        <v>24</v>
      </c>
      <c r="E912">
        <f t="shared" ca="1" si="13"/>
        <v>3.16</v>
      </c>
    </row>
    <row r="913" spans="1:5" x14ac:dyDescent="0.25">
      <c r="A913">
        <v>22</v>
      </c>
      <c r="B913">
        <v>26</v>
      </c>
      <c r="C913" t="s">
        <v>21</v>
      </c>
      <c r="D913" t="s">
        <v>25</v>
      </c>
      <c r="E913">
        <f t="shared" ca="1" si="13"/>
        <v>7.2</v>
      </c>
    </row>
    <row r="914" spans="1:5" x14ac:dyDescent="0.25">
      <c r="A914">
        <v>22</v>
      </c>
      <c r="B914">
        <v>27</v>
      </c>
      <c r="C914" t="s">
        <v>21</v>
      </c>
      <c r="D914" t="s">
        <v>26</v>
      </c>
      <c r="E914">
        <f t="shared" ca="1" si="13"/>
        <v>2.96</v>
      </c>
    </row>
    <row r="915" spans="1:5" x14ac:dyDescent="0.25">
      <c r="A915">
        <v>22</v>
      </c>
      <c r="B915">
        <v>29</v>
      </c>
      <c r="C915" t="s">
        <v>21</v>
      </c>
      <c r="D915" t="s">
        <v>27</v>
      </c>
      <c r="E915">
        <f t="shared" ca="1" si="13"/>
        <v>3.66</v>
      </c>
    </row>
    <row r="916" spans="1:5" x14ac:dyDescent="0.25">
      <c r="A916">
        <v>22</v>
      </c>
      <c r="B916">
        <v>30</v>
      </c>
      <c r="C916" t="s">
        <v>21</v>
      </c>
      <c r="D916" t="s">
        <v>28</v>
      </c>
      <c r="E916">
        <f t="shared" ca="1" si="13"/>
        <v>9.26</v>
      </c>
    </row>
    <row r="917" spans="1:5" x14ac:dyDescent="0.25">
      <c r="A917">
        <v>22</v>
      </c>
      <c r="B917">
        <v>31</v>
      </c>
      <c r="C917" t="s">
        <v>21</v>
      </c>
      <c r="D917" t="s">
        <v>29</v>
      </c>
      <c r="E917">
        <f t="shared" ca="1" si="13"/>
        <v>8.93</v>
      </c>
    </row>
    <row r="918" spans="1:5" x14ac:dyDescent="0.25">
      <c r="A918">
        <v>22</v>
      </c>
      <c r="B918">
        <v>32</v>
      </c>
      <c r="C918" t="s">
        <v>21</v>
      </c>
      <c r="D918" t="s">
        <v>30</v>
      </c>
      <c r="E918">
        <f t="shared" ca="1" si="13"/>
        <v>8.1300000000000008</v>
      </c>
    </row>
    <row r="919" spans="1:5" x14ac:dyDescent="0.25">
      <c r="A919">
        <v>22</v>
      </c>
      <c r="B919">
        <v>33</v>
      </c>
      <c r="C919" t="s">
        <v>21</v>
      </c>
      <c r="D919" t="s">
        <v>31</v>
      </c>
      <c r="E919">
        <f t="shared" ca="1" si="13"/>
        <v>7.58</v>
      </c>
    </row>
    <row r="920" spans="1:5" x14ac:dyDescent="0.25">
      <c r="A920">
        <v>22</v>
      </c>
      <c r="B920">
        <v>34</v>
      </c>
      <c r="C920" t="s">
        <v>21</v>
      </c>
      <c r="D920" t="s">
        <v>32</v>
      </c>
      <c r="E920">
        <f t="shared" ca="1" si="13"/>
        <v>7.55</v>
      </c>
    </row>
    <row r="921" spans="1:5" x14ac:dyDescent="0.25">
      <c r="A921">
        <v>22</v>
      </c>
      <c r="B921">
        <v>35</v>
      </c>
      <c r="C921" t="s">
        <v>21</v>
      </c>
      <c r="D921" t="s">
        <v>33</v>
      </c>
      <c r="E921">
        <f t="shared" ca="1" si="13"/>
        <v>7.25</v>
      </c>
    </row>
    <row r="922" spans="1:5" x14ac:dyDescent="0.25">
      <c r="A922">
        <v>22</v>
      </c>
      <c r="B922">
        <v>36</v>
      </c>
      <c r="C922" t="s">
        <v>21</v>
      </c>
      <c r="D922" t="s">
        <v>34</v>
      </c>
      <c r="E922">
        <f t="shared" ca="1" si="13"/>
        <v>12.8</v>
      </c>
    </row>
    <row r="923" spans="1:5" x14ac:dyDescent="0.25">
      <c r="A923">
        <v>22</v>
      </c>
      <c r="B923">
        <v>37</v>
      </c>
      <c r="C923" t="s">
        <v>21</v>
      </c>
      <c r="D923" t="s">
        <v>35</v>
      </c>
      <c r="E923">
        <f t="shared" ca="1" si="13"/>
        <v>17.760000000000002</v>
      </c>
    </row>
    <row r="924" spans="1:5" x14ac:dyDescent="0.25">
      <c r="A924">
        <v>22</v>
      </c>
      <c r="B924">
        <v>38</v>
      </c>
      <c r="C924" t="s">
        <v>21</v>
      </c>
      <c r="D924" t="s">
        <v>36</v>
      </c>
      <c r="E924">
        <f t="shared" ca="1" si="13"/>
        <v>13.72</v>
      </c>
    </row>
    <row r="925" spans="1:5" x14ac:dyDescent="0.25">
      <c r="A925">
        <v>22</v>
      </c>
      <c r="B925">
        <v>39</v>
      </c>
      <c r="C925" t="s">
        <v>21</v>
      </c>
      <c r="D925" t="s">
        <v>37</v>
      </c>
      <c r="E925">
        <f t="shared" ca="1" si="13"/>
        <v>15.81</v>
      </c>
    </row>
    <row r="926" spans="1:5" x14ac:dyDescent="0.25">
      <c r="A926">
        <v>22</v>
      </c>
      <c r="B926">
        <v>40</v>
      </c>
      <c r="C926" t="s">
        <v>21</v>
      </c>
      <c r="D926" t="s">
        <v>38</v>
      </c>
      <c r="E926">
        <f t="shared" ca="1" si="13"/>
        <v>15.95</v>
      </c>
    </row>
    <row r="927" spans="1:5" x14ac:dyDescent="0.25">
      <c r="A927">
        <v>22</v>
      </c>
      <c r="B927">
        <v>41</v>
      </c>
      <c r="C927" t="s">
        <v>21</v>
      </c>
      <c r="D927" t="s">
        <v>39</v>
      </c>
      <c r="E927">
        <f t="shared" ca="1" si="13"/>
        <v>0</v>
      </c>
    </row>
    <row r="928" spans="1:5" x14ac:dyDescent="0.25">
      <c r="A928">
        <v>23</v>
      </c>
      <c r="B928">
        <v>1</v>
      </c>
      <c r="C928" t="s">
        <v>22</v>
      </c>
      <c r="D928" t="s">
        <v>0</v>
      </c>
      <c r="E928">
        <f t="shared" ca="1" si="13"/>
        <v>7.13</v>
      </c>
    </row>
    <row r="929" spans="1:5" x14ac:dyDescent="0.25">
      <c r="A929">
        <v>23</v>
      </c>
      <c r="B929">
        <v>2</v>
      </c>
      <c r="C929" t="s">
        <v>22</v>
      </c>
      <c r="D929" t="s">
        <v>1</v>
      </c>
      <c r="E929">
        <f t="shared" ca="1" si="13"/>
        <v>5.76</v>
      </c>
    </row>
    <row r="930" spans="1:5" x14ac:dyDescent="0.25">
      <c r="A930">
        <v>23</v>
      </c>
      <c r="B930">
        <v>3</v>
      </c>
      <c r="C930" t="s">
        <v>22</v>
      </c>
      <c r="D930" t="s">
        <v>2</v>
      </c>
      <c r="E930">
        <f t="shared" ca="1" si="13"/>
        <v>5.65</v>
      </c>
    </row>
    <row r="931" spans="1:5" x14ac:dyDescent="0.25">
      <c r="A931">
        <v>23</v>
      </c>
      <c r="B931">
        <v>4</v>
      </c>
      <c r="C931" t="s">
        <v>22</v>
      </c>
      <c r="D931" t="s">
        <v>3</v>
      </c>
      <c r="E931">
        <f t="shared" ca="1" si="13"/>
        <v>11.16</v>
      </c>
    </row>
    <row r="932" spans="1:5" x14ac:dyDescent="0.25">
      <c r="A932">
        <v>23</v>
      </c>
      <c r="B932">
        <v>5</v>
      </c>
      <c r="C932" t="s">
        <v>22</v>
      </c>
      <c r="D932" t="s">
        <v>4</v>
      </c>
      <c r="E932">
        <f t="shared" ca="1" si="13"/>
        <v>12.5</v>
      </c>
    </row>
    <row r="933" spans="1:5" x14ac:dyDescent="0.25">
      <c r="A933">
        <v>23</v>
      </c>
      <c r="B933">
        <v>6</v>
      </c>
      <c r="C933" t="s">
        <v>22</v>
      </c>
      <c r="D933" t="s">
        <v>5</v>
      </c>
      <c r="E933">
        <f t="shared" ca="1" si="13"/>
        <v>14.05</v>
      </c>
    </row>
    <row r="934" spans="1:5" x14ac:dyDescent="0.25">
      <c r="A934">
        <v>23</v>
      </c>
      <c r="B934">
        <v>7</v>
      </c>
      <c r="C934" t="s">
        <v>22</v>
      </c>
      <c r="D934" t="s">
        <v>6</v>
      </c>
      <c r="E934">
        <f t="shared" ca="1" si="13"/>
        <v>12.06</v>
      </c>
    </row>
    <row r="935" spans="1:5" x14ac:dyDescent="0.25">
      <c r="A935">
        <v>23</v>
      </c>
      <c r="B935">
        <v>8</v>
      </c>
      <c r="C935" t="s">
        <v>22</v>
      </c>
      <c r="D935" t="s">
        <v>7</v>
      </c>
      <c r="E935">
        <f t="shared" ca="1" si="13"/>
        <v>10.93</v>
      </c>
    </row>
    <row r="936" spans="1:5" x14ac:dyDescent="0.25">
      <c r="A936">
        <v>23</v>
      </c>
      <c r="B936">
        <v>9</v>
      </c>
      <c r="C936" t="s">
        <v>22</v>
      </c>
      <c r="D936" t="s">
        <v>8</v>
      </c>
      <c r="E936">
        <f t="shared" ca="1" si="13"/>
        <v>9.23</v>
      </c>
    </row>
    <row r="937" spans="1:5" x14ac:dyDescent="0.25">
      <c r="A937">
        <v>23</v>
      </c>
      <c r="B937">
        <v>10</v>
      </c>
      <c r="C937" t="s">
        <v>22</v>
      </c>
      <c r="D937" t="s">
        <v>9</v>
      </c>
      <c r="E937">
        <f t="shared" ca="1" si="13"/>
        <v>13</v>
      </c>
    </row>
    <row r="938" spans="1:5" x14ac:dyDescent="0.25">
      <c r="A938">
        <v>23</v>
      </c>
      <c r="B938">
        <v>11</v>
      </c>
      <c r="C938" t="s">
        <v>22</v>
      </c>
      <c r="D938" t="s">
        <v>10</v>
      </c>
      <c r="E938">
        <f t="shared" ca="1" si="13"/>
        <v>13.35</v>
      </c>
    </row>
    <row r="939" spans="1:5" x14ac:dyDescent="0.25">
      <c r="A939">
        <v>23</v>
      </c>
      <c r="B939">
        <v>12</v>
      </c>
      <c r="C939" t="s">
        <v>22</v>
      </c>
      <c r="D939" t="s">
        <v>11</v>
      </c>
      <c r="E939">
        <f t="shared" ca="1" si="13"/>
        <v>10.36</v>
      </c>
    </row>
    <row r="940" spans="1:5" x14ac:dyDescent="0.25">
      <c r="A940">
        <v>23</v>
      </c>
      <c r="B940">
        <v>13</v>
      </c>
      <c r="C940" t="s">
        <v>22</v>
      </c>
      <c r="D940" t="s">
        <v>12</v>
      </c>
      <c r="E940">
        <f t="shared" ca="1" si="13"/>
        <v>9.32</v>
      </c>
    </row>
    <row r="941" spans="1:5" x14ac:dyDescent="0.25">
      <c r="A941">
        <v>23</v>
      </c>
      <c r="B941">
        <v>14</v>
      </c>
      <c r="C941" t="s">
        <v>22</v>
      </c>
      <c r="D941" t="s">
        <v>13</v>
      </c>
      <c r="E941">
        <f t="shared" ca="1" si="13"/>
        <v>7.66</v>
      </c>
    </row>
    <row r="942" spans="1:5" x14ac:dyDescent="0.25">
      <c r="A942">
        <v>23</v>
      </c>
      <c r="B942">
        <v>15</v>
      </c>
      <c r="C942" t="s">
        <v>22</v>
      </c>
      <c r="D942" t="s">
        <v>14</v>
      </c>
      <c r="E942">
        <f t="shared" ca="1" si="13"/>
        <v>8.1199999999999992</v>
      </c>
    </row>
    <row r="943" spans="1:5" x14ac:dyDescent="0.25">
      <c r="A943">
        <v>23</v>
      </c>
      <c r="B943">
        <v>16</v>
      </c>
      <c r="C943" t="s">
        <v>22</v>
      </c>
      <c r="D943" t="s">
        <v>15</v>
      </c>
      <c r="E943">
        <f t="shared" ca="1" si="13"/>
        <v>11.35</v>
      </c>
    </row>
    <row r="944" spans="1:5" x14ac:dyDescent="0.25">
      <c r="A944">
        <v>23</v>
      </c>
      <c r="B944">
        <v>17</v>
      </c>
      <c r="C944" t="s">
        <v>22</v>
      </c>
      <c r="D944" t="s">
        <v>16</v>
      </c>
      <c r="E944">
        <f t="shared" ca="1" si="13"/>
        <v>15.51</v>
      </c>
    </row>
    <row r="945" spans="1:5" x14ac:dyDescent="0.25">
      <c r="A945">
        <v>23</v>
      </c>
      <c r="B945">
        <v>18</v>
      </c>
      <c r="C945" t="s">
        <v>22</v>
      </c>
      <c r="D945" t="s">
        <v>17</v>
      </c>
      <c r="E945">
        <f t="shared" ref="E945:E1008" ca="1" si="14">OFFSET($B$3,A945,B945)</f>
        <v>13.6</v>
      </c>
    </row>
    <row r="946" spans="1:5" x14ac:dyDescent="0.25">
      <c r="A946">
        <v>23</v>
      </c>
      <c r="B946">
        <v>19</v>
      </c>
      <c r="C946" t="s">
        <v>22</v>
      </c>
      <c r="D946" t="s">
        <v>18</v>
      </c>
      <c r="E946">
        <f t="shared" ca="1" si="14"/>
        <v>3.75</v>
      </c>
    </row>
    <row r="947" spans="1:5" x14ac:dyDescent="0.25">
      <c r="A947">
        <v>23</v>
      </c>
      <c r="B947">
        <v>20</v>
      </c>
      <c r="C947" t="s">
        <v>22</v>
      </c>
      <c r="D947" t="s">
        <v>19</v>
      </c>
      <c r="E947">
        <f t="shared" ca="1" si="14"/>
        <v>4.05</v>
      </c>
    </row>
    <row r="948" spans="1:5" x14ac:dyDescent="0.25">
      <c r="A948">
        <v>23</v>
      </c>
      <c r="B948">
        <v>21</v>
      </c>
      <c r="C948" t="s">
        <v>22</v>
      </c>
      <c r="D948" t="s">
        <v>20</v>
      </c>
      <c r="E948">
        <f t="shared" ca="1" si="14"/>
        <v>5</v>
      </c>
    </row>
    <row r="949" spans="1:5" x14ac:dyDescent="0.25">
      <c r="A949">
        <v>23</v>
      </c>
      <c r="B949">
        <v>22</v>
      </c>
      <c r="C949" t="s">
        <v>22</v>
      </c>
      <c r="D949" t="s">
        <v>21</v>
      </c>
      <c r="E949">
        <f t="shared" ca="1" si="14"/>
        <v>2.5499999999999998</v>
      </c>
    </row>
    <row r="950" spans="1:5" x14ac:dyDescent="0.25">
      <c r="A950">
        <v>23</v>
      </c>
      <c r="B950">
        <v>23</v>
      </c>
      <c r="C950" t="s">
        <v>22</v>
      </c>
      <c r="D950" t="s">
        <v>22</v>
      </c>
      <c r="E950">
        <f t="shared" ca="1" si="14"/>
        <v>0</v>
      </c>
    </row>
    <row r="951" spans="1:5" x14ac:dyDescent="0.25">
      <c r="A951">
        <v>23</v>
      </c>
      <c r="B951">
        <v>24</v>
      </c>
      <c r="C951" t="s">
        <v>22</v>
      </c>
      <c r="D951" t="s">
        <v>23</v>
      </c>
      <c r="E951">
        <f t="shared" ca="1" si="14"/>
        <v>4.28</v>
      </c>
    </row>
    <row r="952" spans="1:5" x14ac:dyDescent="0.25">
      <c r="A952">
        <v>23</v>
      </c>
      <c r="B952">
        <v>25</v>
      </c>
      <c r="C952" t="s">
        <v>22</v>
      </c>
      <c r="D952" t="s">
        <v>24</v>
      </c>
      <c r="E952">
        <f t="shared" ca="1" si="14"/>
        <v>3.13</v>
      </c>
    </row>
    <row r="953" spans="1:5" x14ac:dyDescent="0.25">
      <c r="A953">
        <v>23</v>
      </c>
      <c r="B953">
        <v>26</v>
      </c>
      <c r="C953" t="s">
        <v>22</v>
      </c>
      <c r="D953" t="s">
        <v>25</v>
      </c>
      <c r="E953">
        <f t="shared" ca="1" si="14"/>
        <v>5.41</v>
      </c>
    </row>
    <row r="954" spans="1:5" x14ac:dyDescent="0.25">
      <c r="A954">
        <v>23</v>
      </c>
      <c r="B954">
        <v>27</v>
      </c>
      <c r="C954" t="s">
        <v>22</v>
      </c>
      <c r="D954" t="s">
        <v>26</v>
      </c>
      <c r="E954">
        <f t="shared" ca="1" si="14"/>
        <v>2.93</v>
      </c>
    </row>
    <row r="955" spans="1:5" x14ac:dyDescent="0.25">
      <c r="A955">
        <v>23</v>
      </c>
      <c r="B955">
        <v>29</v>
      </c>
      <c r="C955" t="s">
        <v>22</v>
      </c>
      <c r="D955" t="s">
        <v>27</v>
      </c>
      <c r="E955">
        <f t="shared" ca="1" si="14"/>
        <v>3.6</v>
      </c>
    </row>
    <row r="956" spans="1:5" x14ac:dyDescent="0.25">
      <c r="A956">
        <v>23</v>
      </c>
      <c r="B956">
        <v>30</v>
      </c>
      <c r="C956" t="s">
        <v>22</v>
      </c>
      <c r="D956" t="s">
        <v>28</v>
      </c>
      <c r="E956">
        <f t="shared" ca="1" si="14"/>
        <v>9.68</v>
      </c>
    </row>
    <row r="957" spans="1:5" x14ac:dyDescent="0.25">
      <c r="A957">
        <v>23</v>
      </c>
      <c r="B957">
        <v>31</v>
      </c>
      <c r="C957" t="s">
        <v>22</v>
      </c>
      <c r="D957" t="s">
        <v>29</v>
      </c>
      <c r="E957">
        <f t="shared" ca="1" si="14"/>
        <v>9.23</v>
      </c>
    </row>
    <row r="958" spans="1:5" x14ac:dyDescent="0.25">
      <c r="A958">
        <v>23</v>
      </c>
      <c r="B958">
        <v>32</v>
      </c>
      <c r="C958" t="s">
        <v>22</v>
      </c>
      <c r="D958" t="s">
        <v>30</v>
      </c>
      <c r="E958">
        <f t="shared" ca="1" si="14"/>
        <v>8.4499999999999993</v>
      </c>
    </row>
    <row r="959" spans="1:5" x14ac:dyDescent="0.25">
      <c r="A959">
        <v>23</v>
      </c>
      <c r="B959">
        <v>33</v>
      </c>
      <c r="C959" t="s">
        <v>22</v>
      </c>
      <c r="D959" t="s">
        <v>31</v>
      </c>
      <c r="E959">
        <f t="shared" ca="1" si="14"/>
        <v>7.68</v>
      </c>
    </row>
    <row r="960" spans="1:5" x14ac:dyDescent="0.25">
      <c r="A960">
        <v>23</v>
      </c>
      <c r="B960">
        <v>34</v>
      </c>
      <c r="C960" t="s">
        <v>22</v>
      </c>
      <c r="D960" t="s">
        <v>32</v>
      </c>
      <c r="E960">
        <f t="shared" ca="1" si="14"/>
        <v>7.65</v>
      </c>
    </row>
    <row r="961" spans="1:5" x14ac:dyDescent="0.25">
      <c r="A961">
        <v>23</v>
      </c>
      <c r="B961">
        <v>35</v>
      </c>
      <c r="C961" t="s">
        <v>22</v>
      </c>
      <c r="D961" t="s">
        <v>33</v>
      </c>
      <c r="E961">
        <f t="shared" ca="1" si="14"/>
        <v>7.4</v>
      </c>
    </row>
    <row r="962" spans="1:5" x14ac:dyDescent="0.25">
      <c r="A962">
        <v>23</v>
      </c>
      <c r="B962">
        <v>36</v>
      </c>
      <c r="C962" t="s">
        <v>22</v>
      </c>
      <c r="D962" t="s">
        <v>34</v>
      </c>
      <c r="E962">
        <f t="shared" ca="1" si="14"/>
        <v>12.48</v>
      </c>
    </row>
    <row r="963" spans="1:5" x14ac:dyDescent="0.25">
      <c r="A963">
        <v>23</v>
      </c>
      <c r="B963">
        <v>37</v>
      </c>
      <c r="C963" t="s">
        <v>22</v>
      </c>
      <c r="D963" t="s">
        <v>35</v>
      </c>
      <c r="E963">
        <f t="shared" ca="1" si="14"/>
        <v>16.71</v>
      </c>
    </row>
    <row r="964" spans="1:5" x14ac:dyDescent="0.25">
      <c r="A964">
        <v>23</v>
      </c>
      <c r="B964">
        <v>38</v>
      </c>
      <c r="C964" t="s">
        <v>22</v>
      </c>
      <c r="D964" t="s">
        <v>36</v>
      </c>
      <c r="E964">
        <f t="shared" ca="1" si="14"/>
        <v>13.1</v>
      </c>
    </row>
    <row r="965" spans="1:5" x14ac:dyDescent="0.25">
      <c r="A965">
        <v>23</v>
      </c>
      <c r="B965">
        <v>39</v>
      </c>
      <c r="C965" t="s">
        <v>22</v>
      </c>
      <c r="D965" t="s">
        <v>37</v>
      </c>
      <c r="E965">
        <f t="shared" ca="1" si="14"/>
        <v>15.65</v>
      </c>
    </row>
    <row r="966" spans="1:5" x14ac:dyDescent="0.25">
      <c r="A966">
        <v>23</v>
      </c>
      <c r="B966">
        <v>40</v>
      </c>
      <c r="C966" t="s">
        <v>22</v>
      </c>
      <c r="D966" t="s">
        <v>38</v>
      </c>
      <c r="E966">
        <f t="shared" ca="1" si="14"/>
        <v>15.08</v>
      </c>
    </row>
    <row r="967" spans="1:5" x14ac:dyDescent="0.25">
      <c r="A967">
        <v>23</v>
      </c>
      <c r="B967">
        <v>41</v>
      </c>
      <c r="C967" t="s">
        <v>22</v>
      </c>
      <c r="D967" t="s">
        <v>39</v>
      </c>
      <c r="E967">
        <f t="shared" ca="1" si="14"/>
        <v>0</v>
      </c>
    </row>
    <row r="968" spans="1:5" x14ac:dyDescent="0.25">
      <c r="A968">
        <v>24</v>
      </c>
      <c r="B968">
        <v>1</v>
      </c>
      <c r="C968" t="s">
        <v>23</v>
      </c>
      <c r="D968" t="s">
        <v>0</v>
      </c>
      <c r="E968">
        <f t="shared" ca="1" si="14"/>
        <v>10.51</v>
      </c>
    </row>
    <row r="969" spans="1:5" x14ac:dyDescent="0.25">
      <c r="A969">
        <v>24</v>
      </c>
      <c r="B969">
        <v>2</v>
      </c>
      <c r="C969" t="s">
        <v>23</v>
      </c>
      <c r="D969" t="s">
        <v>1</v>
      </c>
      <c r="E969">
        <f t="shared" ca="1" si="14"/>
        <v>9.16</v>
      </c>
    </row>
    <row r="970" spans="1:5" x14ac:dyDescent="0.25">
      <c r="A970">
        <v>24</v>
      </c>
      <c r="B970">
        <v>3</v>
      </c>
      <c r="C970" t="s">
        <v>23</v>
      </c>
      <c r="D970" t="s">
        <v>2</v>
      </c>
      <c r="E970">
        <f t="shared" ca="1" si="14"/>
        <v>9.0299999999999994</v>
      </c>
    </row>
    <row r="971" spans="1:5" x14ac:dyDescent="0.25">
      <c r="A971">
        <v>24</v>
      </c>
      <c r="B971">
        <v>4</v>
      </c>
      <c r="C971" t="s">
        <v>23</v>
      </c>
      <c r="D971" t="s">
        <v>3</v>
      </c>
      <c r="E971">
        <f t="shared" ca="1" si="14"/>
        <v>14.46</v>
      </c>
    </row>
    <row r="972" spans="1:5" x14ac:dyDescent="0.25">
      <c r="A972">
        <v>24</v>
      </c>
      <c r="B972">
        <v>5</v>
      </c>
      <c r="C972" t="s">
        <v>23</v>
      </c>
      <c r="D972" t="s">
        <v>4</v>
      </c>
      <c r="E972">
        <f t="shared" ca="1" si="14"/>
        <v>16</v>
      </c>
    </row>
    <row r="973" spans="1:5" x14ac:dyDescent="0.25">
      <c r="A973">
        <v>24</v>
      </c>
      <c r="B973">
        <v>6</v>
      </c>
      <c r="C973" t="s">
        <v>23</v>
      </c>
      <c r="D973" t="s">
        <v>5</v>
      </c>
      <c r="E973">
        <f t="shared" ca="1" si="14"/>
        <v>17.75</v>
      </c>
    </row>
    <row r="974" spans="1:5" x14ac:dyDescent="0.25">
      <c r="A974">
        <v>24</v>
      </c>
      <c r="B974">
        <v>7</v>
      </c>
      <c r="C974" t="s">
        <v>23</v>
      </c>
      <c r="D974" t="s">
        <v>6</v>
      </c>
      <c r="E974">
        <f t="shared" ca="1" si="14"/>
        <v>15.62</v>
      </c>
    </row>
    <row r="975" spans="1:5" x14ac:dyDescent="0.25">
      <c r="A975">
        <v>24</v>
      </c>
      <c r="B975">
        <v>8</v>
      </c>
      <c r="C975" t="s">
        <v>23</v>
      </c>
      <c r="D975" t="s">
        <v>7</v>
      </c>
      <c r="E975">
        <f t="shared" ca="1" si="14"/>
        <v>14.43</v>
      </c>
    </row>
    <row r="976" spans="1:5" x14ac:dyDescent="0.25">
      <c r="A976">
        <v>24</v>
      </c>
      <c r="B976">
        <v>9</v>
      </c>
      <c r="C976" t="s">
        <v>23</v>
      </c>
      <c r="D976" t="s">
        <v>8</v>
      </c>
      <c r="E976">
        <f t="shared" ca="1" si="14"/>
        <v>12.55</v>
      </c>
    </row>
    <row r="977" spans="1:5" x14ac:dyDescent="0.25">
      <c r="A977">
        <v>24</v>
      </c>
      <c r="B977">
        <v>10</v>
      </c>
      <c r="C977" t="s">
        <v>23</v>
      </c>
      <c r="D977" t="s">
        <v>9</v>
      </c>
      <c r="E977">
        <f t="shared" ca="1" si="14"/>
        <v>16.600000000000001</v>
      </c>
    </row>
    <row r="978" spans="1:5" x14ac:dyDescent="0.25">
      <c r="A978">
        <v>24</v>
      </c>
      <c r="B978">
        <v>11</v>
      </c>
      <c r="C978" t="s">
        <v>23</v>
      </c>
      <c r="D978" t="s">
        <v>10</v>
      </c>
      <c r="E978">
        <f t="shared" ca="1" si="14"/>
        <v>14.55</v>
      </c>
    </row>
    <row r="979" spans="1:5" x14ac:dyDescent="0.25">
      <c r="A979">
        <v>24</v>
      </c>
      <c r="B979">
        <v>12</v>
      </c>
      <c r="C979" t="s">
        <v>23</v>
      </c>
      <c r="D979" t="s">
        <v>11</v>
      </c>
      <c r="E979">
        <f t="shared" ca="1" si="14"/>
        <v>6.62</v>
      </c>
    </row>
    <row r="980" spans="1:5" x14ac:dyDescent="0.25">
      <c r="A980">
        <v>24</v>
      </c>
      <c r="B980">
        <v>13</v>
      </c>
      <c r="C980" t="s">
        <v>23</v>
      </c>
      <c r="D980" t="s">
        <v>12</v>
      </c>
      <c r="E980">
        <f t="shared" ca="1" si="14"/>
        <v>5.42</v>
      </c>
    </row>
    <row r="981" spans="1:5" x14ac:dyDescent="0.25">
      <c r="A981">
        <v>24</v>
      </c>
      <c r="B981">
        <v>14</v>
      </c>
      <c r="C981" t="s">
        <v>23</v>
      </c>
      <c r="D981" t="s">
        <v>13</v>
      </c>
      <c r="E981">
        <f t="shared" ca="1" si="14"/>
        <v>3.93</v>
      </c>
    </row>
    <row r="982" spans="1:5" x14ac:dyDescent="0.25">
      <c r="A982">
        <v>24</v>
      </c>
      <c r="B982">
        <v>15</v>
      </c>
      <c r="C982" t="s">
        <v>23</v>
      </c>
      <c r="D982" t="s">
        <v>14</v>
      </c>
      <c r="E982">
        <f t="shared" ca="1" si="14"/>
        <v>6</v>
      </c>
    </row>
    <row r="983" spans="1:5" x14ac:dyDescent="0.25">
      <c r="A983">
        <v>24</v>
      </c>
      <c r="B983">
        <v>16</v>
      </c>
      <c r="C983" t="s">
        <v>23</v>
      </c>
      <c r="D983" t="s">
        <v>15</v>
      </c>
      <c r="E983">
        <f t="shared" ca="1" si="14"/>
        <v>8.08</v>
      </c>
    </row>
    <row r="984" spans="1:5" x14ac:dyDescent="0.25">
      <c r="A984">
        <v>24</v>
      </c>
      <c r="B984">
        <v>17</v>
      </c>
      <c r="C984" t="s">
        <v>23</v>
      </c>
      <c r="D984" t="s">
        <v>16</v>
      </c>
      <c r="E984">
        <f t="shared" ca="1" si="14"/>
        <v>11.5</v>
      </c>
    </row>
    <row r="985" spans="1:5" x14ac:dyDescent="0.25">
      <c r="A985">
        <v>24</v>
      </c>
      <c r="B985">
        <v>18</v>
      </c>
      <c r="C985" t="s">
        <v>23</v>
      </c>
      <c r="D985" t="s">
        <v>17</v>
      </c>
      <c r="E985">
        <f t="shared" ca="1" si="14"/>
        <v>10.48</v>
      </c>
    </row>
    <row r="986" spans="1:5" x14ac:dyDescent="0.25">
      <c r="A986">
        <v>24</v>
      </c>
      <c r="B986">
        <v>19</v>
      </c>
      <c r="C986" t="s">
        <v>23</v>
      </c>
      <c r="D986" t="s">
        <v>18</v>
      </c>
      <c r="E986">
        <f t="shared" ca="1" si="14"/>
        <v>6</v>
      </c>
    </row>
    <row r="987" spans="1:5" x14ac:dyDescent="0.25">
      <c r="A987">
        <v>24</v>
      </c>
      <c r="B987">
        <v>20</v>
      </c>
      <c r="C987" t="s">
        <v>23</v>
      </c>
      <c r="D987" t="s">
        <v>19</v>
      </c>
      <c r="E987">
        <f t="shared" ca="1" si="14"/>
        <v>6.72</v>
      </c>
    </row>
    <row r="988" spans="1:5" x14ac:dyDescent="0.25">
      <c r="A988">
        <v>24</v>
      </c>
      <c r="B988">
        <v>21</v>
      </c>
      <c r="C988" t="s">
        <v>23</v>
      </c>
      <c r="D988" t="s">
        <v>20</v>
      </c>
      <c r="E988">
        <f t="shared" ca="1" si="14"/>
        <v>8.4</v>
      </c>
    </row>
    <row r="989" spans="1:5" x14ac:dyDescent="0.25">
      <c r="A989">
        <v>24</v>
      </c>
      <c r="B989">
        <v>22</v>
      </c>
      <c r="C989" t="s">
        <v>23</v>
      </c>
      <c r="D989" t="s">
        <v>21</v>
      </c>
      <c r="E989">
        <f t="shared" ca="1" si="14"/>
        <v>4.5599999999999996</v>
      </c>
    </row>
    <row r="990" spans="1:5" x14ac:dyDescent="0.25">
      <c r="A990">
        <v>24</v>
      </c>
      <c r="B990">
        <v>23</v>
      </c>
      <c r="C990" t="s">
        <v>23</v>
      </c>
      <c r="D990" t="s">
        <v>22</v>
      </c>
      <c r="E990">
        <f t="shared" ca="1" si="14"/>
        <v>4.28</v>
      </c>
    </row>
    <row r="991" spans="1:5" x14ac:dyDescent="0.25">
      <c r="A991">
        <v>24</v>
      </c>
      <c r="B991">
        <v>24</v>
      </c>
      <c r="C991" t="s">
        <v>23</v>
      </c>
      <c r="D991" t="s">
        <v>23</v>
      </c>
      <c r="E991">
        <f t="shared" ca="1" si="14"/>
        <v>0</v>
      </c>
    </row>
    <row r="992" spans="1:5" x14ac:dyDescent="0.25">
      <c r="A992">
        <v>24</v>
      </c>
      <c r="B992">
        <v>25</v>
      </c>
      <c r="C992" t="s">
        <v>23</v>
      </c>
      <c r="D992" t="s">
        <v>24</v>
      </c>
      <c r="E992">
        <f t="shared" ca="1" si="14"/>
        <v>2.36</v>
      </c>
    </row>
    <row r="993" spans="1:5" x14ac:dyDescent="0.25">
      <c r="A993">
        <v>24</v>
      </c>
      <c r="B993">
        <v>26</v>
      </c>
      <c r="C993" t="s">
        <v>23</v>
      </c>
      <c r="D993" t="s">
        <v>25</v>
      </c>
      <c r="E993">
        <f t="shared" ca="1" si="14"/>
        <v>4.5</v>
      </c>
    </row>
    <row r="994" spans="1:5" x14ac:dyDescent="0.25">
      <c r="A994">
        <v>24</v>
      </c>
      <c r="B994">
        <v>27</v>
      </c>
      <c r="C994" t="s">
        <v>23</v>
      </c>
      <c r="D994" t="s">
        <v>26</v>
      </c>
      <c r="E994">
        <f t="shared" ca="1" si="14"/>
        <v>6.45</v>
      </c>
    </row>
    <row r="995" spans="1:5" x14ac:dyDescent="0.25">
      <c r="A995">
        <v>24</v>
      </c>
      <c r="B995">
        <v>29</v>
      </c>
      <c r="C995" t="s">
        <v>23</v>
      </c>
      <c r="D995" t="s">
        <v>27</v>
      </c>
      <c r="E995">
        <f t="shared" ca="1" si="14"/>
        <v>1.3</v>
      </c>
    </row>
    <row r="996" spans="1:5" x14ac:dyDescent="0.25">
      <c r="A996">
        <v>24</v>
      </c>
      <c r="B996">
        <v>30</v>
      </c>
      <c r="C996" t="s">
        <v>23</v>
      </c>
      <c r="D996" t="s">
        <v>28</v>
      </c>
      <c r="E996">
        <f t="shared" ca="1" si="14"/>
        <v>13.08</v>
      </c>
    </row>
    <row r="997" spans="1:5" x14ac:dyDescent="0.25">
      <c r="A997">
        <v>24</v>
      </c>
      <c r="B997">
        <v>31</v>
      </c>
      <c r="C997" t="s">
        <v>23</v>
      </c>
      <c r="D997" t="s">
        <v>29</v>
      </c>
      <c r="E997">
        <f t="shared" ca="1" si="14"/>
        <v>12.7</v>
      </c>
    </row>
    <row r="998" spans="1:5" x14ac:dyDescent="0.25">
      <c r="A998">
        <v>24</v>
      </c>
      <c r="B998">
        <v>32</v>
      </c>
      <c r="C998" t="s">
        <v>23</v>
      </c>
      <c r="D998" t="s">
        <v>30</v>
      </c>
      <c r="E998">
        <f t="shared" ca="1" si="14"/>
        <v>11.93</v>
      </c>
    </row>
    <row r="999" spans="1:5" x14ac:dyDescent="0.25">
      <c r="A999">
        <v>24</v>
      </c>
      <c r="B999">
        <v>33</v>
      </c>
      <c r="C999" t="s">
        <v>23</v>
      </c>
      <c r="D999" t="s">
        <v>31</v>
      </c>
      <c r="E999">
        <f t="shared" ca="1" si="14"/>
        <v>11.35</v>
      </c>
    </row>
    <row r="1000" spans="1:5" x14ac:dyDescent="0.25">
      <c r="A1000">
        <v>24</v>
      </c>
      <c r="B1000">
        <v>34</v>
      </c>
      <c r="C1000" t="s">
        <v>23</v>
      </c>
      <c r="D1000" t="s">
        <v>32</v>
      </c>
      <c r="E1000">
        <f t="shared" ca="1" si="14"/>
        <v>11.31</v>
      </c>
    </row>
    <row r="1001" spans="1:5" x14ac:dyDescent="0.25">
      <c r="A1001">
        <v>24</v>
      </c>
      <c r="B1001">
        <v>35</v>
      </c>
      <c r="C1001" t="s">
        <v>23</v>
      </c>
      <c r="D1001" t="s">
        <v>33</v>
      </c>
      <c r="E1001">
        <f t="shared" ca="1" si="14"/>
        <v>11.1</v>
      </c>
    </row>
    <row r="1002" spans="1:5" x14ac:dyDescent="0.25">
      <c r="A1002">
        <v>24</v>
      </c>
      <c r="B1002">
        <v>36</v>
      </c>
      <c r="C1002" t="s">
        <v>23</v>
      </c>
      <c r="D1002" t="s">
        <v>34</v>
      </c>
      <c r="E1002">
        <f t="shared" ca="1" si="14"/>
        <v>9</v>
      </c>
    </row>
    <row r="1003" spans="1:5" x14ac:dyDescent="0.25">
      <c r="A1003">
        <v>24</v>
      </c>
      <c r="B1003">
        <v>37</v>
      </c>
      <c r="C1003" t="s">
        <v>23</v>
      </c>
      <c r="D1003" t="s">
        <v>35</v>
      </c>
      <c r="E1003">
        <f t="shared" ca="1" si="14"/>
        <v>13.25</v>
      </c>
    </row>
    <row r="1004" spans="1:5" x14ac:dyDescent="0.25">
      <c r="A1004">
        <v>24</v>
      </c>
      <c r="B1004">
        <v>38</v>
      </c>
      <c r="C1004" t="s">
        <v>23</v>
      </c>
      <c r="D1004" t="s">
        <v>36</v>
      </c>
      <c r="E1004">
        <f t="shared" ca="1" si="14"/>
        <v>9.66</v>
      </c>
    </row>
    <row r="1005" spans="1:5" x14ac:dyDescent="0.25">
      <c r="A1005">
        <v>24</v>
      </c>
      <c r="B1005">
        <v>39</v>
      </c>
      <c r="C1005" t="s">
        <v>23</v>
      </c>
      <c r="D1005" t="s">
        <v>37</v>
      </c>
      <c r="E1005">
        <f t="shared" ca="1" si="14"/>
        <v>11.63</v>
      </c>
    </row>
    <row r="1006" spans="1:5" x14ac:dyDescent="0.25">
      <c r="A1006">
        <v>24</v>
      </c>
      <c r="B1006">
        <v>40</v>
      </c>
      <c r="C1006" t="s">
        <v>23</v>
      </c>
      <c r="D1006" t="s">
        <v>38</v>
      </c>
      <c r="E1006">
        <f t="shared" ca="1" si="14"/>
        <v>11.68</v>
      </c>
    </row>
    <row r="1007" spans="1:5" x14ac:dyDescent="0.25">
      <c r="A1007">
        <v>24</v>
      </c>
      <c r="B1007">
        <v>41</v>
      </c>
      <c r="C1007" t="s">
        <v>23</v>
      </c>
      <c r="D1007" t="s">
        <v>39</v>
      </c>
      <c r="E1007">
        <f t="shared" ca="1" si="14"/>
        <v>0</v>
      </c>
    </row>
    <row r="1008" spans="1:5" x14ac:dyDescent="0.25">
      <c r="A1008">
        <v>25</v>
      </c>
      <c r="B1008">
        <v>1</v>
      </c>
      <c r="C1008" t="s">
        <v>24</v>
      </c>
      <c r="D1008" t="s">
        <v>0</v>
      </c>
      <c r="E1008">
        <f t="shared" ca="1" si="14"/>
        <v>9.1300000000000008</v>
      </c>
    </row>
    <row r="1009" spans="1:5" x14ac:dyDescent="0.25">
      <c r="A1009">
        <v>25</v>
      </c>
      <c r="B1009">
        <v>2</v>
      </c>
      <c r="C1009" t="s">
        <v>24</v>
      </c>
      <c r="D1009" t="s">
        <v>1</v>
      </c>
      <c r="E1009">
        <f t="shared" ref="E1009:E1072" ca="1" si="15">OFFSET($B$3,A1009,B1009)</f>
        <v>7.78</v>
      </c>
    </row>
    <row r="1010" spans="1:5" x14ac:dyDescent="0.25">
      <c r="A1010">
        <v>25</v>
      </c>
      <c r="B1010">
        <v>3</v>
      </c>
      <c r="C1010" t="s">
        <v>24</v>
      </c>
      <c r="D1010" t="s">
        <v>2</v>
      </c>
      <c r="E1010">
        <f t="shared" ca="1" si="15"/>
        <v>7.65</v>
      </c>
    </row>
    <row r="1011" spans="1:5" x14ac:dyDescent="0.25">
      <c r="A1011">
        <v>25</v>
      </c>
      <c r="B1011">
        <v>4</v>
      </c>
      <c r="C1011" t="s">
        <v>24</v>
      </c>
      <c r="D1011" t="s">
        <v>3</v>
      </c>
      <c r="E1011">
        <f t="shared" ca="1" si="15"/>
        <v>13.18</v>
      </c>
    </row>
    <row r="1012" spans="1:5" x14ac:dyDescent="0.25">
      <c r="A1012">
        <v>25</v>
      </c>
      <c r="B1012">
        <v>5</v>
      </c>
      <c r="C1012" t="s">
        <v>24</v>
      </c>
      <c r="D1012" t="s">
        <v>4</v>
      </c>
      <c r="E1012">
        <f t="shared" ca="1" si="15"/>
        <v>14.2</v>
      </c>
    </row>
    <row r="1013" spans="1:5" x14ac:dyDescent="0.25">
      <c r="A1013">
        <v>25</v>
      </c>
      <c r="B1013">
        <v>6</v>
      </c>
      <c r="C1013" t="s">
        <v>24</v>
      </c>
      <c r="D1013" t="s">
        <v>5</v>
      </c>
      <c r="E1013">
        <f t="shared" ca="1" si="15"/>
        <v>16.3</v>
      </c>
    </row>
    <row r="1014" spans="1:5" x14ac:dyDescent="0.25">
      <c r="A1014">
        <v>25</v>
      </c>
      <c r="B1014">
        <v>7</v>
      </c>
      <c r="C1014" t="s">
        <v>24</v>
      </c>
      <c r="D1014" t="s">
        <v>6</v>
      </c>
      <c r="E1014">
        <f t="shared" ca="1" si="15"/>
        <v>14.18</v>
      </c>
    </row>
    <row r="1015" spans="1:5" x14ac:dyDescent="0.25">
      <c r="A1015">
        <v>25</v>
      </c>
      <c r="B1015">
        <v>8</v>
      </c>
      <c r="C1015" t="s">
        <v>24</v>
      </c>
      <c r="D1015" t="s">
        <v>7</v>
      </c>
      <c r="E1015">
        <f t="shared" ca="1" si="15"/>
        <v>12.98</v>
      </c>
    </row>
    <row r="1016" spans="1:5" x14ac:dyDescent="0.25">
      <c r="A1016">
        <v>25</v>
      </c>
      <c r="B1016">
        <v>9</v>
      </c>
      <c r="C1016" t="s">
        <v>24</v>
      </c>
      <c r="D1016" t="s">
        <v>8</v>
      </c>
      <c r="E1016">
        <f t="shared" ca="1" si="15"/>
        <v>11.28</v>
      </c>
    </row>
    <row r="1017" spans="1:5" x14ac:dyDescent="0.25">
      <c r="A1017">
        <v>25</v>
      </c>
      <c r="B1017">
        <v>10</v>
      </c>
      <c r="C1017" t="s">
        <v>24</v>
      </c>
      <c r="D1017" t="s">
        <v>9</v>
      </c>
      <c r="E1017">
        <f t="shared" ca="1" si="15"/>
        <v>15.16</v>
      </c>
    </row>
    <row r="1018" spans="1:5" x14ac:dyDescent="0.25">
      <c r="A1018">
        <v>25</v>
      </c>
      <c r="B1018">
        <v>11</v>
      </c>
      <c r="C1018" t="s">
        <v>24</v>
      </c>
      <c r="D1018" t="s">
        <v>10</v>
      </c>
      <c r="E1018">
        <f t="shared" ca="1" si="15"/>
        <v>10.93</v>
      </c>
    </row>
    <row r="1019" spans="1:5" x14ac:dyDescent="0.25">
      <c r="A1019">
        <v>25</v>
      </c>
      <c r="B1019">
        <v>12</v>
      </c>
      <c r="C1019" t="s">
        <v>24</v>
      </c>
      <c r="D1019" t="s">
        <v>11</v>
      </c>
      <c r="E1019">
        <f t="shared" ca="1" si="15"/>
        <v>8.1300000000000008</v>
      </c>
    </row>
    <row r="1020" spans="1:5" x14ac:dyDescent="0.25">
      <c r="A1020">
        <v>25</v>
      </c>
      <c r="B1020">
        <v>13</v>
      </c>
      <c r="C1020" t="s">
        <v>24</v>
      </c>
      <c r="D1020" t="s">
        <v>12</v>
      </c>
      <c r="E1020">
        <f t="shared" ca="1" si="15"/>
        <v>7.06</v>
      </c>
    </row>
    <row r="1021" spans="1:5" x14ac:dyDescent="0.25">
      <c r="A1021">
        <v>25</v>
      </c>
      <c r="B1021">
        <v>14</v>
      </c>
      <c r="C1021" t="s">
        <v>24</v>
      </c>
      <c r="D1021" t="s">
        <v>13</v>
      </c>
      <c r="E1021">
        <f t="shared" ca="1" si="15"/>
        <v>5.46</v>
      </c>
    </row>
    <row r="1022" spans="1:5" x14ac:dyDescent="0.25">
      <c r="A1022">
        <v>25</v>
      </c>
      <c r="B1022">
        <v>15</v>
      </c>
      <c r="C1022" t="s">
        <v>24</v>
      </c>
      <c r="D1022" t="s">
        <v>14</v>
      </c>
      <c r="E1022">
        <f t="shared" ca="1" si="15"/>
        <v>7.83</v>
      </c>
    </row>
    <row r="1023" spans="1:5" x14ac:dyDescent="0.25">
      <c r="A1023">
        <v>25</v>
      </c>
      <c r="B1023">
        <v>16</v>
      </c>
      <c r="C1023" t="s">
        <v>24</v>
      </c>
      <c r="D1023" t="s">
        <v>15</v>
      </c>
      <c r="E1023">
        <f t="shared" ca="1" si="15"/>
        <v>9.86</v>
      </c>
    </row>
    <row r="1024" spans="1:5" x14ac:dyDescent="0.25">
      <c r="A1024">
        <v>25</v>
      </c>
      <c r="B1024">
        <v>17</v>
      </c>
      <c r="C1024" t="s">
        <v>24</v>
      </c>
      <c r="D1024" t="s">
        <v>16</v>
      </c>
      <c r="E1024">
        <f t="shared" ca="1" si="15"/>
        <v>13.08</v>
      </c>
    </row>
    <row r="1025" spans="1:5" x14ac:dyDescent="0.25">
      <c r="A1025">
        <v>25</v>
      </c>
      <c r="B1025">
        <v>18</v>
      </c>
      <c r="C1025" t="s">
        <v>24</v>
      </c>
      <c r="D1025" t="s">
        <v>17</v>
      </c>
      <c r="E1025">
        <f t="shared" ca="1" si="15"/>
        <v>12.36</v>
      </c>
    </row>
    <row r="1026" spans="1:5" x14ac:dyDescent="0.25">
      <c r="A1026">
        <v>25</v>
      </c>
      <c r="B1026">
        <v>19</v>
      </c>
      <c r="C1026" t="s">
        <v>24</v>
      </c>
      <c r="D1026" t="s">
        <v>18</v>
      </c>
      <c r="E1026">
        <f t="shared" ca="1" si="15"/>
        <v>4.6500000000000004</v>
      </c>
    </row>
    <row r="1027" spans="1:5" x14ac:dyDescent="0.25">
      <c r="A1027">
        <v>25</v>
      </c>
      <c r="B1027">
        <v>20</v>
      </c>
      <c r="C1027" t="s">
        <v>24</v>
      </c>
      <c r="D1027" t="s">
        <v>19</v>
      </c>
      <c r="E1027">
        <f t="shared" ca="1" si="15"/>
        <v>5.38</v>
      </c>
    </row>
    <row r="1028" spans="1:5" x14ac:dyDescent="0.25">
      <c r="A1028">
        <v>25</v>
      </c>
      <c r="B1028">
        <v>21</v>
      </c>
      <c r="C1028" t="s">
        <v>24</v>
      </c>
      <c r="D1028" t="s">
        <v>20</v>
      </c>
      <c r="E1028">
        <f t="shared" ca="1" si="15"/>
        <v>7.03</v>
      </c>
    </row>
    <row r="1029" spans="1:5" x14ac:dyDescent="0.25">
      <c r="A1029">
        <v>25</v>
      </c>
      <c r="B1029">
        <v>22</v>
      </c>
      <c r="C1029" t="s">
        <v>24</v>
      </c>
      <c r="D1029" t="s">
        <v>21</v>
      </c>
      <c r="E1029">
        <f t="shared" ca="1" si="15"/>
        <v>3.16</v>
      </c>
    </row>
    <row r="1030" spans="1:5" x14ac:dyDescent="0.25">
      <c r="A1030">
        <v>25</v>
      </c>
      <c r="B1030">
        <v>23</v>
      </c>
      <c r="C1030" t="s">
        <v>24</v>
      </c>
      <c r="D1030" t="s">
        <v>22</v>
      </c>
      <c r="E1030">
        <f t="shared" ca="1" si="15"/>
        <v>3.13</v>
      </c>
    </row>
    <row r="1031" spans="1:5" x14ac:dyDescent="0.25">
      <c r="A1031">
        <v>25</v>
      </c>
      <c r="B1031">
        <v>24</v>
      </c>
      <c r="C1031" t="s">
        <v>24</v>
      </c>
      <c r="D1031" t="s">
        <v>23</v>
      </c>
      <c r="E1031">
        <f t="shared" ca="1" si="15"/>
        <v>2.36</v>
      </c>
    </row>
    <row r="1032" spans="1:5" x14ac:dyDescent="0.25">
      <c r="A1032">
        <v>25</v>
      </c>
      <c r="B1032">
        <v>25</v>
      </c>
      <c r="C1032" t="s">
        <v>24</v>
      </c>
      <c r="D1032" t="s">
        <v>24</v>
      </c>
      <c r="E1032">
        <f t="shared" ca="1" si="15"/>
        <v>0</v>
      </c>
    </row>
    <row r="1033" spans="1:5" x14ac:dyDescent="0.25">
      <c r="A1033">
        <v>25</v>
      </c>
      <c r="B1033">
        <v>26</v>
      </c>
      <c r="C1033" t="s">
        <v>24</v>
      </c>
      <c r="D1033" t="s">
        <v>25</v>
      </c>
      <c r="E1033">
        <f t="shared" ca="1" si="15"/>
        <v>6.2</v>
      </c>
    </row>
    <row r="1034" spans="1:5" x14ac:dyDescent="0.25">
      <c r="A1034">
        <v>25</v>
      </c>
      <c r="B1034">
        <v>27</v>
      </c>
      <c r="C1034" t="s">
        <v>24</v>
      </c>
      <c r="D1034" t="s">
        <v>26</v>
      </c>
      <c r="E1034">
        <f t="shared" ca="1" si="15"/>
        <v>4.9000000000000004</v>
      </c>
    </row>
    <row r="1035" spans="1:5" x14ac:dyDescent="0.25">
      <c r="A1035">
        <v>25</v>
      </c>
      <c r="B1035">
        <v>29</v>
      </c>
      <c r="C1035" t="s">
        <v>24</v>
      </c>
      <c r="D1035" t="s">
        <v>27</v>
      </c>
      <c r="E1035">
        <f t="shared" ca="1" si="15"/>
        <v>1.26</v>
      </c>
    </row>
    <row r="1036" spans="1:5" x14ac:dyDescent="0.25">
      <c r="A1036">
        <v>25</v>
      </c>
      <c r="B1036">
        <v>30</v>
      </c>
      <c r="C1036" t="s">
        <v>24</v>
      </c>
      <c r="D1036" t="s">
        <v>28</v>
      </c>
      <c r="E1036">
        <f t="shared" ca="1" si="15"/>
        <v>11.66</v>
      </c>
    </row>
    <row r="1037" spans="1:5" x14ac:dyDescent="0.25">
      <c r="A1037">
        <v>25</v>
      </c>
      <c r="B1037">
        <v>31</v>
      </c>
      <c r="C1037" t="s">
        <v>24</v>
      </c>
      <c r="D1037" t="s">
        <v>29</v>
      </c>
      <c r="E1037">
        <f t="shared" ca="1" si="15"/>
        <v>12.92</v>
      </c>
    </row>
    <row r="1038" spans="1:5" x14ac:dyDescent="0.25">
      <c r="A1038">
        <v>25</v>
      </c>
      <c r="B1038">
        <v>32</v>
      </c>
      <c r="C1038" t="s">
        <v>24</v>
      </c>
      <c r="D1038" t="s">
        <v>30</v>
      </c>
      <c r="E1038">
        <f t="shared" ca="1" si="15"/>
        <v>10.5</v>
      </c>
    </row>
    <row r="1039" spans="1:5" x14ac:dyDescent="0.25">
      <c r="A1039">
        <v>25</v>
      </c>
      <c r="B1039">
        <v>33</v>
      </c>
      <c r="C1039" t="s">
        <v>24</v>
      </c>
      <c r="D1039" t="s">
        <v>31</v>
      </c>
      <c r="E1039">
        <f t="shared" ca="1" si="15"/>
        <v>9.9</v>
      </c>
    </row>
    <row r="1040" spans="1:5" x14ac:dyDescent="0.25">
      <c r="A1040">
        <v>25</v>
      </c>
      <c r="B1040">
        <v>34</v>
      </c>
      <c r="C1040" t="s">
        <v>24</v>
      </c>
      <c r="D1040" t="s">
        <v>32</v>
      </c>
      <c r="E1040">
        <f t="shared" ca="1" si="15"/>
        <v>9.85</v>
      </c>
    </row>
    <row r="1041" spans="1:5" x14ac:dyDescent="0.25">
      <c r="A1041">
        <v>25</v>
      </c>
      <c r="B1041">
        <v>35</v>
      </c>
      <c r="C1041" t="s">
        <v>24</v>
      </c>
      <c r="D1041" t="s">
        <v>33</v>
      </c>
      <c r="E1041">
        <f t="shared" ca="1" si="15"/>
        <v>9.5500000000000007</v>
      </c>
    </row>
    <row r="1042" spans="1:5" x14ac:dyDescent="0.25">
      <c r="A1042">
        <v>25</v>
      </c>
      <c r="B1042">
        <v>36</v>
      </c>
      <c r="C1042" t="s">
        <v>24</v>
      </c>
      <c r="D1042" t="s">
        <v>34</v>
      </c>
      <c r="E1042">
        <f t="shared" ca="1" si="15"/>
        <v>10.38</v>
      </c>
    </row>
    <row r="1043" spans="1:5" x14ac:dyDescent="0.25">
      <c r="A1043">
        <v>25</v>
      </c>
      <c r="B1043">
        <v>37</v>
      </c>
      <c r="C1043" t="s">
        <v>24</v>
      </c>
      <c r="D1043" t="s">
        <v>35</v>
      </c>
      <c r="E1043">
        <f t="shared" ca="1" si="15"/>
        <v>14.56</v>
      </c>
    </row>
    <row r="1044" spans="1:5" x14ac:dyDescent="0.25">
      <c r="A1044">
        <v>25</v>
      </c>
      <c r="B1044">
        <v>38</v>
      </c>
      <c r="C1044" t="s">
        <v>24</v>
      </c>
      <c r="D1044" t="s">
        <v>36</v>
      </c>
      <c r="E1044">
        <f t="shared" ca="1" si="15"/>
        <v>11</v>
      </c>
    </row>
    <row r="1045" spans="1:5" x14ac:dyDescent="0.25">
      <c r="A1045">
        <v>25</v>
      </c>
      <c r="B1045">
        <v>39</v>
      </c>
      <c r="C1045" t="s">
        <v>24</v>
      </c>
      <c r="D1045" t="s">
        <v>37</v>
      </c>
      <c r="E1045">
        <f t="shared" ca="1" si="15"/>
        <v>12.95</v>
      </c>
    </row>
    <row r="1046" spans="1:5" x14ac:dyDescent="0.25">
      <c r="A1046">
        <v>25</v>
      </c>
      <c r="B1046">
        <v>40</v>
      </c>
      <c r="C1046" t="s">
        <v>24</v>
      </c>
      <c r="D1046" t="s">
        <v>38</v>
      </c>
      <c r="E1046">
        <f t="shared" ca="1" si="15"/>
        <v>13</v>
      </c>
    </row>
    <row r="1047" spans="1:5" x14ac:dyDescent="0.25">
      <c r="A1047">
        <v>25</v>
      </c>
      <c r="B1047">
        <v>41</v>
      </c>
      <c r="C1047" t="s">
        <v>24</v>
      </c>
      <c r="D1047" t="s">
        <v>39</v>
      </c>
      <c r="E1047">
        <f t="shared" ca="1" si="15"/>
        <v>0</v>
      </c>
    </row>
    <row r="1048" spans="1:5" x14ac:dyDescent="0.25">
      <c r="A1048">
        <v>26</v>
      </c>
      <c r="B1048">
        <v>1</v>
      </c>
      <c r="C1048" t="s">
        <v>25</v>
      </c>
      <c r="D1048" t="s">
        <v>0</v>
      </c>
      <c r="E1048">
        <f t="shared" ca="1" si="15"/>
        <v>11.5</v>
      </c>
    </row>
    <row r="1049" spans="1:5" x14ac:dyDescent="0.25">
      <c r="A1049">
        <v>26</v>
      </c>
      <c r="B1049">
        <v>2</v>
      </c>
      <c r="C1049" t="s">
        <v>25</v>
      </c>
      <c r="D1049" t="s">
        <v>1</v>
      </c>
      <c r="E1049">
        <f t="shared" ca="1" si="15"/>
        <v>10.16</v>
      </c>
    </row>
    <row r="1050" spans="1:5" x14ac:dyDescent="0.25">
      <c r="A1050">
        <v>26</v>
      </c>
      <c r="B1050">
        <v>3</v>
      </c>
      <c r="C1050" t="s">
        <v>25</v>
      </c>
      <c r="D1050" t="s">
        <v>2</v>
      </c>
      <c r="E1050">
        <f t="shared" ca="1" si="15"/>
        <v>10.050000000000001</v>
      </c>
    </row>
    <row r="1051" spans="1:5" x14ac:dyDescent="0.25">
      <c r="A1051">
        <v>26</v>
      </c>
      <c r="B1051">
        <v>4</v>
      </c>
      <c r="C1051" t="s">
        <v>25</v>
      </c>
      <c r="D1051" t="s">
        <v>3</v>
      </c>
      <c r="E1051">
        <f t="shared" ca="1" si="15"/>
        <v>14.61</v>
      </c>
    </row>
    <row r="1052" spans="1:5" x14ac:dyDescent="0.25">
      <c r="A1052">
        <v>26</v>
      </c>
      <c r="B1052">
        <v>5</v>
      </c>
      <c r="C1052" t="s">
        <v>25</v>
      </c>
      <c r="D1052" t="s">
        <v>4</v>
      </c>
      <c r="E1052">
        <f t="shared" ca="1" si="15"/>
        <v>15.42</v>
      </c>
    </row>
    <row r="1053" spans="1:5" x14ac:dyDescent="0.25">
      <c r="A1053">
        <v>26</v>
      </c>
      <c r="B1053">
        <v>6</v>
      </c>
      <c r="C1053" t="s">
        <v>25</v>
      </c>
      <c r="D1053" t="s">
        <v>5</v>
      </c>
      <c r="E1053">
        <f t="shared" ca="1" si="15"/>
        <v>17.46</v>
      </c>
    </row>
    <row r="1054" spans="1:5" x14ac:dyDescent="0.25">
      <c r="A1054">
        <v>26</v>
      </c>
      <c r="B1054">
        <v>7</v>
      </c>
      <c r="C1054" t="s">
        <v>25</v>
      </c>
      <c r="D1054" t="s">
        <v>6</v>
      </c>
      <c r="E1054">
        <f t="shared" ca="1" si="15"/>
        <v>15.63</v>
      </c>
    </row>
    <row r="1055" spans="1:5" x14ac:dyDescent="0.25">
      <c r="A1055">
        <v>26</v>
      </c>
      <c r="B1055">
        <v>8</v>
      </c>
      <c r="C1055" t="s">
        <v>25</v>
      </c>
      <c r="D1055" t="s">
        <v>7</v>
      </c>
      <c r="E1055">
        <f t="shared" ca="1" si="15"/>
        <v>14.85</v>
      </c>
    </row>
    <row r="1056" spans="1:5" x14ac:dyDescent="0.25">
      <c r="A1056">
        <v>26</v>
      </c>
      <c r="B1056">
        <v>9</v>
      </c>
      <c r="C1056" t="s">
        <v>25</v>
      </c>
      <c r="D1056" t="s">
        <v>8</v>
      </c>
      <c r="E1056">
        <f t="shared" ca="1" si="15"/>
        <v>12.46</v>
      </c>
    </row>
    <row r="1057" spans="1:5" x14ac:dyDescent="0.25">
      <c r="A1057">
        <v>26</v>
      </c>
      <c r="B1057">
        <v>10</v>
      </c>
      <c r="C1057" t="s">
        <v>25</v>
      </c>
      <c r="D1057" t="s">
        <v>9</v>
      </c>
      <c r="E1057">
        <f t="shared" ca="1" si="15"/>
        <v>16.73</v>
      </c>
    </row>
    <row r="1058" spans="1:5" x14ac:dyDescent="0.25">
      <c r="A1058">
        <v>26</v>
      </c>
      <c r="B1058">
        <v>11</v>
      </c>
      <c r="C1058" t="s">
        <v>25</v>
      </c>
      <c r="D1058" t="s">
        <v>10</v>
      </c>
      <c r="E1058">
        <f t="shared" ca="1" si="15"/>
        <v>12.23</v>
      </c>
    </row>
    <row r="1059" spans="1:5" x14ac:dyDescent="0.25">
      <c r="A1059">
        <v>26</v>
      </c>
      <c r="B1059">
        <v>12</v>
      </c>
      <c r="C1059" t="s">
        <v>25</v>
      </c>
      <c r="D1059" t="s">
        <v>11</v>
      </c>
      <c r="E1059">
        <f t="shared" ca="1" si="15"/>
        <v>9.25</v>
      </c>
    </row>
    <row r="1060" spans="1:5" x14ac:dyDescent="0.25">
      <c r="A1060">
        <v>26</v>
      </c>
      <c r="B1060">
        <v>13</v>
      </c>
      <c r="C1060" t="s">
        <v>25</v>
      </c>
      <c r="D1060" t="s">
        <v>12</v>
      </c>
      <c r="E1060">
        <f t="shared" ca="1" si="15"/>
        <v>8.08</v>
      </c>
    </row>
    <row r="1061" spans="1:5" x14ac:dyDescent="0.25">
      <c r="A1061">
        <v>26</v>
      </c>
      <c r="B1061">
        <v>14</v>
      </c>
      <c r="C1061" t="s">
        <v>25</v>
      </c>
      <c r="D1061" t="s">
        <v>13</v>
      </c>
      <c r="E1061">
        <f t="shared" ca="1" si="15"/>
        <v>6.65</v>
      </c>
    </row>
    <row r="1062" spans="1:5" x14ac:dyDescent="0.25">
      <c r="A1062">
        <v>26</v>
      </c>
      <c r="B1062">
        <v>15</v>
      </c>
      <c r="C1062" t="s">
        <v>25</v>
      </c>
      <c r="D1062" t="s">
        <v>14</v>
      </c>
      <c r="E1062">
        <f t="shared" ca="1" si="15"/>
        <v>4.32</v>
      </c>
    </row>
    <row r="1063" spans="1:5" x14ac:dyDescent="0.25">
      <c r="A1063">
        <v>26</v>
      </c>
      <c r="B1063">
        <v>16</v>
      </c>
      <c r="C1063" t="s">
        <v>25</v>
      </c>
      <c r="D1063" t="s">
        <v>15</v>
      </c>
      <c r="E1063">
        <f t="shared" ca="1" si="15"/>
        <v>6.85</v>
      </c>
    </row>
    <row r="1064" spans="1:5" x14ac:dyDescent="0.25">
      <c r="A1064">
        <v>26</v>
      </c>
      <c r="B1064">
        <v>17</v>
      </c>
      <c r="C1064" t="s">
        <v>25</v>
      </c>
      <c r="D1064" t="s">
        <v>16</v>
      </c>
      <c r="E1064">
        <f t="shared" ca="1" si="15"/>
        <v>12.23</v>
      </c>
    </row>
    <row r="1065" spans="1:5" x14ac:dyDescent="0.25">
      <c r="A1065">
        <v>26</v>
      </c>
      <c r="B1065">
        <v>18</v>
      </c>
      <c r="C1065" t="s">
        <v>25</v>
      </c>
      <c r="D1065" t="s">
        <v>17</v>
      </c>
      <c r="E1065">
        <f t="shared" ca="1" si="15"/>
        <v>9.23</v>
      </c>
    </row>
    <row r="1066" spans="1:5" x14ac:dyDescent="0.25">
      <c r="A1066">
        <v>26</v>
      </c>
      <c r="B1066">
        <v>19</v>
      </c>
      <c r="C1066" t="s">
        <v>25</v>
      </c>
      <c r="D1066" t="s">
        <v>18</v>
      </c>
      <c r="E1066">
        <f t="shared" ca="1" si="15"/>
        <v>8.4499999999999993</v>
      </c>
    </row>
    <row r="1067" spans="1:5" x14ac:dyDescent="0.25">
      <c r="A1067">
        <v>26</v>
      </c>
      <c r="B1067">
        <v>20</v>
      </c>
      <c r="C1067" t="s">
        <v>25</v>
      </c>
      <c r="D1067" t="s">
        <v>19</v>
      </c>
      <c r="E1067">
        <f t="shared" ca="1" si="15"/>
        <v>8.5</v>
      </c>
    </row>
    <row r="1068" spans="1:5" x14ac:dyDescent="0.25">
      <c r="A1068">
        <v>26</v>
      </c>
      <c r="B1068">
        <v>21</v>
      </c>
      <c r="C1068" t="s">
        <v>25</v>
      </c>
      <c r="D1068" t="s">
        <v>20</v>
      </c>
      <c r="E1068">
        <f t="shared" ca="1" si="15"/>
        <v>9.5500000000000007</v>
      </c>
    </row>
    <row r="1069" spans="1:5" x14ac:dyDescent="0.25">
      <c r="A1069">
        <v>26</v>
      </c>
      <c r="B1069">
        <v>22</v>
      </c>
      <c r="C1069" t="s">
        <v>25</v>
      </c>
      <c r="D1069" t="s">
        <v>21</v>
      </c>
      <c r="E1069">
        <f t="shared" ca="1" si="15"/>
        <v>7.2</v>
      </c>
    </row>
    <row r="1070" spans="1:5" x14ac:dyDescent="0.25">
      <c r="A1070">
        <v>26</v>
      </c>
      <c r="B1070">
        <v>23</v>
      </c>
      <c r="C1070" t="s">
        <v>25</v>
      </c>
      <c r="D1070" t="s">
        <v>22</v>
      </c>
      <c r="E1070">
        <f t="shared" ca="1" si="15"/>
        <v>5.41</v>
      </c>
    </row>
    <row r="1071" spans="1:5" x14ac:dyDescent="0.25">
      <c r="A1071">
        <v>26</v>
      </c>
      <c r="B1071">
        <v>24</v>
      </c>
      <c r="C1071" t="s">
        <v>25</v>
      </c>
      <c r="D1071" t="s">
        <v>23</v>
      </c>
      <c r="E1071">
        <f t="shared" ca="1" si="15"/>
        <v>4.5</v>
      </c>
    </row>
    <row r="1072" spans="1:5" x14ac:dyDescent="0.25">
      <c r="A1072">
        <v>26</v>
      </c>
      <c r="B1072">
        <v>25</v>
      </c>
      <c r="C1072" t="s">
        <v>25</v>
      </c>
      <c r="D1072" t="s">
        <v>24</v>
      </c>
      <c r="E1072">
        <f t="shared" ca="1" si="15"/>
        <v>6.2</v>
      </c>
    </row>
    <row r="1073" spans="1:5" x14ac:dyDescent="0.25">
      <c r="A1073">
        <v>26</v>
      </c>
      <c r="B1073">
        <v>26</v>
      </c>
      <c r="C1073" t="s">
        <v>25</v>
      </c>
      <c r="D1073" t="s">
        <v>25</v>
      </c>
      <c r="E1073">
        <f t="shared" ref="E1073:E1136" ca="1" si="16">OFFSET($B$3,A1073,B1073)</f>
        <v>0</v>
      </c>
    </row>
    <row r="1074" spans="1:5" x14ac:dyDescent="0.25">
      <c r="A1074">
        <v>26</v>
      </c>
      <c r="B1074">
        <v>27</v>
      </c>
      <c r="C1074" t="s">
        <v>25</v>
      </c>
      <c r="D1074" t="s">
        <v>26</v>
      </c>
      <c r="E1074">
        <f t="shared" ca="1" si="16"/>
        <v>7.28</v>
      </c>
    </row>
    <row r="1075" spans="1:5" x14ac:dyDescent="0.25">
      <c r="A1075">
        <v>26</v>
      </c>
      <c r="B1075">
        <v>29</v>
      </c>
      <c r="C1075" t="s">
        <v>25</v>
      </c>
      <c r="D1075" t="s">
        <v>27</v>
      </c>
      <c r="E1075">
        <f t="shared" ca="1" si="16"/>
        <v>5.15</v>
      </c>
    </row>
    <row r="1076" spans="1:5" x14ac:dyDescent="0.25">
      <c r="A1076">
        <v>26</v>
      </c>
      <c r="B1076">
        <v>30</v>
      </c>
      <c r="C1076" t="s">
        <v>25</v>
      </c>
      <c r="D1076" t="s">
        <v>28</v>
      </c>
      <c r="E1076">
        <f t="shared" ca="1" si="16"/>
        <v>13.65</v>
      </c>
    </row>
    <row r="1077" spans="1:5" x14ac:dyDescent="0.25">
      <c r="A1077">
        <v>26</v>
      </c>
      <c r="B1077">
        <v>31</v>
      </c>
      <c r="C1077" t="s">
        <v>25</v>
      </c>
      <c r="D1077" t="s">
        <v>29</v>
      </c>
      <c r="E1077">
        <f t="shared" ca="1" si="16"/>
        <v>13.3</v>
      </c>
    </row>
    <row r="1078" spans="1:5" x14ac:dyDescent="0.25">
      <c r="A1078">
        <v>26</v>
      </c>
      <c r="B1078">
        <v>32</v>
      </c>
      <c r="C1078" t="s">
        <v>25</v>
      </c>
      <c r="D1078" t="s">
        <v>30</v>
      </c>
      <c r="E1078">
        <f t="shared" ca="1" si="16"/>
        <v>12.53</v>
      </c>
    </row>
    <row r="1079" spans="1:5" x14ac:dyDescent="0.25">
      <c r="A1079">
        <v>26</v>
      </c>
      <c r="B1079">
        <v>33</v>
      </c>
      <c r="C1079" t="s">
        <v>25</v>
      </c>
      <c r="D1079" t="s">
        <v>31</v>
      </c>
      <c r="E1079">
        <f t="shared" ca="1" si="16"/>
        <v>12</v>
      </c>
    </row>
    <row r="1080" spans="1:5" x14ac:dyDescent="0.25">
      <c r="A1080">
        <v>26</v>
      </c>
      <c r="B1080">
        <v>34</v>
      </c>
      <c r="C1080" t="s">
        <v>25</v>
      </c>
      <c r="D1080" t="s">
        <v>32</v>
      </c>
      <c r="E1080">
        <f t="shared" ca="1" si="16"/>
        <v>11.95</v>
      </c>
    </row>
    <row r="1081" spans="1:5" x14ac:dyDescent="0.25">
      <c r="A1081">
        <v>26</v>
      </c>
      <c r="B1081">
        <v>35</v>
      </c>
      <c r="C1081" t="s">
        <v>25</v>
      </c>
      <c r="D1081" t="s">
        <v>33</v>
      </c>
      <c r="E1081">
        <f t="shared" ca="1" si="16"/>
        <v>11.68</v>
      </c>
    </row>
    <row r="1082" spans="1:5" x14ac:dyDescent="0.25">
      <c r="A1082">
        <v>26</v>
      </c>
      <c r="B1082">
        <v>36</v>
      </c>
      <c r="C1082" t="s">
        <v>25</v>
      </c>
      <c r="D1082" t="s">
        <v>34</v>
      </c>
      <c r="E1082">
        <f t="shared" ca="1" si="16"/>
        <v>11.73</v>
      </c>
    </row>
    <row r="1083" spans="1:5" x14ac:dyDescent="0.25">
      <c r="A1083">
        <v>26</v>
      </c>
      <c r="B1083">
        <v>37</v>
      </c>
      <c r="C1083" t="s">
        <v>25</v>
      </c>
      <c r="D1083" t="s">
        <v>35</v>
      </c>
      <c r="E1083">
        <f t="shared" ca="1" si="16"/>
        <v>14.96</v>
      </c>
    </row>
    <row r="1084" spans="1:5" x14ac:dyDescent="0.25">
      <c r="A1084">
        <v>26</v>
      </c>
      <c r="B1084">
        <v>38</v>
      </c>
      <c r="C1084" t="s">
        <v>25</v>
      </c>
      <c r="D1084" t="s">
        <v>36</v>
      </c>
      <c r="E1084">
        <f t="shared" ca="1" si="16"/>
        <v>12.35</v>
      </c>
    </row>
    <row r="1085" spans="1:5" x14ac:dyDescent="0.25">
      <c r="A1085">
        <v>26</v>
      </c>
      <c r="B1085">
        <v>39</v>
      </c>
      <c r="C1085" t="s">
        <v>25</v>
      </c>
      <c r="D1085" t="s">
        <v>37</v>
      </c>
      <c r="E1085">
        <f t="shared" ca="1" si="16"/>
        <v>14.35</v>
      </c>
    </row>
    <row r="1086" spans="1:5" x14ac:dyDescent="0.25">
      <c r="A1086">
        <v>26</v>
      </c>
      <c r="B1086">
        <v>40</v>
      </c>
      <c r="C1086" t="s">
        <v>25</v>
      </c>
      <c r="D1086" t="s">
        <v>38</v>
      </c>
      <c r="E1086">
        <f t="shared" ca="1" si="16"/>
        <v>14.31</v>
      </c>
    </row>
    <row r="1087" spans="1:5" x14ac:dyDescent="0.25">
      <c r="A1087">
        <v>26</v>
      </c>
      <c r="B1087">
        <v>41</v>
      </c>
      <c r="C1087" t="s">
        <v>25</v>
      </c>
      <c r="D1087" t="s">
        <v>39</v>
      </c>
      <c r="E1087">
        <f t="shared" ca="1" si="16"/>
        <v>0</v>
      </c>
    </row>
    <row r="1088" spans="1:5" x14ac:dyDescent="0.25">
      <c r="A1088">
        <v>27</v>
      </c>
      <c r="B1088">
        <v>1</v>
      </c>
      <c r="C1088" t="s">
        <v>26</v>
      </c>
      <c r="D1088" t="s">
        <v>0</v>
      </c>
      <c r="E1088">
        <f t="shared" ca="1" si="16"/>
        <v>4.63</v>
      </c>
    </row>
    <row r="1089" spans="1:5" x14ac:dyDescent="0.25">
      <c r="A1089">
        <v>27</v>
      </c>
      <c r="B1089">
        <v>2</v>
      </c>
      <c r="C1089" t="s">
        <v>26</v>
      </c>
      <c r="D1089" t="s">
        <v>1</v>
      </c>
      <c r="E1089">
        <f t="shared" ca="1" si="16"/>
        <v>3.25</v>
      </c>
    </row>
    <row r="1090" spans="1:5" x14ac:dyDescent="0.25">
      <c r="A1090">
        <v>27</v>
      </c>
      <c r="B1090">
        <v>3</v>
      </c>
      <c r="C1090" t="s">
        <v>26</v>
      </c>
      <c r="D1090" t="s">
        <v>2</v>
      </c>
      <c r="E1090">
        <f t="shared" ca="1" si="16"/>
        <v>3.16</v>
      </c>
    </row>
    <row r="1091" spans="1:5" x14ac:dyDescent="0.25">
      <c r="A1091">
        <v>27</v>
      </c>
      <c r="B1091">
        <v>4</v>
      </c>
      <c r="C1091" t="s">
        <v>26</v>
      </c>
      <c r="D1091" t="s">
        <v>3</v>
      </c>
      <c r="E1091">
        <f t="shared" ca="1" si="16"/>
        <v>8.6300000000000008</v>
      </c>
    </row>
    <row r="1092" spans="1:5" x14ac:dyDescent="0.25">
      <c r="A1092">
        <v>27</v>
      </c>
      <c r="B1092">
        <v>5</v>
      </c>
      <c r="C1092" t="s">
        <v>26</v>
      </c>
      <c r="D1092" t="s">
        <v>4</v>
      </c>
      <c r="E1092">
        <f t="shared" ca="1" si="16"/>
        <v>9.92</v>
      </c>
    </row>
    <row r="1093" spans="1:5" x14ac:dyDescent="0.25">
      <c r="A1093">
        <v>27</v>
      </c>
      <c r="B1093">
        <v>6</v>
      </c>
      <c r="C1093" t="s">
        <v>26</v>
      </c>
      <c r="D1093" t="s">
        <v>5</v>
      </c>
      <c r="E1093">
        <f t="shared" ca="1" si="16"/>
        <v>11.55</v>
      </c>
    </row>
    <row r="1094" spans="1:5" x14ac:dyDescent="0.25">
      <c r="A1094">
        <v>27</v>
      </c>
      <c r="B1094">
        <v>7</v>
      </c>
      <c r="C1094" t="s">
        <v>26</v>
      </c>
      <c r="D1094" t="s">
        <v>6</v>
      </c>
      <c r="E1094">
        <f t="shared" ca="1" si="16"/>
        <v>9.6199999999999992</v>
      </c>
    </row>
    <row r="1095" spans="1:5" x14ac:dyDescent="0.25">
      <c r="A1095">
        <v>27</v>
      </c>
      <c r="B1095">
        <v>8</v>
      </c>
      <c r="C1095" t="s">
        <v>26</v>
      </c>
      <c r="D1095" t="s">
        <v>7</v>
      </c>
      <c r="E1095">
        <f t="shared" ca="1" si="16"/>
        <v>8.66</v>
      </c>
    </row>
    <row r="1096" spans="1:5" x14ac:dyDescent="0.25">
      <c r="A1096">
        <v>27</v>
      </c>
      <c r="B1096">
        <v>9</v>
      </c>
      <c r="C1096" t="s">
        <v>26</v>
      </c>
      <c r="D1096" t="s">
        <v>8</v>
      </c>
      <c r="E1096">
        <f t="shared" ca="1" si="16"/>
        <v>6.58</v>
      </c>
    </row>
    <row r="1097" spans="1:5" x14ac:dyDescent="0.25">
      <c r="A1097">
        <v>27</v>
      </c>
      <c r="B1097">
        <v>10</v>
      </c>
      <c r="C1097" t="s">
        <v>26</v>
      </c>
      <c r="D1097" t="s">
        <v>9</v>
      </c>
      <c r="E1097">
        <f t="shared" ca="1" si="16"/>
        <v>10.53</v>
      </c>
    </row>
    <row r="1098" spans="1:5" x14ac:dyDescent="0.25">
      <c r="A1098">
        <v>27</v>
      </c>
      <c r="B1098">
        <v>11</v>
      </c>
      <c r="C1098" t="s">
        <v>26</v>
      </c>
      <c r="D1098" t="s">
        <v>10</v>
      </c>
      <c r="E1098">
        <f t="shared" ca="1" si="16"/>
        <v>15.08</v>
      </c>
    </row>
    <row r="1099" spans="1:5" x14ac:dyDescent="0.25">
      <c r="A1099">
        <v>27</v>
      </c>
      <c r="B1099">
        <v>12</v>
      </c>
      <c r="C1099" t="s">
        <v>26</v>
      </c>
      <c r="D1099" t="s">
        <v>11</v>
      </c>
      <c r="E1099">
        <f t="shared" ca="1" si="16"/>
        <v>12.06</v>
      </c>
    </row>
    <row r="1100" spans="1:5" x14ac:dyDescent="0.25">
      <c r="A1100">
        <v>27</v>
      </c>
      <c r="B1100">
        <v>13</v>
      </c>
      <c r="C1100" t="s">
        <v>26</v>
      </c>
      <c r="D1100" t="s">
        <v>12</v>
      </c>
      <c r="E1100">
        <f t="shared" ca="1" si="16"/>
        <v>10.95</v>
      </c>
    </row>
    <row r="1101" spans="1:5" x14ac:dyDescent="0.25">
      <c r="A1101">
        <v>27</v>
      </c>
      <c r="B1101">
        <v>14</v>
      </c>
      <c r="C1101" t="s">
        <v>26</v>
      </c>
      <c r="D1101" t="s">
        <v>13</v>
      </c>
      <c r="E1101">
        <f t="shared" ca="1" si="16"/>
        <v>9.33</v>
      </c>
    </row>
    <row r="1102" spans="1:5" x14ac:dyDescent="0.25">
      <c r="A1102">
        <v>27</v>
      </c>
      <c r="B1102">
        <v>15</v>
      </c>
      <c r="C1102" t="s">
        <v>26</v>
      </c>
      <c r="D1102" t="s">
        <v>14</v>
      </c>
      <c r="E1102">
        <f t="shared" ca="1" si="16"/>
        <v>10.56</v>
      </c>
    </row>
    <row r="1103" spans="1:5" x14ac:dyDescent="0.25">
      <c r="A1103">
        <v>27</v>
      </c>
      <c r="B1103">
        <v>16</v>
      </c>
      <c r="C1103" t="s">
        <v>26</v>
      </c>
      <c r="D1103" t="s">
        <v>15</v>
      </c>
      <c r="E1103">
        <f t="shared" ca="1" si="16"/>
        <v>13.75</v>
      </c>
    </row>
    <row r="1104" spans="1:5" x14ac:dyDescent="0.25">
      <c r="A1104">
        <v>27</v>
      </c>
      <c r="B1104">
        <v>17</v>
      </c>
      <c r="C1104" t="s">
        <v>26</v>
      </c>
      <c r="D1104" t="s">
        <v>16</v>
      </c>
      <c r="E1104">
        <f t="shared" ca="1" si="16"/>
        <v>17.5</v>
      </c>
    </row>
    <row r="1105" spans="1:5" x14ac:dyDescent="0.25">
      <c r="A1105">
        <v>27</v>
      </c>
      <c r="B1105">
        <v>18</v>
      </c>
      <c r="C1105" t="s">
        <v>26</v>
      </c>
      <c r="D1105" t="s">
        <v>17</v>
      </c>
      <c r="E1105">
        <f t="shared" ca="1" si="16"/>
        <v>16.329999999999998</v>
      </c>
    </row>
    <row r="1106" spans="1:5" x14ac:dyDescent="0.25">
      <c r="A1106">
        <v>27</v>
      </c>
      <c r="B1106">
        <v>19</v>
      </c>
      <c r="C1106" t="s">
        <v>26</v>
      </c>
      <c r="D1106" t="s">
        <v>18</v>
      </c>
      <c r="E1106">
        <f t="shared" ca="1" si="16"/>
        <v>3.56</v>
      </c>
    </row>
    <row r="1107" spans="1:5" x14ac:dyDescent="0.25">
      <c r="A1107">
        <v>27</v>
      </c>
      <c r="B1107">
        <v>20</v>
      </c>
      <c r="C1107" t="s">
        <v>26</v>
      </c>
      <c r="D1107" t="s">
        <v>19</v>
      </c>
      <c r="E1107">
        <f t="shared" ca="1" si="16"/>
        <v>2.2799999999999998</v>
      </c>
    </row>
    <row r="1108" spans="1:5" x14ac:dyDescent="0.25">
      <c r="A1108">
        <v>27</v>
      </c>
      <c r="B1108">
        <v>21</v>
      </c>
      <c r="C1108" t="s">
        <v>26</v>
      </c>
      <c r="D1108" t="s">
        <v>20</v>
      </c>
      <c r="E1108">
        <f t="shared" ca="1" si="16"/>
        <v>2.4300000000000002</v>
      </c>
    </row>
    <row r="1109" spans="1:5" x14ac:dyDescent="0.25">
      <c r="A1109">
        <v>27</v>
      </c>
      <c r="B1109">
        <v>22</v>
      </c>
      <c r="C1109" t="s">
        <v>26</v>
      </c>
      <c r="D1109" t="s">
        <v>21</v>
      </c>
      <c r="E1109">
        <f t="shared" ca="1" si="16"/>
        <v>2.96</v>
      </c>
    </row>
    <row r="1110" spans="1:5" x14ac:dyDescent="0.25">
      <c r="A1110">
        <v>27</v>
      </c>
      <c r="B1110">
        <v>23</v>
      </c>
      <c r="C1110" t="s">
        <v>26</v>
      </c>
      <c r="D1110" t="s">
        <v>22</v>
      </c>
      <c r="E1110">
        <f t="shared" ca="1" si="16"/>
        <v>2.93</v>
      </c>
    </row>
    <row r="1111" spans="1:5" x14ac:dyDescent="0.25">
      <c r="A1111">
        <v>27</v>
      </c>
      <c r="B1111">
        <v>24</v>
      </c>
      <c r="C1111" t="s">
        <v>26</v>
      </c>
      <c r="D1111" t="s">
        <v>23</v>
      </c>
      <c r="E1111">
        <f t="shared" ca="1" si="16"/>
        <v>6.45</v>
      </c>
    </row>
    <row r="1112" spans="1:5" x14ac:dyDescent="0.25">
      <c r="A1112">
        <v>27</v>
      </c>
      <c r="B1112">
        <v>25</v>
      </c>
      <c r="C1112" t="s">
        <v>26</v>
      </c>
      <c r="D1112" t="s">
        <v>24</v>
      </c>
      <c r="E1112">
        <f t="shared" ca="1" si="16"/>
        <v>4.9000000000000004</v>
      </c>
    </row>
    <row r="1113" spans="1:5" x14ac:dyDescent="0.25">
      <c r="A1113">
        <v>27</v>
      </c>
      <c r="B1113">
        <v>26</v>
      </c>
      <c r="C1113" t="s">
        <v>26</v>
      </c>
      <c r="D1113" t="s">
        <v>25</v>
      </c>
      <c r="E1113">
        <f t="shared" ca="1" si="16"/>
        <v>7.28</v>
      </c>
    </row>
    <row r="1114" spans="1:5" x14ac:dyDescent="0.25">
      <c r="A1114">
        <v>27</v>
      </c>
      <c r="B1114">
        <v>27</v>
      </c>
      <c r="C1114" t="s">
        <v>26</v>
      </c>
      <c r="D1114" t="s">
        <v>26</v>
      </c>
      <c r="E1114">
        <f t="shared" ca="1" si="16"/>
        <v>0</v>
      </c>
    </row>
    <row r="1115" spans="1:5" x14ac:dyDescent="0.25">
      <c r="A1115">
        <v>27</v>
      </c>
      <c r="B1115">
        <v>29</v>
      </c>
      <c r="C1115" t="s">
        <v>26</v>
      </c>
      <c r="D1115" t="s">
        <v>27</v>
      </c>
      <c r="E1115">
        <f t="shared" ca="1" si="16"/>
        <v>5.38</v>
      </c>
    </row>
    <row r="1116" spans="1:5" x14ac:dyDescent="0.25">
      <c r="A1116">
        <v>27</v>
      </c>
      <c r="B1116">
        <v>30</v>
      </c>
      <c r="C1116" t="s">
        <v>26</v>
      </c>
      <c r="D1116" t="s">
        <v>28</v>
      </c>
      <c r="E1116">
        <f t="shared" ca="1" si="16"/>
        <v>7.08</v>
      </c>
    </row>
    <row r="1117" spans="1:5" x14ac:dyDescent="0.25">
      <c r="A1117">
        <v>27</v>
      </c>
      <c r="B1117">
        <v>31</v>
      </c>
      <c r="C1117" t="s">
        <v>26</v>
      </c>
      <c r="D1117" t="s">
        <v>29</v>
      </c>
      <c r="E1117">
        <f t="shared" ca="1" si="16"/>
        <v>6.63</v>
      </c>
    </row>
    <row r="1118" spans="1:5" x14ac:dyDescent="0.25">
      <c r="A1118">
        <v>27</v>
      </c>
      <c r="B1118">
        <v>32</v>
      </c>
      <c r="C1118" t="s">
        <v>26</v>
      </c>
      <c r="D1118" t="s">
        <v>30</v>
      </c>
      <c r="E1118">
        <f t="shared" ca="1" si="16"/>
        <v>5.75</v>
      </c>
    </row>
    <row r="1119" spans="1:5" x14ac:dyDescent="0.25">
      <c r="A1119">
        <v>27</v>
      </c>
      <c r="B1119">
        <v>33</v>
      </c>
      <c r="C1119" t="s">
        <v>26</v>
      </c>
      <c r="D1119" t="s">
        <v>31</v>
      </c>
      <c r="E1119">
        <f t="shared" ca="1" si="16"/>
        <v>5.1100000000000003</v>
      </c>
    </row>
    <row r="1120" spans="1:5" x14ac:dyDescent="0.25">
      <c r="A1120">
        <v>27</v>
      </c>
      <c r="B1120">
        <v>34</v>
      </c>
      <c r="C1120" t="s">
        <v>26</v>
      </c>
      <c r="D1120" t="s">
        <v>32</v>
      </c>
      <c r="E1120">
        <f t="shared" ca="1" si="16"/>
        <v>5.13</v>
      </c>
    </row>
    <row r="1121" spans="1:5" x14ac:dyDescent="0.25">
      <c r="A1121">
        <v>27</v>
      </c>
      <c r="B1121">
        <v>35</v>
      </c>
      <c r="C1121" t="s">
        <v>26</v>
      </c>
      <c r="D1121" t="s">
        <v>33</v>
      </c>
      <c r="E1121">
        <f t="shared" ca="1" si="16"/>
        <v>4.82</v>
      </c>
    </row>
    <row r="1122" spans="1:5" x14ac:dyDescent="0.25">
      <c r="A1122">
        <v>27</v>
      </c>
      <c r="B1122">
        <v>36</v>
      </c>
      <c r="C1122" t="s">
        <v>26</v>
      </c>
      <c r="D1122" t="s">
        <v>34</v>
      </c>
      <c r="E1122">
        <f t="shared" ca="1" si="16"/>
        <v>14.23</v>
      </c>
    </row>
    <row r="1123" spans="1:5" x14ac:dyDescent="0.25">
      <c r="A1123">
        <v>27</v>
      </c>
      <c r="B1123">
        <v>37</v>
      </c>
      <c r="C1123" t="s">
        <v>26</v>
      </c>
      <c r="D1123" t="s">
        <v>35</v>
      </c>
      <c r="E1123">
        <f t="shared" ca="1" si="16"/>
        <v>18.93</v>
      </c>
    </row>
    <row r="1124" spans="1:5" x14ac:dyDescent="0.25">
      <c r="A1124">
        <v>27</v>
      </c>
      <c r="B1124">
        <v>38</v>
      </c>
      <c r="C1124" t="s">
        <v>26</v>
      </c>
      <c r="D1124" t="s">
        <v>36</v>
      </c>
      <c r="E1124">
        <f t="shared" ca="1" si="16"/>
        <v>15</v>
      </c>
    </row>
    <row r="1125" spans="1:5" x14ac:dyDescent="0.25">
      <c r="A1125">
        <v>27</v>
      </c>
      <c r="B1125">
        <v>39</v>
      </c>
      <c r="C1125" t="s">
        <v>26</v>
      </c>
      <c r="D1125" t="s">
        <v>37</v>
      </c>
      <c r="E1125">
        <f t="shared" ca="1" si="16"/>
        <v>17.059999999999999</v>
      </c>
    </row>
    <row r="1126" spans="1:5" x14ac:dyDescent="0.25">
      <c r="A1126">
        <v>27</v>
      </c>
      <c r="B1126">
        <v>40</v>
      </c>
      <c r="C1126" t="s">
        <v>26</v>
      </c>
      <c r="D1126" t="s">
        <v>38</v>
      </c>
      <c r="E1126">
        <f t="shared" ca="1" si="16"/>
        <v>17.2</v>
      </c>
    </row>
    <row r="1127" spans="1:5" x14ac:dyDescent="0.25">
      <c r="A1127">
        <v>27</v>
      </c>
      <c r="B1127">
        <v>41</v>
      </c>
      <c r="C1127" t="s">
        <v>26</v>
      </c>
      <c r="D1127" t="s">
        <v>39</v>
      </c>
      <c r="E1127">
        <f t="shared" ca="1" si="16"/>
        <v>0</v>
      </c>
    </row>
    <row r="1128" spans="1:5" x14ac:dyDescent="0.25">
      <c r="A1128">
        <v>28</v>
      </c>
      <c r="B1128">
        <v>1</v>
      </c>
      <c r="C1128" t="s">
        <v>46</v>
      </c>
      <c r="D1128" t="s">
        <v>0</v>
      </c>
      <c r="E1128">
        <f t="shared" ca="1" si="16"/>
        <v>6.63</v>
      </c>
    </row>
    <row r="1129" spans="1:5" x14ac:dyDescent="0.25">
      <c r="A1129">
        <v>28</v>
      </c>
      <c r="B1129">
        <v>2</v>
      </c>
      <c r="C1129" t="s">
        <v>46</v>
      </c>
      <c r="D1129" t="s">
        <v>1</v>
      </c>
      <c r="E1129">
        <f t="shared" ca="1" si="16"/>
        <v>5.28</v>
      </c>
    </row>
    <row r="1130" spans="1:5" x14ac:dyDescent="0.25">
      <c r="A1130">
        <v>28</v>
      </c>
      <c r="B1130">
        <v>3</v>
      </c>
      <c r="C1130" t="s">
        <v>46</v>
      </c>
      <c r="D1130" t="s">
        <v>2</v>
      </c>
      <c r="E1130">
        <f t="shared" ca="1" si="16"/>
        <v>5.15</v>
      </c>
    </row>
    <row r="1131" spans="1:5" x14ac:dyDescent="0.25">
      <c r="A1131">
        <v>28</v>
      </c>
      <c r="B1131">
        <v>4</v>
      </c>
      <c r="C1131" t="s">
        <v>46</v>
      </c>
      <c r="D1131" t="s">
        <v>3</v>
      </c>
      <c r="E1131">
        <f t="shared" ca="1" si="16"/>
        <v>10.7</v>
      </c>
    </row>
    <row r="1132" spans="1:5" x14ac:dyDescent="0.25">
      <c r="A1132">
        <v>28</v>
      </c>
      <c r="B1132">
        <v>5</v>
      </c>
      <c r="C1132" t="s">
        <v>46</v>
      </c>
      <c r="D1132" t="s">
        <v>4</v>
      </c>
      <c r="E1132">
        <f t="shared" ca="1" si="16"/>
        <v>11.86</v>
      </c>
    </row>
    <row r="1133" spans="1:5" x14ac:dyDescent="0.25">
      <c r="A1133">
        <v>28</v>
      </c>
      <c r="B1133">
        <v>6</v>
      </c>
      <c r="C1133" t="s">
        <v>46</v>
      </c>
      <c r="D1133" t="s">
        <v>5</v>
      </c>
      <c r="E1133">
        <f t="shared" ca="1" si="16"/>
        <v>13.56</v>
      </c>
    </row>
    <row r="1134" spans="1:5" x14ac:dyDescent="0.25">
      <c r="A1134">
        <v>28</v>
      </c>
      <c r="B1134">
        <v>7</v>
      </c>
      <c r="C1134" t="s">
        <v>46</v>
      </c>
      <c r="D1134" t="s">
        <v>6</v>
      </c>
      <c r="E1134">
        <f t="shared" ca="1" si="16"/>
        <v>11.56</v>
      </c>
    </row>
    <row r="1135" spans="1:5" x14ac:dyDescent="0.25">
      <c r="A1135">
        <v>28</v>
      </c>
      <c r="B1135">
        <v>8</v>
      </c>
      <c r="C1135" t="s">
        <v>46</v>
      </c>
      <c r="D1135" t="s">
        <v>7</v>
      </c>
      <c r="E1135">
        <f t="shared" ca="1" si="16"/>
        <v>10.36</v>
      </c>
    </row>
    <row r="1136" spans="1:5" x14ac:dyDescent="0.25">
      <c r="A1136">
        <v>28</v>
      </c>
      <c r="B1136">
        <v>9</v>
      </c>
      <c r="C1136" t="s">
        <v>46</v>
      </c>
      <c r="D1136" t="s">
        <v>8</v>
      </c>
      <c r="E1136">
        <f t="shared" ca="1" si="16"/>
        <v>8.7200000000000006</v>
      </c>
    </row>
    <row r="1137" spans="1:5" x14ac:dyDescent="0.25">
      <c r="A1137">
        <v>28</v>
      </c>
      <c r="B1137">
        <v>10</v>
      </c>
      <c r="C1137" t="s">
        <v>46</v>
      </c>
      <c r="D1137" t="s">
        <v>9</v>
      </c>
      <c r="E1137">
        <f t="shared" ref="E1137:E1200" ca="1" si="17">OFFSET($B$3,A1137,B1137)</f>
        <v>12.53</v>
      </c>
    </row>
    <row r="1138" spans="1:5" x14ac:dyDescent="0.25">
      <c r="A1138">
        <v>28</v>
      </c>
      <c r="B1138">
        <v>11</v>
      </c>
      <c r="C1138" t="s">
        <v>46</v>
      </c>
      <c r="D1138" t="s">
        <v>10</v>
      </c>
      <c r="E1138">
        <f t="shared" ca="1" si="17"/>
        <v>13.66</v>
      </c>
    </row>
    <row r="1139" spans="1:5" x14ac:dyDescent="0.25">
      <c r="A1139">
        <v>28</v>
      </c>
      <c r="B1139">
        <v>12</v>
      </c>
      <c r="C1139" t="s">
        <v>46</v>
      </c>
      <c r="D1139" t="s">
        <v>11</v>
      </c>
      <c r="E1139">
        <f t="shared" ca="1" si="17"/>
        <v>10.73</v>
      </c>
    </row>
    <row r="1140" spans="1:5" x14ac:dyDescent="0.25">
      <c r="A1140">
        <v>28</v>
      </c>
      <c r="B1140">
        <v>13</v>
      </c>
      <c r="C1140" t="s">
        <v>46</v>
      </c>
      <c r="D1140" t="s">
        <v>12</v>
      </c>
      <c r="E1140">
        <f t="shared" ca="1" si="17"/>
        <v>9.58</v>
      </c>
    </row>
    <row r="1141" spans="1:5" x14ac:dyDescent="0.25">
      <c r="A1141">
        <v>28</v>
      </c>
      <c r="B1141">
        <v>14</v>
      </c>
      <c r="C1141" t="s">
        <v>46</v>
      </c>
      <c r="D1141" t="s">
        <v>13</v>
      </c>
      <c r="E1141">
        <f t="shared" ca="1" si="17"/>
        <v>7.98</v>
      </c>
    </row>
    <row r="1142" spans="1:5" x14ac:dyDescent="0.25">
      <c r="A1142">
        <v>28</v>
      </c>
      <c r="B1142">
        <v>15</v>
      </c>
      <c r="C1142" t="s">
        <v>46</v>
      </c>
      <c r="D1142" t="s">
        <v>14</v>
      </c>
      <c r="E1142">
        <f t="shared" ca="1" si="17"/>
        <v>10.43</v>
      </c>
    </row>
    <row r="1143" spans="1:5" x14ac:dyDescent="0.25">
      <c r="A1143">
        <v>28</v>
      </c>
      <c r="B1143">
        <v>16</v>
      </c>
      <c r="C1143" t="s">
        <v>46</v>
      </c>
      <c r="D1143" t="s">
        <v>15</v>
      </c>
      <c r="E1143">
        <f t="shared" ca="1" si="17"/>
        <v>12.62</v>
      </c>
    </row>
    <row r="1144" spans="1:5" x14ac:dyDescent="0.25">
      <c r="A1144">
        <v>28</v>
      </c>
      <c r="B1144">
        <v>17</v>
      </c>
      <c r="C1144" t="s">
        <v>46</v>
      </c>
      <c r="D1144" t="s">
        <v>16</v>
      </c>
      <c r="E1144">
        <f t="shared" ca="1" si="17"/>
        <v>15.98</v>
      </c>
    </row>
    <row r="1145" spans="1:5" x14ac:dyDescent="0.25">
      <c r="A1145">
        <v>28</v>
      </c>
      <c r="B1145">
        <v>18</v>
      </c>
      <c r="C1145" t="s">
        <v>46</v>
      </c>
      <c r="D1145" t="s">
        <v>17</v>
      </c>
      <c r="E1145">
        <f t="shared" ca="1" si="17"/>
        <v>15.25</v>
      </c>
    </row>
    <row r="1146" spans="1:5" x14ac:dyDescent="0.25">
      <c r="A1146">
        <v>28</v>
      </c>
      <c r="B1146">
        <v>19</v>
      </c>
      <c r="C1146" t="s">
        <v>46</v>
      </c>
      <c r="D1146" t="s">
        <v>18</v>
      </c>
      <c r="E1146">
        <f t="shared" ca="1" si="17"/>
        <v>4.6500000000000004</v>
      </c>
    </row>
    <row r="1147" spans="1:5" x14ac:dyDescent="0.25">
      <c r="A1147">
        <v>28</v>
      </c>
      <c r="B1147">
        <v>20</v>
      </c>
      <c r="C1147" t="s">
        <v>46</v>
      </c>
      <c r="D1147" t="s">
        <v>19</v>
      </c>
      <c r="E1147">
        <f t="shared" ca="1" si="17"/>
        <v>2.3199999999999998</v>
      </c>
    </row>
    <row r="1148" spans="1:5" x14ac:dyDescent="0.25">
      <c r="A1148">
        <v>28</v>
      </c>
      <c r="B1148">
        <v>21</v>
      </c>
      <c r="C1148" t="s">
        <v>46</v>
      </c>
      <c r="D1148" t="s">
        <v>20</v>
      </c>
      <c r="E1148">
        <f t="shared" ca="1" si="17"/>
        <v>4.5199999999999996</v>
      </c>
    </row>
    <row r="1149" spans="1:5" x14ac:dyDescent="0.25">
      <c r="A1149">
        <v>28</v>
      </c>
      <c r="B1149">
        <v>22</v>
      </c>
      <c r="C1149" t="s">
        <v>46</v>
      </c>
      <c r="D1149" t="s">
        <v>21</v>
      </c>
      <c r="E1149">
        <f t="shared" ca="1" si="17"/>
        <v>0.66</v>
      </c>
    </row>
    <row r="1150" spans="1:5" x14ac:dyDescent="0.25">
      <c r="A1150">
        <v>28</v>
      </c>
      <c r="B1150">
        <v>23</v>
      </c>
      <c r="C1150" t="s">
        <v>46</v>
      </c>
      <c r="D1150" t="s">
        <v>22</v>
      </c>
      <c r="E1150">
        <f t="shared" ca="1" si="17"/>
        <v>2.46</v>
      </c>
    </row>
    <row r="1151" spans="1:5" x14ac:dyDescent="0.25">
      <c r="A1151">
        <v>28</v>
      </c>
      <c r="B1151">
        <v>24</v>
      </c>
      <c r="C1151" t="s">
        <v>46</v>
      </c>
      <c r="D1151" t="s">
        <v>23</v>
      </c>
      <c r="E1151">
        <f t="shared" ca="1" si="17"/>
        <v>4.88</v>
      </c>
    </row>
    <row r="1152" spans="1:5" x14ac:dyDescent="0.25">
      <c r="A1152">
        <v>28</v>
      </c>
      <c r="B1152">
        <v>25</v>
      </c>
      <c r="C1152" t="s">
        <v>46</v>
      </c>
      <c r="D1152" t="s">
        <v>24</v>
      </c>
      <c r="E1152">
        <f t="shared" ca="1" si="17"/>
        <v>3.33</v>
      </c>
    </row>
    <row r="1153" spans="1:5" x14ac:dyDescent="0.25">
      <c r="A1153">
        <v>28</v>
      </c>
      <c r="B1153">
        <v>26</v>
      </c>
      <c r="C1153" t="s">
        <v>46</v>
      </c>
      <c r="D1153" t="s">
        <v>25</v>
      </c>
      <c r="E1153">
        <f t="shared" ca="1" si="17"/>
        <v>6.96</v>
      </c>
    </row>
    <row r="1154" spans="1:5" x14ac:dyDescent="0.25">
      <c r="A1154">
        <v>28</v>
      </c>
      <c r="B1154">
        <v>27</v>
      </c>
      <c r="C1154" t="s">
        <v>46</v>
      </c>
      <c r="D1154" t="s">
        <v>26</v>
      </c>
      <c r="E1154">
        <f t="shared" ca="1" si="17"/>
        <v>2.4300000000000002</v>
      </c>
    </row>
    <row r="1155" spans="1:5" x14ac:dyDescent="0.25">
      <c r="A1155">
        <v>28</v>
      </c>
      <c r="B1155">
        <v>29</v>
      </c>
      <c r="C1155" t="s">
        <v>46</v>
      </c>
      <c r="D1155" t="s">
        <v>27</v>
      </c>
      <c r="E1155">
        <f t="shared" ca="1" si="17"/>
        <v>3.8</v>
      </c>
    </row>
    <row r="1156" spans="1:5" x14ac:dyDescent="0.25">
      <c r="A1156">
        <v>28</v>
      </c>
      <c r="B1156">
        <v>30</v>
      </c>
      <c r="C1156" t="s">
        <v>46</v>
      </c>
      <c r="D1156" t="s">
        <v>28</v>
      </c>
      <c r="E1156">
        <f t="shared" ca="1" si="17"/>
        <v>9.26</v>
      </c>
    </row>
    <row r="1157" spans="1:5" x14ac:dyDescent="0.25">
      <c r="A1157">
        <v>28</v>
      </c>
      <c r="B1157">
        <v>31</v>
      </c>
      <c r="C1157" t="s">
        <v>46</v>
      </c>
      <c r="D1157" t="s">
        <v>29</v>
      </c>
      <c r="E1157">
        <f t="shared" ca="1" si="17"/>
        <v>8.8800000000000008</v>
      </c>
    </row>
    <row r="1158" spans="1:5" x14ac:dyDescent="0.25">
      <c r="A1158">
        <v>28</v>
      </c>
      <c r="B1158">
        <v>32</v>
      </c>
      <c r="C1158" t="s">
        <v>46</v>
      </c>
      <c r="D1158" t="s">
        <v>30</v>
      </c>
      <c r="E1158">
        <f t="shared" ca="1" si="17"/>
        <v>8</v>
      </c>
    </row>
    <row r="1159" spans="1:5" x14ac:dyDescent="0.25">
      <c r="A1159">
        <v>28</v>
      </c>
      <c r="B1159">
        <v>33</v>
      </c>
      <c r="C1159" t="s">
        <v>46</v>
      </c>
      <c r="D1159" t="s">
        <v>31</v>
      </c>
      <c r="E1159">
        <f t="shared" ca="1" si="17"/>
        <v>7.31</v>
      </c>
    </row>
    <row r="1160" spans="1:5" x14ac:dyDescent="0.25">
      <c r="A1160">
        <v>28</v>
      </c>
      <c r="B1160">
        <v>34</v>
      </c>
      <c r="C1160" t="s">
        <v>46</v>
      </c>
      <c r="D1160" t="s">
        <v>32</v>
      </c>
      <c r="E1160">
        <f t="shared" ca="1" si="17"/>
        <v>7.33</v>
      </c>
    </row>
    <row r="1161" spans="1:5" x14ac:dyDescent="0.25">
      <c r="A1161">
        <v>28</v>
      </c>
      <c r="B1161">
        <v>35</v>
      </c>
      <c r="C1161" t="s">
        <v>46</v>
      </c>
      <c r="D1161" t="s">
        <v>33</v>
      </c>
      <c r="E1161">
        <f t="shared" ca="1" si="17"/>
        <v>6.92</v>
      </c>
    </row>
    <row r="1162" spans="1:5" x14ac:dyDescent="0.25">
      <c r="A1162">
        <v>28</v>
      </c>
      <c r="B1162">
        <v>36</v>
      </c>
      <c r="C1162" t="s">
        <v>46</v>
      </c>
      <c r="D1162" t="s">
        <v>34</v>
      </c>
      <c r="E1162">
        <f t="shared" ca="1" si="17"/>
        <v>13.72</v>
      </c>
    </row>
    <row r="1163" spans="1:5" x14ac:dyDescent="0.25">
      <c r="A1163">
        <v>28</v>
      </c>
      <c r="B1163">
        <v>37</v>
      </c>
      <c r="C1163" t="s">
        <v>46</v>
      </c>
      <c r="D1163" t="s">
        <v>35</v>
      </c>
      <c r="E1163">
        <f t="shared" ca="1" si="17"/>
        <v>17.28</v>
      </c>
    </row>
    <row r="1164" spans="1:5" x14ac:dyDescent="0.25">
      <c r="A1164">
        <v>28</v>
      </c>
      <c r="B1164">
        <v>38</v>
      </c>
      <c r="C1164" t="s">
        <v>46</v>
      </c>
      <c r="D1164" t="s">
        <v>36</v>
      </c>
      <c r="E1164">
        <f t="shared" ca="1" si="17"/>
        <v>13.41</v>
      </c>
    </row>
    <row r="1165" spans="1:5" x14ac:dyDescent="0.25">
      <c r="A1165">
        <v>28</v>
      </c>
      <c r="B1165">
        <v>39</v>
      </c>
      <c r="C1165" t="s">
        <v>46</v>
      </c>
      <c r="D1165" t="s">
        <v>37</v>
      </c>
      <c r="E1165">
        <f t="shared" ca="1" si="17"/>
        <v>15.33</v>
      </c>
    </row>
    <row r="1166" spans="1:5" x14ac:dyDescent="0.25">
      <c r="A1166">
        <v>28</v>
      </c>
      <c r="B1166">
        <v>40</v>
      </c>
      <c r="C1166" t="s">
        <v>46</v>
      </c>
      <c r="D1166" t="s">
        <v>38</v>
      </c>
      <c r="E1166">
        <f t="shared" ca="1" si="17"/>
        <v>15.5</v>
      </c>
    </row>
    <row r="1167" spans="1:5" x14ac:dyDescent="0.25">
      <c r="A1167">
        <v>28</v>
      </c>
      <c r="B1167">
        <v>41</v>
      </c>
      <c r="C1167" t="s">
        <v>46</v>
      </c>
      <c r="D1167" t="s">
        <v>39</v>
      </c>
      <c r="E1167">
        <f t="shared" ca="1" si="17"/>
        <v>0</v>
      </c>
    </row>
    <row r="1168" spans="1:5" x14ac:dyDescent="0.25">
      <c r="A1168">
        <v>29</v>
      </c>
      <c r="B1168">
        <v>1</v>
      </c>
      <c r="C1168" t="s">
        <v>27</v>
      </c>
      <c r="D1168" t="s">
        <v>0</v>
      </c>
      <c r="E1168">
        <f t="shared" ca="1" si="17"/>
        <v>9.6</v>
      </c>
    </row>
    <row r="1169" spans="1:5" x14ac:dyDescent="0.25">
      <c r="A1169">
        <v>29</v>
      </c>
      <c r="B1169">
        <v>2</v>
      </c>
      <c r="C1169" t="s">
        <v>27</v>
      </c>
      <c r="D1169" t="s">
        <v>1</v>
      </c>
      <c r="E1169">
        <f t="shared" ca="1" si="17"/>
        <v>8.26</v>
      </c>
    </row>
    <row r="1170" spans="1:5" x14ac:dyDescent="0.25">
      <c r="A1170">
        <v>29</v>
      </c>
      <c r="B1170">
        <v>3</v>
      </c>
      <c r="C1170" t="s">
        <v>27</v>
      </c>
      <c r="D1170" t="s">
        <v>2</v>
      </c>
      <c r="E1170">
        <f t="shared" ca="1" si="17"/>
        <v>8.1300000000000008</v>
      </c>
    </row>
    <row r="1171" spans="1:5" x14ac:dyDescent="0.25">
      <c r="A1171">
        <v>29</v>
      </c>
      <c r="B1171">
        <v>4</v>
      </c>
      <c r="C1171" t="s">
        <v>27</v>
      </c>
      <c r="D1171" t="s">
        <v>3</v>
      </c>
      <c r="E1171">
        <f t="shared" ca="1" si="17"/>
        <v>13.63</v>
      </c>
    </row>
    <row r="1172" spans="1:5" x14ac:dyDescent="0.25">
      <c r="A1172">
        <v>29</v>
      </c>
      <c r="B1172">
        <v>5</v>
      </c>
      <c r="C1172" t="s">
        <v>27</v>
      </c>
      <c r="D1172" t="s">
        <v>4</v>
      </c>
      <c r="E1172">
        <f t="shared" ca="1" si="17"/>
        <v>15</v>
      </c>
    </row>
    <row r="1173" spans="1:5" x14ac:dyDescent="0.25">
      <c r="A1173">
        <v>29</v>
      </c>
      <c r="B1173">
        <v>6</v>
      </c>
      <c r="C1173" t="s">
        <v>27</v>
      </c>
      <c r="D1173" t="s">
        <v>5</v>
      </c>
      <c r="E1173">
        <f t="shared" ca="1" si="17"/>
        <v>16.809999999999999</v>
      </c>
    </row>
    <row r="1174" spans="1:5" x14ac:dyDescent="0.25">
      <c r="A1174">
        <v>29</v>
      </c>
      <c r="B1174">
        <v>7</v>
      </c>
      <c r="C1174" t="s">
        <v>27</v>
      </c>
      <c r="D1174" t="s">
        <v>6</v>
      </c>
      <c r="E1174">
        <f t="shared" ca="1" si="17"/>
        <v>14.72</v>
      </c>
    </row>
    <row r="1175" spans="1:5" x14ac:dyDescent="0.25">
      <c r="A1175">
        <v>29</v>
      </c>
      <c r="B1175">
        <v>8</v>
      </c>
      <c r="C1175" t="s">
        <v>27</v>
      </c>
      <c r="D1175" t="s">
        <v>7</v>
      </c>
      <c r="E1175">
        <f t="shared" ca="1" si="17"/>
        <v>13.51</v>
      </c>
    </row>
    <row r="1176" spans="1:5" x14ac:dyDescent="0.25">
      <c r="A1176">
        <v>29</v>
      </c>
      <c r="B1176">
        <v>9</v>
      </c>
      <c r="C1176" t="s">
        <v>27</v>
      </c>
      <c r="D1176" t="s">
        <v>8</v>
      </c>
      <c r="E1176">
        <f t="shared" ca="1" si="17"/>
        <v>11.68</v>
      </c>
    </row>
    <row r="1177" spans="1:5" x14ac:dyDescent="0.25">
      <c r="A1177">
        <v>29</v>
      </c>
      <c r="B1177">
        <v>10</v>
      </c>
      <c r="C1177" t="s">
        <v>27</v>
      </c>
      <c r="D1177" t="s">
        <v>9</v>
      </c>
      <c r="E1177">
        <f t="shared" ca="1" si="17"/>
        <v>15.71</v>
      </c>
    </row>
    <row r="1178" spans="1:5" x14ac:dyDescent="0.25">
      <c r="A1178">
        <v>29</v>
      </c>
      <c r="B1178">
        <v>11</v>
      </c>
      <c r="C1178" t="s">
        <v>27</v>
      </c>
      <c r="D1178" t="s">
        <v>10</v>
      </c>
      <c r="E1178">
        <f t="shared" ca="1" si="17"/>
        <v>9.8800000000000008</v>
      </c>
    </row>
    <row r="1179" spans="1:5" x14ac:dyDescent="0.25">
      <c r="A1179">
        <v>29</v>
      </c>
      <c r="B1179">
        <v>12</v>
      </c>
      <c r="C1179" t="s">
        <v>27</v>
      </c>
      <c r="D1179" t="s">
        <v>11</v>
      </c>
      <c r="E1179">
        <f t="shared" ca="1" si="17"/>
        <v>7.12</v>
      </c>
    </row>
    <row r="1180" spans="1:5" x14ac:dyDescent="0.25">
      <c r="A1180">
        <v>29</v>
      </c>
      <c r="B1180">
        <v>13</v>
      </c>
      <c r="C1180" t="s">
        <v>27</v>
      </c>
      <c r="D1180" t="s">
        <v>12</v>
      </c>
      <c r="E1180">
        <f t="shared" ca="1" si="17"/>
        <v>6.03</v>
      </c>
    </row>
    <row r="1181" spans="1:5" x14ac:dyDescent="0.25">
      <c r="A1181">
        <v>29</v>
      </c>
      <c r="B1181">
        <v>14</v>
      </c>
      <c r="C1181" t="s">
        <v>27</v>
      </c>
      <c r="D1181" t="s">
        <v>13</v>
      </c>
      <c r="E1181">
        <f t="shared" ca="1" si="17"/>
        <v>4.45</v>
      </c>
    </row>
    <row r="1182" spans="1:5" x14ac:dyDescent="0.25">
      <c r="A1182">
        <v>29</v>
      </c>
      <c r="B1182">
        <v>15</v>
      </c>
      <c r="C1182" t="s">
        <v>27</v>
      </c>
      <c r="D1182" t="s">
        <v>14</v>
      </c>
      <c r="E1182">
        <f t="shared" ca="1" si="17"/>
        <v>6.8</v>
      </c>
    </row>
    <row r="1183" spans="1:5" x14ac:dyDescent="0.25">
      <c r="A1183">
        <v>29</v>
      </c>
      <c r="B1183">
        <v>16</v>
      </c>
      <c r="C1183" t="s">
        <v>27</v>
      </c>
      <c r="D1183" t="s">
        <v>15</v>
      </c>
      <c r="E1183">
        <f t="shared" ca="1" si="17"/>
        <v>8.8000000000000007</v>
      </c>
    </row>
    <row r="1184" spans="1:5" x14ac:dyDescent="0.25">
      <c r="A1184">
        <v>29</v>
      </c>
      <c r="B1184">
        <v>17</v>
      </c>
      <c r="C1184" t="s">
        <v>27</v>
      </c>
      <c r="D1184" t="s">
        <v>16</v>
      </c>
      <c r="E1184">
        <f t="shared" ca="1" si="17"/>
        <v>11.86</v>
      </c>
    </row>
    <row r="1185" spans="1:5" x14ac:dyDescent="0.25">
      <c r="A1185">
        <v>29</v>
      </c>
      <c r="B1185">
        <v>18</v>
      </c>
      <c r="C1185" t="s">
        <v>27</v>
      </c>
      <c r="D1185" t="s">
        <v>17</v>
      </c>
      <c r="E1185">
        <f t="shared" ca="1" si="17"/>
        <v>11.2</v>
      </c>
    </row>
    <row r="1186" spans="1:5" x14ac:dyDescent="0.25">
      <c r="A1186">
        <v>29</v>
      </c>
      <c r="B1186">
        <v>19</v>
      </c>
      <c r="C1186" t="s">
        <v>27</v>
      </c>
      <c r="D1186" t="s">
        <v>18</v>
      </c>
      <c r="E1186">
        <f t="shared" ca="1" si="17"/>
        <v>5.13</v>
      </c>
    </row>
    <row r="1187" spans="1:5" x14ac:dyDescent="0.25">
      <c r="A1187">
        <v>29</v>
      </c>
      <c r="B1187">
        <v>20</v>
      </c>
      <c r="C1187" t="s">
        <v>27</v>
      </c>
      <c r="D1187" t="s">
        <v>19</v>
      </c>
      <c r="E1187">
        <f t="shared" ca="1" si="17"/>
        <v>5.86</v>
      </c>
    </row>
    <row r="1188" spans="1:5" x14ac:dyDescent="0.25">
      <c r="A1188">
        <v>29</v>
      </c>
      <c r="B1188">
        <v>21</v>
      </c>
      <c r="C1188" t="s">
        <v>27</v>
      </c>
      <c r="D1188" t="s">
        <v>20</v>
      </c>
      <c r="E1188">
        <f t="shared" ca="1" si="17"/>
        <v>7.55</v>
      </c>
    </row>
    <row r="1189" spans="1:5" x14ac:dyDescent="0.25">
      <c r="A1189">
        <v>29</v>
      </c>
      <c r="B1189">
        <v>22</v>
      </c>
      <c r="C1189" t="s">
        <v>27</v>
      </c>
      <c r="D1189" t="s">
        <v>21</v>
      </c>
      <c r="E1189">
        <f t="shared" ca="1" si="17"/>
        <v>3.66</v>
      </c>
    </row>
    <row r="1190" spans="1:5" x14ac:dyDescent="0.25">
      <c r="A1190">
        <v>29</v>
      </c>
      <c r="B1190">
        <v>23</v>
      </c>
      <c r="C1190" t="s">
        <v>27</v>
      </c>
      <c r="D1190" t="s">
        <v>22</v>
      </c>
      <c r="E1190">
        <f t="shared" ca="1" si="17"/>
        <v>3.6</v>
      </c>
    </row>
    <row r="1191" spans="1:5" x14ac:dyDescent="0.25">
      <c r="A1191">
        <v>29</v>
      </c>
      <c r="B1191">
        <v>24</v>
      </c>
      <c r="C1191" t="s">
        <v>27</v>
      </c>
      <c r="D1191" t="s">
        <v>23</v>
      </c>
      <c r="E1191">
        <f t="shared" ca="1" si="17"/>
        <v>1.3</v>
      </c>
    </row>
    <row r="1192" spans="1:5" x14ac:dyDescent="0.25">
      <c r="A1192">
        <v>29</v>
      </c>
      <c r="B1192">
        <v>25</v>
      </c>
      <c r="C1192" t="s">
        <v>27</v>
      </c>
      <c r="D1192" t="s">
        <v>24</v>
      </c>
      <c r="E1192">
        <f t="shared" ca="1" si="17"/>
        <v>1.26</v>
      </c>
    </row>
    <row r="1193" spans="1:5" x14ac:dyDescent="0.25">
      <c r="A1193">
        <v>29</v>
      </c>
      <c r="B1193">
        <v>26</v>
      </c>
      <c r="C1193" t="s">
        <v>27</v>
      </c>
      <c r="D1193" t="s">
        <v>25</v>
      </c>
      <c r="E1193">
        <f t="shared" ca="1" si="17"/>
        <v>5.15</v>
      </c>
    </row>
    <row r="1194" spans="1:5" x14ac:dyDescent="0.25">
      <c r="A1194">
        <v>29</v>
      </c>
      <c r="B1194">
        <v>27</v>
      </c>
      <c r="C1194" t="s">
        <v>27</v>
      </c>
      <c r="D1194" t="s">
        <v>26</v>
      </c>
      <c r="E1194">
        <f t="shared" ca="1" si="17"/>
        <v>5.38</v>
      </c>
    </row>
    <row r="1195" spans="1:5" x14ac:dyDescent="0.25">
      <c r="A1195">
        <v>29</v>
      </c>
      <c r="B1195">
        <v>29</v>
      </c>
      <c r="C1195" t="s">
        <v>27</v>
      </c>
      <c r="D1195" t="s">
        <v>27</v>
      </c>
      <c r="E1195">
        <f t="shared" ca="1" si="17"/>
        <v>0</v>
      </c>
    </row>
    <row r="1196" spans="1:5" x14ac:dyDescent="0.25">
      <c r="A1196">
        <v>29</v>
      </c>
      <c r="B1196">
        <v>30</v>
      </c>
      <c r="C1196" t="s">
        <v>27</v>
      </c>
      <c r="D1196" t="s">
        <v>28</v>
      </c>
      <c r="E1196">
        <f t="shared" ca="1" si="17"/>
        <v>11.8</v>
      </c>
    </row>
    <row r="1197" spans="1:5" x14ac:dyDescent="0.25">
      <c r="A1197">
        <v>29</v>
      </c>
      <c r="B1197">
        <v>31</v>
      </c>
      <c r="C1197" t="s">
        <v>27</v>
      </c>
      <c r="D1197" t="s">
        <v>29</v>
      </c>
      <c r="E1197">
        <f t="shared" ca="1" si="17"/>
        <v>11.43</v>
      </c>
    </row>
    <row r="1198" spans="1:5" x14ac:dyDescent="0.25">
      <c r="A1198">
        <v>29</v>
      </c>
      <c r="B1198">
        <v>32</v>
      </c>
      <c r="C1198" t="s">
        <v>27</v>
      </c>
      <c r="D1198" t="s">
        <v>30</v>
      </c>
      <c r="E1198">
        <f t="shared" ca="1" si="17"/>
        <v>10.68</v>
      </c>
    </row>
    <row r="1199" spans="1:5" x14ac:dyDescent="0.25">
      <c r="A1199">
        <v>29</v>
      </c>
      <c r="B1199">
        <v>33</v>
      </c>
      <c r="C1199" t="s">
        <v>27</v>
      </c>
      <c r="D1199" t="s">
        <v>31</v>
      </c>
      <c r="E1199">
        <f t="shared" ca="1" si="17"/>
        <v>10.119999999999999</v>
      </c>
    </row>
    <row r="1200" spans="1:5" x14ac:dyDescent="0.25">
      <c r="A1200">
        <v>29</v>
      </c>
      <c r="B1200">
        <v>34</v>
      </c>
      <c r="C1200" t="s">
        <v>27</v>
      </c>
      <c r="D1200" t="s">
        <v>32</v>
      </c>
      <c r="E1200">
        <f t="shared" ca="1" si="17"/>
        <v>10.1</v>
      </c>
    </row>
    <row r="1201" spans="1:5" x14ac:dyDescent="0.25">
      <c r="A1201">
        <v>29</v>
      </c>
      <c r="B1201">
        <v>35</v>
      </c>
      <c r="C1201" t="s">
        <v>27</v>
      </c>
      <c r="D1201" t="s">
        <v>33</v>
      </c>
      <c r="E1201">
        <f t="shared" ref="E1201:E1264" ca="1" si="18">OFFSET($B$3,A1201,B1201)</f>
        <v>9.82</v>
      </c>
    </row>
    <row r="1202" spans="1:5" x14ac:dyDescent="0.25">
      <c r="A1202">
        <v>29</v>
      </c>
      <c r="B1202">
        <v>36</v>
      </c>
      <c r="C1202" t="s">
        <v>27</v>
      </c>
      <c r="D1202" t="s">
        <v>34</v>
      </c>
      <c r="E1202">
        <f t="shared" ca="1" si="18"/>
        <v>9.33</v>
      </c>
    </row>
    <row r="1203" spans="1:5" x14ac:dyDescent="0.25">
      <c r="A1203">
        <v>29</v>
      </c>
      <c r="B1203">
        <v>37</v>
      </c>
      <c r="C1203" t="s">
        <v>27</v>
      </c>
      <c r="D1203" t="s">
        <v>35</v>
      </c>
      <c r="E1203">
        <f t="shared" ca="1" si="18"/>
        <v>13.58</v>
      </c>
    </row>
    <row r="1204" spans="1:5" x14ac:dyDescent="0.25">
      <c r="A1204">
        <v>29</v>
      </c>
      <c r="B1204">
        <v>38</v>
      </c>
      <c r="C1204" t="s">
        <v>27</v>
      </c>
      <c r="D1204" t="s">
        <v>36</v>
      </c>
      <c r="E1204">
        <f t="shared" ca="1" si="18"/>
        <v>10</v>
      </c>
    </row>
    <row r="1205" spans="1:5" x14ac:dyDescent="0.25">
      <c r="A1205">
        <v>29</v>
      </c>
      <c r="B1205">
        <v>39</v>
      </c>
      <c r="C1205" t="s">
        <v>27</v>
      </c>
      <c r="D1205" t="s">
        <v>37</v>
      </c>
      <c r="E1205">
        <f t="shared" ca="1" si="18"/>
        <v>11.92</v>
      </c>
    </row>
    <row r="1206" spans="1:5" x14ac:dyDescent="0.25">
      <c r="A1206">
        <v>29</v>
      </c>
      <c r="B1206">
        <v>40</v>
      </c>
      <c r="C1206" t="s">
        <v>27</v>
      </c>
      <c r="D1206" t="s">
        <v>38</v>
      </c>
      <c r="E1206">
        <f t="shared" ca="1" si="18"/>
        <v>12</v>
      </c>
    </row>
    <row r="1207" spans="1:5" x14ac:dyDescent="0.25">
      <c r="A1207">
        <v>29</v>
      </c>
      <c r="B1207">
        <v>41</v>
      </c>
      <c r="C1207" t="s">
        <v>27</v>
      </c>
      <c r="D1207" t="s">
        <v>39</v>
      </c>
      <c r="E1207">
        <f t="shared" ca="1" si="18"/>
        <v>0</v>
      </c>
    </row>
    <row r="1208" spans="1:5" x14ac:dyDescent="0.25">
      <c r="A1208">
        <v>30</v>
      </c>
      <c r="B1208">
        <v>1</v>
      </c>
      <c r="C1208" t="s">
        <v>28</v>
      </c>
      <c r="D1208" t="s">
        <v>0</v>
      </c>
      <c r="E1208">
        <f t="shared" ca="1" si="18"/>
        <v>3.68</v>
      </c>
    </row>
    <row r="1209" spans="1:5" x14ac:dyDescent="0.25">
      <c r="A1209">
        <v>30</v>
      </c>
      <c r="B1209">
        <v>2</v>
      </c>
      <c r="C1209" t="s">
        <v>28</v>
      </c>
      <c r="D1209" t="s">
        <v>1</v>
      </c>
      <c r="E1209">
        <f t="shared" ca="1" si="18"/>
        <v>4.05</v>
      </c>
    </row>
    <row r="1210" spans="1:5" x14ac:dyDescent="0.25">
      <c r="A1210">
        <v>30</v>
      </c>
      <c r="B1210">
        <v>3</v>
      </c>
      <c r="C1210" t="s">
        <v>28</v>
      </c>
      <c r="D1210" t="s">
        <v>2</v>
      </c>
      <c r="E1210">
        <f t="shared" ca="1" si="18"/>
        <v>4.5999999999999996</v>
      </c>
    </row>
    <row r="1211" spans="1:5" x14ac:dyDescent="0.25">
      <c r="A1211">
        <v>30</v>
      </c>
      <c r="B1211">
        <v>4</v>
      </c>
      <c r="C1211" t="s">
        <v>28</v>
      </c>
      <c r="D1211" t="s">
        <v>3</v>
      </c>
      <c r="E1211">
        <f t="shared" ca="1" si="18"/>
        <v>2.0299999999999998</v>
      </c>
    </row>
    <row r="1212" spans="1:5" x14ac:dyDescent="0.25">
      <c r="A1212">
        <v>30</v>
      </c>
      <c r="B1212">
        <v>5</v>
      </c>
      <c r="C1212" t="s">
        <v>28</v>
      </c>
      <c r="D1212" t="s">
        <v>4</v>
      </c>
      <c r="E1212">
        <f t="shared" ca="1" si="18"/>
        <v>3.16</v>
      </c>
    </row>
    <row r="1213" spans="1:5" x14ac:dyDescent="0.25">
      <c r="A1213">
        <v>30</v>
      </c>
      <c r="B1213">
        <v>6</v>
      </c>
      <c r="C1213" t="s">
        <v>28</v>
      </c>
      <c r="D1213" t="s">
        <v>5</v>
      </c>
      <c r="E1213">
        <f t="shared" ca="1" si="18"/>
        <v>5.32</v>
      </c>
    </row>
    <row r="1214" spans="1:5" x14ac:dyDescent="0.25">
      <c r="A1214">
        <v>30</v>
      </c>
      <c r="B1214">
        <v>7</v>
      </c>
      <c r="C1214" t="s">
        <v>28</v>
      </c>
      <c r="D1214" t="s">
        <v>6</v>
      </c>
      <c r="E1214">
        <f t="shared" ca="1" si="18"/>
        <v>3.26</v>
      </c>
    </row>
    <row r="1215" spans="1:5" x14ac:dyDescent="0.25">
      <c r="A1215">
        <v>30</v>
      </c>
      <c r="B1215">
        <v>8</v>
      </c>
      <c r="C1215" t="s">
        <v>28</v>
      </c>
      <c r="D1215" t="s">
        <v>7</v>
      </c>
      <c r="E1215">
        <f t="shared" ca="1" si="18"/>
        <v>1.93</v>
      </c>
    </row>
    <row r="1216" spans="1:5" x14ac:dyDescent="0.25">
      <c r="A1216">
        <v>30</v>
      </c>
      <c r="B1216">
        <v>9</v>
      </c>
      <c r="C1216" t="s">
        <v>28</v>
      </c>
      <c r="D1216" t="s">
        <v>8</v>
      </c>
      <c r="E1216">
        <f t="shared" ca="1" si="18"/>
        <v>3.15</v>
      </c>
    </row>
    <row r="1217" spans="1:5" x14ac:dyDescent="0.25">
      <c r="A1217">
        <v>30</v>
      </c>
      <c r="B1217">
        <v>10</v>
      </c>
      <c r="C1217" t="s">
        <v>28</v>
      </c>
      <c r="D1217" t="s">
        <v>9</v>
      </c>
      <c r="E1217">
        <f t="shared" ca="1" si="18"/>
        <v>4.05</v>
      </c>
    </row>
    <row r="1218" spans="1:5" x14ac:dyDescent="0.25">
      <c r="A1218">
        <v>30</v>
      </c>
      <c r="B1218">
        <v>11</v>
      </c>
      <c r="C1218" t="s">
        <v>28</v>
      </c>
      <c r="D1218" t="s">
        <v>10</v>
      </c>
      <c r="E1218">
        <f t="shared" ca="1" si="18"/>
        <v>21.95</v>
      </c>
    </row>
    <row r="1219" spans="1:5" x14ac:dyDescent="0.25">
      <c r="A1219">
        <v>30</v>
      </c>
      <c r="B1219">
        <v>12</v>
      </c>
      <c r="C1219" t="s">
        <v>28</v>
      </c>
      <c r="D1219" t="s">
        <v>11</v>
      </c>
      <c r="E1219">
        <f t="shared" ca="1" si="18"/>
        <v>18.350000000000001</v>
      </c>
    </row>
    <row r="1220" spans="1:5" x14ac:dyDescent="0.25">
      <c r="A1220">
        <v>30</v>
      </c>
      <c r="B1220">
        <v>13</v>
      </c>
      <c r="C1220" t="s">
        <v>28</v>
      </c>
      <c r="D1220" t="s">
        <v>12</v>
      </c>
      <c r="E1220">
        <f t="shared" ca="1" si="18"/>
        <v>17.600000000000001</v>
      </c>
    </row>
    <row r="1221" spans="1:5" x14ac:dyDescent="0.25">
      <c r="A1221">
        <v>30</v>
      </c>
      <c r="B1221">
        <v>14</v>
      </c>
      <c r="C1221" t="s">
        <v>28</v>
      </c>
      <c r="D1221" t="s">
        <v>13</v>
      </c>
      <c r="E1221">
        <f t="shared" ca="1" si="18"/>
        <v>15.86</v>
      </c>
    </row>
    <row r="1222" spans="1:5" x14ac:dyDescent="0.25">
      <c r="A1222">
        <v>30</v>
      </c>
      <c r="B1222">
        <v>15</v>
      </c>
      <c r="C1222" t="s">
        <v>28</v>
      </c>
      <c r="D1222" t="s">
        <v>14</v>
      </c>
      <c r="E1222">
        <f t="shared" ca="1" si="18"/>
        <v>17.22</v>
      </c>
    </row>
    <row r="1223" spans="1:5" x14ac:dyDescent="0.25">
      <c r="A1223">
        <v>30</v>
      </c>
      <c r="B1223">
        <v>16</v>
      </c>
      <c r="C1223" t="s">
        <v>28</v>
      </c>
      <c r="D1223" t="s">
        <v>15</v>
      </c>
      <c r="E1223">
        <f t="shared" ca="1" si="18"/>
        <v>19.75</v>
      </c>
    </row>
    <row r="1224" spans="1:5" x14ac:dyDescent="0.25">
      <c r="A1224">
        <v>30</v>
      </c>
      <c r="B1224">
        <v>17</v>
      </c>
      <c r="C1224" t="s">
        <v>28</v>
      </c>
      <c r="D1224" t="s">
        <v>16</v>
      </c>
      <c r="E1224">
        <f t="shared" ca="1" si="18"/>
        <v>23.06</v>
      </c>
    </row>
    <row r="1225" spans="1:5" x14ac:dyDescent="0.25">
      <c r="A1225">
        <v>30</v>
      </c>
      <c r="B1225">
        <v>18</v>
      </c>
      <c r="C1225" t="s">
        <v>28</v>
      </c>
      <c r="D1225" t="s">
        <v>17</v>
      </c>
      <c r="E1225">
        <f t="shared" ca="1" si="18"/>
        <v>21.92</v>
      </c>
    </row>
    <row r="1226" spans="1:5" x14ac:dyDescent="0.25">
      <c r="A1226">
        <v>30</v>
      </c>
      <c r="B1226">
        <v>19</v>
      </c>
      <c r="C1226" t="s">
        <v>28</v>
      </c>
      <c r="D1226" t="s">
        <v>18</v>
      </c>
      <c r="E1226">
        <f t="shared" ca="1" si="18"/>
        <v>8.7200000000000006</v>
      </c>
    </row>
    <row r="1227" spans="1:5" x14ac:dyDescent="0.25">
      <c r="A1227">
        <v>30</v>
      </c>
      <c r="B1227">
        <v>20</v>
      </c>
      <c r="C1227" t="s">
        <v>28</v>
      </c>
      <c r="D1227" t="s">
        <v>19</v>
      </c>
      <c r="E1227">
        <f t="shared" ca="1" si="18"/>
        <v>7.32</v>
      </c>
    </row>
    <row r="1228" spans="1:5" x14ac:dyDescent="0.25">
      <c r="A1228">
        <v>30</v>
      </c>
      <c r="B1228">
        <v>21</v>
      </c>
      <c r="C1228" t="s">
        <v>28</v>
      </c>
      <c r="D1228" t="s">
        <v>20</v>
      </c>
      <c r="E1228">
        <f t="shared" ca="1" si="18"/>
        <v>5.45</v>
      </c>
    </row>
    <row r="1229" spans="1:5" x14ac:dyDescent="0.25">
      <c r="A1229">
        <v>30</v>
      </c>
      <c r="B1229">
        <v>22</v>
      </c>
      <c r="C1229" t="s">
        <v>28</v>
      </c>
      <c r="D1229" t="s">
        <v>21</v>
      </c>
      <c r="E1229">
        <f t="shared" ca="1" si="18"/>
        <v>9.26</v>
      </c>
    </row>
    <row r="1230" spans="1:5" x14ac:dyDescent="0.25">
      <c r="A1230">
        <v>30</v>
      </c>
      <c r="B1230">
        <v>23</v>
      </c>
      <c r="C1230" t="s">
        <v>28</v>
      </c>
      <c r="D1230" t="s">
        <v>22</v>
      </c>
      <c r="E1230">
        <f t="shared" ca="1" si="18"/>
        <v>9.68</v>
      </c>
    </row>
    <row r="1231" spans="1:5" x14ac:dyDescent="0.25">
      <c r="A1231">
        <v>30</v>
      </c>
      <c r="B1231">
        <v>24</v>
      </c>
      <c r="C1231" t="s">
        <v>28</v>
      </c>
      <c r="D1231" t="s">
        <v>23</v>
      </c>
      <c r="E1231">
        <f t="shared" ca="1" si="18"/>
        <v>13.08</v>
      </c>
    </row>
    <row r="1232" spans="1:5" x14ac:dyDescent="0.25">
      <c r="A1232">
        <v>30</v>
      </c>
      <c r="B1232">
        <v>25</v>
      </c>
      <c r="C1232" t="s">
        <v>28</v>
      </c>
      <c r="D1232" t="s">
        <v>24</v>
      </c>
      <c r="E1232">
        <f t="shared" ca="1" si="18"/>
        <v>11.66</v>
      </c>
    </row>
    <row r="1233" spans="1:5" x14ac:dyDescent="0.25">
      <c r="A1233">
        <v>30</v>
      </c>
      <c r="B1233">
        <v>26</v>
      </c>
      <c r="C1233" t="s">
        <v>28</v>
      </c>
      <c r="D1233" t="s">
        <v>25</v>
      </c>
      <c r="E1233">
        <f t="shared" ca="1" si="18"/>
        <v>13.65</v>
      </c>
    </row>
    <row r="1234" spans="1:5" x14ac:dyDescent="0.25">
      <c r="A1234">
        <v>30</v>
      </c>
      <c r="B1234">
        <v>27</v>
      </c>
      <c r="C1234" t="s">
        <v>28</v>
      </c>
      <c r="D1234" t="s">
        <v>26</v>
      </c>
      <c r="E1234">
        <f t="shared" ca="1" si="18"/>
        <v>7.08</v>
      </c>
    </row>
    <row r="1235" spans="1:5" x14ac:dyDescent="0.25">
      <c r="A1235">
        <v>30</v>
      </c>
      <c r="B1235">
        <v>29</v>
      </c>
      <c r="C1235" t="s">
        <v>28</v>
      </c>
      <c r="D1235" t="s">
        <v>27</v>
      </c>
      <c r="E1235">
        <f t="shared" ca="1" si="18"/>
        <v>11.8</v>
      </c>
    </row>
    <row r="1236" spans="1:5" x14ac:dyDescent="0.25">
      <c r="A1236">
        <v>30</v>
      </c>
      <c r="B1236">
        <v>30</v>
      </c>
      <c r="C1236" t="s">
        <v>28</v>
      </c>
      <c r="D1236" t="s">
        <v>28</v>
      </c>
      <c r="E1236">
        <f t="shared" ca="1" si="18"/>
        <v>0</v>
      </c>
    </row>
    <row r="1237" spans="1:5" x14ac:dyDescent="0.25">
      <c r="A1237">
        <v>30</v>
      </c>
      <c r="B1237">
        <v>31</v>
      </c>
      <c r="C1237" t="s">
        <v>28</v>
      </c>
      <c r="D1237" t="s">
        <v>29</v>
      </c>
      <c r="E1237">
        <f t="shared" ca="1" si="18"/>
        <v>0.8</v>
      </c>
    </row>
    <row r="1238" spans="1:5" x14ac:dyDescent="0.25">
      <c r="A1238">
        <v>30</v>
      </c>
      <c r="B1238">
        <v>32</v>
      </c>
      <c r="C1238" t="s">
        <v>28</v>
      </c>
      <c r="D1238" t="s">
        <v>30</v>
      </c>
      <c r="E1238">
        <f t="shared" ca="1" si="18"/>
        <v>2.12</v>
      </c>
    </row>
    <row r="1239" spans="1:5" x14ac:dyDescent="0.25">
      <c r="A1239">
        <v>30</v>
      </c>
      <c r="B1239">
        <v>33</v>
      </c>
      <c r="C1239" t="s">
        <v>28</v>
      </c>
      <c r="D1239" t="s">
        <v>31</v>
      </c>
      <c r="E1239">
        <f t="shared" ca="1" si="18"/>
        <v>2.63</v>
      </c>
    </row>
    <row r="1240" spans="1:5" x14ac:dyDescent="0.25">
      <c r="A1240">
        <v>30</v>
      </c>
      <c r="B1240">
        <v>34</v>
      </c>
      <c r="C1240" t="s">
        <v>28</v>
      </c>
      <c r="D1240" t="s">
        <v>32</v>
      </c>
      <c r="E1240">
        <f t="shared" ca="1" si="18"/>
        <v>2.48</v>
      </c>
    </row>
    <row r="1241" spans="1:5" x14ac:dyDescent="0.25">
      <c r="A1241">
        <v>30</v>
      </c>
      <c r="B1241">
        <v>35</v>
      </c>
      <c r="C1241" t="s">
        <v>28</v>
      </c>
      <c r="D1241" t="s">
        <v>33</v>
      </c>
      <c r="E1241">
        <f t="shared" ca="1" si="18"/>
        <v>3.08</v>
      </c>
    </row>
    <row r="1242" spans="1:5" x14ac:dyDescent="0.25">
      <c r="A1242">
        <v>30</v>
      </c>
      <c r="B1242">
        <v>36</v>
      </c>
      <c r="C1242" t="s">
        <v>28</v>
      </c>
      <c r="D1242" t="s">
        <v>34</v>
      </c>
      <c r="E1242">
        <f t="shared" ca="1" si="18"/>
        <v>21.93</v>
      </c>
    </row>
    <row r="1243" spans="1:5" x14ac:dyDescent="0.25">
      <c r="A1243">
        <v>30</v>
      </c>
      <c r="B1243">
        <v>37</v>
      </c>
      <c r="C1243" t="s">
        <v>28</v>
      </c>
      <c r="D1243" t="s">
        <v>35</v>
      </c>
      <c r="E1243">
        <f t="shared" ca="1" si="18"/>
        <v>25</v>
      </c>
    </row>
    <row r="1244" spans="1:5" x14ac:dyDescent="0.25">
      <c r="A1244">
        <v>30</v>
      </c>
      <c r="B1244">
        <v>38</v>
      </c>
      <c r="C1244" t="s">
        <v>28</v>
      </c>
      <c r="D1244" t="s">
        <v>36</v>
      </c>
      <c r="E1244">
        <f t="shared" ca="1" si="18"/>
        <v>22.68</v>
      </c>
    </row>
    <row r="1245" spans="1:5" x14ac:dyDescent="0.25">
      <c r="A1245">
        <v>30</v>
      </c>
      <c r="B1245">
        <v>39</v>
      </c>
      <c r="C1245" t="s">
        <v>28</v>
      </c>
      <c r="D1245" t="s">
        <v>37</v>
      </c>
      <c r="E1245">
        <f t="shared" ca="1" si="18"/>
        <v>23.18</v>
      </c>
    </row>
    <row r="1246" spans="1:5" x14ac:dyDescent="0.25">
      <c r="A1246">
        <v>30</v>
      </c>
      <c r="B1246">
        <v>40</v>
      </c>
      <c r="C1246" t="s">
        <v>28</v>
      </c>
      <c r="D1246" t="s">
        <v>38</v>
      </c>
      <c r="E1246">
        <f t="shared" ca="1" si="18"/>
        <v>25</v>
      </c>
    </row>
    <row r="1247" spans="1:5" x14ac:dyDescent="0.25">
      <c r="A1247">
        <v>30</v>
      </c>
      <c r="B1247">
        <v>41</v>
      </c>
      <c r="C1247" t="s">
        <v>28</v>
      </c>
      <c r="D1247" t="s">
        <v>39</v>
      </c>
      <c r="E1247">
        <f t="shared" ca="1" si="18"/>
        <v>0</v>
      </c>
    </row>
    <row r="1248" spans="1:5" x14ac:dyDescent="0.25">
      <c r="A1248">
        <v>31</v>
      </c>
      <c r="B1248">
        <v>1</v>
      </c>
      <c r="C1248" t="s">
        <v>29</v>
      </c>
      <c r="D1248" t="s">
        <v>0</v>
      </c>
      <c r="E1248">
        <f t="shared" ca="1" si="18"/>
        <v>3.25</v>
      </c>
    </row>
    <row r="1249" spans="1:5" x14ac:dyDescent="0.25">
      <c r="A1249">
        <v>31</v>
      </c>
      <c r="B1249">
        <v>2</v>
      </c>
      <c r="C1249" t="s">
        <v>29</v>
      </c>
      <c r="D1249" t="s">
        <v>1</v>
      </c>
      <c r="E1249">
        <f t="shared" ca="1" si="18"/>
        <v>3.61</v>
      </c>
    </row>
    <row r="1250" spans="1:5" x14ac:dyDescent="0.25">
      <c r="A1250">
        <v>31</v>
      </c>
      <c r="B1250">
        <v>3</v>
      </c>
      <c r="C1250" t="s">
        <v>29</v>
      </c>
      <c r="D1250" t="s">
        <v>2</v>
      </c>
      <c r="E1250">
        <f t="shared" ca="1" si="18"/>
        <v>4.16</v>
      </c>
    </row>
    <row r="1251" spans="1:5" x14ac:dyDescent="0.25">
      <c r="A1251">
        <v>31</v>
      </c>
      <c r="B1251">
        <v>4</v>
      </c>
      <c r="C1251" t="s">
        <v>29</v>
      </c>
      <c r="D1251" t="s">
        <v>3</v>
      </c>
      <c r="E1251">
        <f t="shared" ca="1" si="18"/>
        <v>2.72</v>
      </c>
    </row>
    <row r="1252" spans="1:5" x14ac:dyDescent="0.25">
      <c r="A1252">
        <v>31</v>
      </c>
      <c r="B1252">
        <v>5</v>
      </c>
      <c r="C1252" t="s">
        <v>29</v>
      </c>
      <c r="D1252" t="s">
        <v>4</v>
      </c>
      <c r="E1252">
        <f t="shared" ca="1" si="18"/>
        <v>2.2599999999999998</v>
      </c>
    </row>
    <row r="1253" spans="1:5" x14ac:dyDescent="0.25">
      <c r="A1253">
        <v>31</v>
      </c>
      <c r="B1253">
        <v>6</v>
      </c>
      <c r="C1253" t="s">
        <v>29</v>
      </c>
      <c r="D1253" t="s">
        <v>5</v>
      </c>
      <c r="E1253">
        <f t="shared" ca="1" si="18"/>
        <v>4.4000000000000004</v>
      </c>
    </row>
    <row r="1254" spans="1:5" x14ac:dyDescent="0.25">
      <c r="A1254">
        <v>31</v>
      </c>
      <c r="B1254">
        <v>7</v>
      </c>
      <c r="C1254" t="s">
        <v>29</v>
      </c>
      <c r="D1254" t="s">
        <v>6</v>
      </c>
      <c r="E1254">
        <f t="shared" ca="1" si="18"/>
        <v>2.36</v>
      </c>
    </row>
    <row r="1255" spans="1:5" x14ac:dyDescent="0.25">
      <c r="A1255">
        <v>31</v>
      </c>
      <c r="B1255">
        <v>8</v>
      </c>
      <c r="C1255" t="s">
        <v>29</v>
      </c>
      <c r="D1255" t="s">
        <v>7</v>
      </c>
      <c r="E1255">
        <f t="shared" ca="1" si="18"/>
        <v>1</v>
      </c>
    </row>
    <row r="1256" spans="1:5" x14ac:dyDescent="0.25">
      <c r="A1256">
        <v>31</v>
      </c>
      <c r="B1256">
        <v>9</v>
      </c>
      <c r="C1256" t="s">
        <v>29</v>
      </c>
      <c r="D1256" t="s">
        <v>8</v>
      </c>
      <c r="E1256">
        <f t="shared" ca="1" si="18"/>
        <v>3.36</v>
      </c>
    </row>
    <row r="1257" spans="1:5" x14ac:dyDescent="0.25">
      <c r="A1257">
        <v>31</v>
      </c>
      <c r="B1257">
        <v>10</v>
      </c>
      <c r="C1257" t="s">
        <v>29</v>
      </c>
      <c r="D1257" t="s">
        <v>9</v>
      </c>
      <c r="E1257">
        <f t="shared" ca="1" si="18"/>
        <v>3.15</v>
      </c>
    </row>
    <row r="1258" spans="1:5" x14ac:dyDescent="0.25">
      <c r="A1258">
        <v>31</v>
      </c>
      <c r="B1258">
        <v>11</v>
      </c>
      <c r="C1258" t="s">
        <v>29</v>
      </c>
      <c r="D1258" t="s">
        <v>10</v>
      </c>
      <c r="E1258">
        <f t="shared" ca="1" si="18"/>
        <v>21.53</v>
      </c>
    </row>
    <row r="1259" spans="1:5" x14ac:dyDescent="0.25">
      <c r="A1259">
        <v>31</v>
      </c>
      <c r="B1259">
        <v>12</v>
      </c>
      <c r="C1259" t="s">
        <v>29</v>
      </c>
      <c r="D1259" t="s">
        <v>11</v>
      </c>
      <c r="E1259">
        <f t="shared" ca="1" si="18"/>
        <v>18.38</v>
      </c>
    </row>
    <row r="1260" spans="1:5" x14ac:dyDescent="0.25">
      <c r="A1260">
        <v>31</v>
      </c>
      <c r="B1260">
        <v>13</v>
      </c>
      <c r="C1260" t="s">
        <v>29</v>
      </c>
      <c r="D1260" t="s">
        <v>12</v>
      </c>
      <c r="E1260">
        <f t="shared" ca="1" si="18"/>
        <v>17.23</v>
      </c>
    </row>
    <row r="1261" spans="1:5" x14ac:dyDescent="0.25">
      <c r="A1261">
        <v>31</v>
      </c>
      <c r="B1261">
        <v>14</v>
      </c>
      <c r="C1261" t="s">
        <v>29</v>
      </c>
      <c r="D1261" t="s">
        <v>13</v>
      </c>
      <c r="E1261">
        <f t="shared" ca="1" si="18"/>
        <v>15.46</v>
      </c>
    </row>
    <row r="1262" spans="1:5" x14ac:dyDescent="0.25">
      <c r="A1262">
        <v>31</v>
      </c>
      <c r="B1262">
        <v>15</v>
      </c>
      <c r="C1262" t="s">
        <v>29</v>
      </c>
      <c r="D1262" t="s">
        <v>14</v>
      </c>
      <c r="E1262">
        <f t="shared" ca="1" si="18"/>
        <v>16.5</v>
      </c>
    </row>
    <row r="1263" spans="1:5" x14ac:dyDescent="0.25">
      <c r="A1263">
        <v>31</v>
      </c>
      <c r="B1263">
        <v>16</v>
      </c>
      <c r="C1263" t="s">
        <v>29</v>
      </c>
      <c r="D1263" t="s">
        <v>15</v>
      </c>
      <c r="E1263">
        <f t="shared" ca="1" si="18"/>
        <v>20.13</v>
      </c>
    </row>
    <row r="1264" spans="1:5" x14ac:dyDescent="0.25">
      <c r="A1264">
        <v>31</v>
      </c>
      <c r="B1264">
        <v>17</v>
      </c>
      <c r="C1264" t="s">
        <v>29</v>
      </c>
      <c r="D1264" t="s">
        <v>16</v>
      </c>
      <c r="E1264">
        <f t="shared" ca="1" si="18"/>
        <v>22.66</v>
      </c>
    </row>
    <row r="1265" spans="1:5" x14ac:dyDescent="0.25">
      <c r="A1265">
        <v>31</v>
      </c>
      <c r="B1265">
        <v>18</v>
      </c>
      <c r="C1265" t="s">
        <v>29</v>
      </c>
      <c r="D1265" t="s">
        <v>17</v>
      </c>
      <c r="E1265">
        <f t="shared" ref="E1265:E1328" ca="1" si="19">OFFSET($B$3,A1265,B1265)</f>
        <v>21.52</v>
      </c>
    </row>
    <row r="1266" spans="1:5" x14ac:dyDescent="0.25">
      <c r="A1266">
        <v>31</v>
      </c>
      <c r="B1266">
        <v>19</v>
      </c>
      <c r="C1266" t="s">
        <v>29</v>
      </c>
      <c r="D1266" t="s">
        <v>18</v>
      </c>
      <c r="E1266">
        <f t="shared" ca="1" si="19"/>
        <v>8.3800000000000008</v>
      </c>
    </row>
    <row r="1267" spans="1:5" x14ac:dyDescent="0.25">
      <c r="A1267">
        <v>31</v>
      </c>
      <c r="B1267">
        <v>20</v>
      </c>
      <c r="C1267" t="s">
        <v>29</v>
      </c>
      <c r="D1267" t="s">
        <v>19</v>
      </c>
      <c r="E1267">
        <f t="shared" ca="1" si="19"/>
        <v>6.96</v>
      </c>
    </row>
    <row r="1268" spans="1:5" x14ac:dyDescent="0.25">
      <c r="A1268">
        <v>31</v>
      </c>
      <c r="B1268">
        <v>21</v>
      </c>
      <c r="C1268" t="s">
        <v>29</v>
      </c>
      <c r="D1268" t="s">
        <v>20</v>
      </c>
      <c r="E1268">
        <f t="shared" ca="1" si="19"/>
        <v>5.08</v>
      </c>
    </row>
    <row r="1269" spans="1:5" x14ac:dyDescent="0.25">
      <c r="A1269">
        <v>31</v>
      </c>
      <c r="B1269">
        <v>22</v>
      </c>
      <c r="C1269" t="s">
        <v>29</v>
      </c>
      <c r="D1269" t="s">
        <v>21</v>
      </c>
      <c r="E1269">
        <f t="shared" ca="1" si="19"/>
        <v>8.93</v>
      </c>
    </row>
    <row r="1270" spans="1:5" x14ac:dyDescent="0.25">
      <c r="A1270">
        <v>31</v>
      </c>
      <c r="B1270">
        <v>23</v>
      </c>
      <c r="C1270" t="s">
        <v>29</v>
      </c>
      <c r="D1270" t="s">
        <v>22</v>
      </c>
      <c r="E1270">
        <f t="shared" ca="1" si="19"/>
        <v>9.23</v>
      </c>
    </row>
    <row r="1271" spans="1:5" x14ac:dyDescent="0.25">
      <c r="A1271">
        <v>31</v>
      </c>
      <c r="B1271">
        <v>24</v>
      </c>
      <c r="C1271" t="s">
        <v>29</v>
      </c>
      <c r="D1271" t="s">
        <v>23</v>
      </c>
      <c r="E1271">
        <f t="shared" ca="1" si="19"/>
        <v>12.7</v>
      </c>
    </row>
    <row r="1272" spans="1:5" x14ac:dyDescent="0.25">
      <c r="A1272">
        <v>31</v>
      </c>
      <c r="B1272">
        <v>25</v>
      </c>
      <c r="C1272" t="s">
        <v>29</v>
      </c>
      <c r="D1272" t="s">
        <v>24</v>
      </c>
      <c r="E1272">
        <f t="shared" ca="1" si="19"/>
        <v>12.92</v>
      </c>
    </row>
    <row r="1273" spans="1:5" x14ac:dyDescent="0.25">
      <c r="A1273">
        <v>31</v>
      </c>
      <c r="B1273">
        <v>26</v>
      </c>
      <c r="C1273" t="s">
        <v>29</v>
      </c>
      <c r="D1273" t="s">
        <v>25</v>
      </c>
      <c r="E1273">
        <f t="shared" ca="1" si="19"/>
        <v>13.3</v>
      </c>
    </row>
    <row r="1274" spans="1:5" x14ac:dyDescent="0.25">
      <c r="A1274">
        <v>31</v>
      </c>
      <c r="B1274">
        <v>27</v>
      </c>
      <c r="C1274" t="s">
        <v>29</v>
      </c>
      <c r="D1274" t="s">
        <v>26</v>
      </c>
      <c r="E1274">
        <f t="shared" ca="1" si="19"/>
        <v>6.63</v>
      </c>
    </row>
    <row r="1275" spans="1:5" x14ac:dyDescent="0.25">
      <c r="A1275">
        <v>31</v>
      </c>
      <c r="B1275">
        <v>29</v>
      </c>
      <c r="C1275" t="s">
        <v>29</v>
      </c>
      <c r="D1275" t="s">
        <v>27</v>
      </c>
      <c r="E1275">
        <f t="shared" ca="1" si="19"/>
        <v>11.43</v>
      </c>
    </row>
    <row r="1276" spans="1:5" x14ac:dyDescent="0.25">
      <c r="A1276">
        <v>31</v>
      </c>
      <c r="B1276">
        <v>30</v>
      </c>
      <c r="C1276" t="s">
        <v>29</v>
      </c>
      <c r="D1276" t="s">
        <v>28</v>
      </c>
      <c r="E1276">
        <f t="shared" ca="1" si="19"/>
        <v>0.8</v>
      </c>
    </row>
    <row r="1277" spans="1:5" x14ac:dyDescent="0.25">
      <c r="A1277">
        <v>31</v>
      </c>
      <c r="B1277">
        <v>31</v>
      </c>
      <c r="C1277" t="s">
        <v>29</v>
      </c>
      <c r="D1277" t="s">
        <v>29</v>
      </c>
      <c r="E1277">
        <f t="shared" ca="1" si="19"/>
        <v>0</v>
      </c>
    </row>
    <row r="1278" spans="1:5" x14ac:dyDescent="0.25">
      <c r="A1278">
        <v>31</v>
      </c>
      <c r="B1278">
        <v>32</v>
      </c>
      <c r="C1278" t="s">
        <v>29</v>
      </c>
      <c r="D1278" t="s">
        <v>30</v>
      </c>
      <c r="E1278">
        <f t="shared" ca="1" si="19"/>
        <v>1.62</v>
      </c>
    </row>
    <row r="1279" spans="1:5" x14ac:dyDescent="0.25">
      <c r="A1279">
        <v>31</v>
      </c>
      <c r="B1279">
        <v>33</v>
      </c>
      <c r="C1279" t="s">
        <v>29</v>
      </c>
      <c r="D1279" t="s">
        <v>31</v>
      </c>
      <c r="E1279">
        <f t="shared" ca="1" si="19"/>
        <v>2.1800000000000002</v>
      </c>
    </row>
    <row r="1280" spans="1:5" x14ac:dyDescent="0.25">
      <c r="A1280">
        <v>31</v>
      </c>
      <c r="B1280">
        <v>34</v>
      </c>
      <c r="C1280" t="s">
        <v>29</v>
      </c>
      <c r="D1280" t="s">
        <v>32</v>
      </c>
      <c r="E1280">
        <f t="shared" ca="1" si="19"/>
        <v>2.16</v>
      </c>
    </row>
    <row r="1281" spans="1:5" x14ac:dyDescent="0.25">
      <c r="A1281">
        <v>31</v>
      </c>
      <c r="B1281">
        <v>35</v>
      </c>
      <c r="C1281" t="s">
        <v>29</v>
      </c>
      <c r="D1281" t="s">
        <v>33</v>
      </c>
      <c r="E1281">
        <f t="shared" ca="1" si="19"/>
        <v>2.63</v>
      </c>
    </row>
    <row r="1282" spans="1:5" x14ac:dyDescent="0.25">
      <c r="A1282">
        <v>31</v>
      </c>
      <c r="B1282">
        <v>36</v>
      </c>
      <c r="C1282" t="s">
        <v>29</v>
      </c>
      <c r="D1282" t="s">
        <v>34</v>
      </c>
      <c r="E1282">
        <f t="shared" ca="1" si="19"/>
        <v>21.46</v>
      </c>
    </row>
    <row r="1283" spans="1:5" x14ac:dyDescent="0.25">
      <c r="A1283">
        <v>31</v>
      </c>
      <c r="B1283">
        <v>37</v>
      </c>
      <c r="C1283" t="s">
        <v>29</v>
      </c>
      <c r="D1283" t="s">
        <v>35</v>
      </c>
      <c r="E1283">
        <f t="shared" ca="1" si="19"/>
        <v>25</v>
      </c>
    </row>
    <row r="1284" spans="1:5" x14ac:dyDescent="0.25">
      <c r="A1284">
        <v>31</v>
      </c>
      <c r="B1284">
        <v>38</v>
      </c>
      <c r="C1284" t="s">
        <v>29</v>
      </c>
      <c r="D1284" t="s">
        <v>36</v>
      </c>
      <c r="E1284">
        <f t="shared" ca="1" si="19"/>
        <v>22.26</v>
      </c>
    </row>
    <row r="1285" spans="1:5" x14ac:dyDescent="0.25">
      <c r="A1285">
        <v>31</v>
      </c>
      <c r="B1285">
        <v>39</v>
      </c>
      <c r="C1285" t="s">
        <v>29</v>
      </c>
      <c r="D1285" t="s">
        <v>37</v>
      </c>
      <c r="E1285">
        <f t="shared" ca="1" si="19"/>
        <v>24</v>
      </c>
    </row>
    <row r="1286" spans="1:5" x14ac:dyDescent="0.25">
      <c r="A1286">
        <v>31</v>
      </c>
      <c r="B1286">
        <v>40</v>
      </c>
      <c r="C1286" t="s">
        <v>29</v>
      </c>
      <c r="D1286" t="s">
        <v>38</v>
      </c>
      <c r="E1286">
        <f t="shared" ca="1" si="19"/>
        <v>22.88</v>
      </c>
    </row>
    <row r="1287" spans="1:5" x14ac:dyDescent="0.25">
      <c r="A1287">
        <v>31</v>
      </c>
      <c r="B1287">
        <v>41</v>
      </c>
      <c r="C1287" t="s">
        <v>29</v>
      </c>
      <c r="D1287" t="s">
        <v>39</v>
      </c>
      <c r="E1287">
        <f t="shared" ca="1" si="19"/>
        <v>0</v>
      </c>
    </row>
    <row r="1288" spans="1:5" x14ac:dyDescent="0.25">
      <c r="A1288">
        <v>32</v>
      </c>
      <c r="B1288">
        <v>1</v>
      </c>
      <c r="C1288" t="s">
        <v>30</v>
      </c>
      <c r="D1288" t="s">
        <v>0</v>
      </c>
      <c r="E1288">
        <f t="shared" ca="1" si="19"/>
        <v>2.33</v>
      </c>
    </row>
    <row r="1289" spans="1:5" x14ac:dyDescent="0.25">
      <c r="A1289">
        <v>32</v>
      </c>
      <c r="B1289">
        <v>2</v>
      </c>
      <c r="C1289" t="s">
        <v>30</v>
      </c>
      <c r="D1289" t="s">
        <v>1</v>
      </c>
      <c r="E1289">
        <f t="shared" ca="1" si="19"/>
        <v>2.68</v>
      </c>
    </row>
    <row r="1290" spans="1:5" x14ac:dyDescent="0.25">
      <c r="A1290">
        <v>32</v>
      </c>
      <c r="B1290">
        <v>3</v>
      </c>
      <c r="C1290" t="s">
        <v>30</v>
      </c>
      <c r="D1290" t="s">
        <v>2</v>
      </c>
      <c r="E1290">
        <f t="shared" ca="1" si="19"/>
        <v>3.26</v>
      </c>
    </row>
    <row r="1291" spans="1:5" x14ac:dyDescent="0.25">
      <c r="A1291">
        <v>32</v>
      </c>
      <c r="B1291">
        <v>4</v>
      </c>
      <c r="C1291" t="s">
        <v>30</v>
      </c>
      <c r="D1291" t="s">
        <v>3</v>
      </c>
      <c r="E1291">
        <f t="shared" ca="1" si="19"/>
        <v>4.08</v>
      </c>
    </row>
    <row r="1292" spans="1:5" x14ac:dyDescent="0.25">
      <c r="A1292">
        <v>32</v>
      </c>
      <c r="B1292">
        <v>5</v>
      </c>
      <c r="C1292" t="s">
        <v>30</v>
      </c>
      <c r="D1292" t="s">
        <v>4</v>
      </c>
      <c r="E1292">
        <f t="shared" ca="1" si="19"/>
        <v>5.16</v>
      </c>
    </row>
    <row r="1293" spans="1:5" x14ac:dyDescent="0.25">
      <c r="A1293">
        <v>32</v>
      </c>
      <c r="B1293">
        <v>6</v>
      </c>
      <c r="C1293" t="s">
        <v>30</v>
      </c>
      <c r="D1293" t="s">
        <v>5</v>
      </c>
      <c r="E1293">
        <f t="shared" ca="1" si="19"/>
        <v>7.42</v>
      </c>
    </row>
    <row r="1294" spans="1:5" x14ac:dyDescent="0.25">
      <c r="A1294">
        <v>32</v>
      </c>
      <c r="B1294">
        <v>7</v>
      </c>
      <c r="C1294" t="s">
        <v>30</v>
      </c>
      <c r="D1294" t="s">
        <v>6</v>
      </c>
      <c r="E1294">
        <f t="shared" ca="1" si="19"/>
        <v>5.35</v>
      </c>
    </row>
    <row r="1295" spans="1:5" x14ac:dyDescent="0.25">
      <c r="A1295">
        <v>32</v>
      </c>
      <c r="B1295">
        <v>8</v>
      </c>
      <c r="C1295" t="s">
        <v>30</v>
      </c>
      <c r="D1295" t="s">
        <v>7</v>
      </c>
      <c r="E1295">
        <f t="shared" ca="1" si="19"/>
        <v>3.95</v>
      </c>
    </row>
    <row r="1296" spans="1:5" x14ac:dyDescent="0.25">
      <c r="A1296">
        <v>32</v>
      </c>
      <c r="B1296">
        <v>9</v>
      </c>
      <c r="C1296" t="s">
        <v>30</v>
      </c>
      <c r="D1296" t="s">
        <v>8</v>
      </c>
      <c r="E1296">
        <f t="shared" ca="1" si="19"/>
        <v>3.11</v>
      </c>
    </row>
    <row r="1297" spans="1:5" x14ac:dyDescent="0.25">
      <c r="A1297">
        <v>32</v>
      </c>
      <c r="B1297">
        <v>10</v>
      </c>
      <c r="C1297" t="s">
        <v>30</v>
      </c>
      <c r="D1297" t="s">
        <v>9</v>
      </c>
      <c r="E1297">
        <f t="shared" ca="1" si="19"/>
        <v>6.15</v>
      </c>
    </row>
    <row r="1298" spans="1:5" x14ac:dyDescent="0.25">
      <c r="A1298">
        <v>32</v>
      </c>
      <c r="B1298">
        <v>11</v>
      </c>
      <c r="C1298" t="s">
        <v>30</v>
      </c>
      <c r="D1298" t="s">
        <v>10</v>
      </c>
      <c r="E1298">
        <f t="shared" ca="1" si="19"/>
        <v>19.899999999999999</v>
      </c>
    </row>
    <row r="1299" spans="1:5" x14ac:dyDescent="0.25">
      <c r="A1299">
        <v>32</v>
      </c>
      <c r="B1299">
        <v>12</v>
      </c>
      <c r="C1299" t="s">
        <v>30</v>
      </c>
      <c r="D1299" t="s">
        <v>11</v>
      </c>
      <c r="E1299">
        <f t="shared" ca="1" si="19"/>
        <v>17.46</v>
      </c>
    </row>
    <row r="1300" spans="1:5" x14ac:dyDescent="0.25">
      <c r="A1300">
        <v>32</v>
      </c>
      <c r="B1300">
        <v>13</v>
      </c>
      <c r="C1300" t="s">
        <v>30</v>
      </c>
      <c r="D1300" t="s">
        <v>12</v>
      </c>
      <c r="E1300">
        <f t="shared" ca="1" si="19"/>
        <v>16.260000000000002</v>
      </c>
    </row>
    <row r="1301" spans="1:5" x14ac:dyDescent="0.25">
      <c r="A1301">
        <v>32</v>
      </c>
      <c r="B1301">
        <v>14</v>
      </c>
      <c r="C1301" t="s">
        <v>30</v>
      </c>
      <c r="D1301" t="s">
        <v>13</v>
      </c>
      <c r="E1301">
        <f t="shared" ca="1" si="19"/>
        <v>14.48</v>
      </c>
    </row>
    <row r="1302" spans="1:5" x14ac:dyDescent="0.25">
      <c r="A1302">
        <v>32</v>
      </c>
      <c r="B1302">
        <v>15</v>
      </c>
      <c r="C1302" t="s">
        <v>30</v>
      </c>
      <c r="D1302" t="s">
        <v>14</v>
      </c>
      <c r="E1302">
        <f t="shared" ca="1" si="19"/>
        <v>15.9</v>
      </c>
    </row>
    <row r="1303" spans="1:5" x14ac:dyDescent="0.25">
      <c r="A1303">
        <v>32</v>
      </c>
      <c r="B1303">
        <v>16</v>
      </c>
      <c r="C1303" t="s">
        <v>30</v>
      </c>
      <c r="D1303" t="s">
        <v>15</v>
      </c>
      <c r="E1303">
        <f t="shared" ca="1" si="19"/>
        <v>18.46</v>
      </c>
    </row>
    <row r="1304" spans="1:5" x14ac:dyDescent="0.25">
      <c r="A1304">
        <v>32</v>
      </c>
      <c r="B1304">
        <v>17</v>
      </c>
      <c r="C1304" t="s">
        <v>30</v>
      </c>
      <c r="D1304" t="s">
        <v>16</v>
      </c>
      <c r="E1304">
        <f t="shared" ca="1" si="19"/>
        <v>21.78</v>
      </c>
    </row>
    <row r="1305" spans="1:5" x14ac:dyDescent="0.25">
      <c r="A1305">
        <v>32</v>
      </c>
      <c r="B1305">
        <v>18</v>
      </c>
      <c r="C1305" t="s">
        <v>30</v>
      </c>
      <c r="D1305" t="s">
        <v>17</v>
      </c>
      <c r="E1305">
        <f t="shared" ca="1" si="19"/>
        <v>22.03</v>
      </c>
    </row>
    <row r="1306" spans="1:5" x14ac:dyDescent="0.25">
      <c r="A1306">
        <v>32</v>
      </c>
      <c r="B1306">
        <v>19</v>
      </c>
      <c r="C1306" t="s">
        <v>30</v>
      </c>
      <c r="D1306" t="s">
        <v>18</v>
      </c>
      <c r="E1306">
        <f t="shared" ca="1" si="19"/>
        <v>7.53</v>
      </c>
    </row>
    <row r="1307" spans="1:5" x14ac:dyDescent="0.25">
      <c r="A1307">
        <v>32</v>
      </c>
      <c r="B1307">
        <v>20</v>
      </c>
      <c r="C1307" t="s">
        <v>30</v>
      </c>
      <c r="D1307" t="s">
        <v>19</v>
      </c>
      <c r="E1307">
        <f t="shared" ca="1" si="19"/>
        <v>6.15</v>
      </c>
    </row>
    <row r="1308" spans="1:5" x14ac:dyDescent="0.25">
      <c r="A1308">
        <v>32</v>
      </c>
      <c r="B1308">
        <v>21</v>
      </c>
      <c r="C1308" t="s">
        <v>30</v>
      </c>
      <c r="D1308" t="s">
        <v>20</v>
      </c>
      <c r="E1308">
        <f t="shared" ca="1" si="19"/>
        <v>4.28</v>
      </c>
    </row>
    <row r="1309" spans="1:5" x14ac:dyDescent="0.25">
      <c r="A1309">
        <v>32</v>
      </c>
      <c r="B1309">
        <v>22</v>
      </c>
      <c r="C1309" t="s">
        <v>30</v>
      </c>
      <c r="D1309" t="s">
        <v>21</v>
      </c>
      <c r="E1309">
        <f t="shared" ca="1" si="19"/>
        <v>8.1300000000000008</v>
      </c>
    </row>
    <row r="1310" spans="1:5" x14ac:dyDescent="0.25">
      <c r="A1310">
        <v>32</v>
      </c>
      <c r="B1310">
        <v>23</v>
      </c>
      <c r="C1310" t="s">
        <v>30</v>
      </c>
      <c r="D1310" t="s">
        <v>22</v>
      </c>
      <c r="E1310">
        <f t="shared" ca="1" si="19"/>
        <v>8.4499999999999993</v>
      </c>
    </row>
    <row r="1311" spans="1:5" x14ac:dyDescent="0.25">
      <c r="A1311">
        <v>32</v>
      </c>
      <c r="B1311">
        <v>24</v>
      </c>
      <c r="C1311" t="s">
        <v>30</v>
      </c>
      <c r="D1311" t="s">
        <v>23</v>
      </c>
      <c r="E1311">
        <f t="shared" ca="1" si="19"/>
        <v>11.93</v>
      </c>
    </row>
    <row r="1312" spans="1:5" x14ac:dyDescent="0.25">
      <c r="A1312">
        <v>32</v>
      </c>
      <c r="B1312">
        <v>25</v>
      </c>
      <c r="C1312" t="s">
        <v>30</v>
      </c>
      <c r="D1312" t="s">
        <v>24</v>
      </c>
      <c r="E1312">
        <f t="shared" ca="1" si="19"/>
        <v>10.5</v>
      </c>
    </row>
    <row r="1313" spans="1:5" x14ac:dyDescent="0.25">
      <c r="A1313">
        <v>32</v>
      </c>
      <c r="B1313">
        <v>26</v>
      </c>
      <c r="C1313" t="s">
        <v>30</v>
      </c>
      <c r="D1313" t="s">
        <v>25</v>
      </c>
      <c r="E1313">
        <f t="shared" ca="1" si="19"/>
        <v>12.53</v>
      </c>
    </row>
    <row r="1314" spans="1:5" x14ac:dyDescent="0.25">
      <c r="A1314">
        <v>32</v>
      </c>
      <c r="B1314">
        <v>27</v>
      </c>
      <c r="C1314" t="s">
        <v>30</v>
      </c>
      <c r="D1314" t="s">
        <v>26</v>
      </c>
      <c r="E1314">
        <f t="shared" ca="1" si="19"/>
        <v>5.75</v>
      </c>
    </row>
    <row r="1315" spans="1:5" x14ac:dyDescent="0.25">
      <c r="A1315">
        <v>32</v>
      </c>
      <c r="B1315">
        <v>29</v>
      </c>
      <c r="C1315" t="s">
        <v>30</v>
      </c>
      <c r="D1315" t="s">
        <v>27</v>
      </c>
      <c r="E1315">
        <f t="shared" ca="1" si="19"/>
        <v>10.68</v>
      </c>
    </row>
    <row r="1316" spans="1:5" x14ac:dyDescent="0.25">
      <c r="A1316">
        <v>32</v>
      </c>
      <c r="B1316">
        <v>30</v>
      </c>
      <c r="C1316" t="s">
        <v>30</v>
      </c>
      <c r="D1316" t="s">
        <v>28</v>
      </c>
      <c r="E1316">
        <f t="shared" ca="1" si="19"/>
        <v>2.12</v>
      </c>
    </row>
    <row r="1317" spans="1:5" x14ac:dyDescent="0.25">
      <c r="A1317">
        <v>32</v>
      </c>
      <c r="B1317">
        <v>31</v>
      </c>
      <c r="C1317" t="s">
        <v>30</v>
      </c>
      <c r="D1317" t="s">
        <v>29</v>
      </c>
      <c r="E1317">
        <f t="shared" ca="1" si="19"/>
        <v>1.62</v>
      </c>
    </row>
    <row r="1318" spans="1:5" x14ac:dyDescent="0.25">
      <c r="A1318">
        <v>32</v>
      </c>
      <c r="B1318">
        <v>32</v>
      </c>
      <c r="C1318" t="s">
        <v>30</v>
      </c>
      <c r="D1318" t="s">
        <v>30</v>
      </c>
      <c r="E1318">
        <f t="shared" ca="1" si="19"/>
        <v>0</v>
      </c>
    </row>
    <row r="1319" spans="1:5" x14ac:dyDescent="0.25">
      <c r="A1319">
        <v>32</v>
      </c>
      <c r="B1319">
        <v>33</v>
      </c>
      <c r="C1319" t="s">
        <v>30</v>
      </c>
      <c r="D1319" t="s">
        <v>31</v>
      </c>
      <c r="E1319">
        <f t="shared" ca="1" si="19"/>
        <v>1</v>
      </c>
    </row>
    <row r="1320" spans="1:5" x14ac:dyDescent="0.25">
      <c r="A1320">
        <v>32</v>
      </c>
      <c r="B1320">
        <v>34</v>
      </c>
      <c r="C1320" t="s">
        <v>30</v>
      </c>
      <c r="D1320" t="s">
        <v>32</v>
      </c>
      <c r="E1320">
        <f t="shared" ca="1" si="19"/>
        <v>1.58</v>
      </c>
    </row>
    <row r="1321" spans="1:5" x14ac:dyDescent="0.25">
      <c r="A1321">
        <v>32</v>
      </c>
      <c r="B1321">
        <v>35</v>
      </c>
      <c r="C1321" t="s">
        <v>30</v>
      </c>
      <c r="D1321" t="s">
        <v>33</v>
      </c>
      <c r="E1321">
        <f t="shared" ca="1" si="19"/>
        <v>1.73</v>
      </c>
    </row>
    <row r="1322" spans="1:5" x14ac:dyDescent="0.25">
      <c r="A1322">
        <v>32</v>
      </c>
      <c r="B1322">
        <v>36</v>
      </c>
      <c r="C1322" t="s">
        <v>30</v>
      </c>
      <c r="D1322" t="s">
        <v>34</v>
      </c>
      <c r="E1322">
        <f t="shared" ca="1" si="19"/>
        <v>20.23</v>
      </c>
    </row>
    <row r="1323" spans="1:5" x14ac:dyDescent="0.25">
      <c r="A1323">
        <v>32</v>
      </c>
      <c r="B1323">
        <v>37</v>
      </c>
      <c r="C1323" t="s">
        <v>30</v>
      </c>
      <c r="D1323" t="s">
        <v>35</v>
      </c>
      <c r="E1323">
        <f t="shared" ca="1" si="19"/>
        <v>23.48</v>
      </c>
    </row>
    <row r="1324" spans="1:5" x14ac:dyDescent="0.25">
      <c r="A1324">
        <v>32</v>
      </c>
      <c r="B1324">
        <v>38</v>
      </c>
      <c r="C1324" t="s">
        <v>30</v>
      </c>
      <c r="D1324" t="s">
        <v>36</v>
      </c>
      <c r="E1324">
        <f t="shared" ca="1" si="19"/>
        <v>21.21</v>
      </c>
    </row>
    <row r="1325" spans="1:5" x14ac:dyDescent="0.25">
      <c r="A1325">
        <v>32</v>
      </c>
      <c r="B1325">
        <v>39</v>
      </c>
      <c r="C1325" t="s">
        <v>30</v>
      </c>
      <c r="D1325" t="s">
        <v>37</v>
      </c>
      <c r="E1325">
        <f t="shared" ca="1" si="19"/>
        <v>23.28</v>
      </c>
    </row>
    <row r="1326" spans="1:5" x14ac:dyDescent="0.25">
      <c r="A1326">
        <v>32</v>
      </c>
      <c r="B1326">
        <v>40</v>
      </c>
      <c r="C1326" t="s">
        <v>30</v>
      </c>
      <c r="D1326" t="s">
        <v>38</v>
      </c>
      <c r="E1326">
        <f t="shared" ca="1" si="19"/>
        <v>23.23</v>
      </c>
    </row>
    <row r="1327" spans="1:5" x14ac:dyDescent="0.25">
      <c r="A1327">
        <v>32</v>
      </c>
      <c r="B1327">
        <v>41</v>
      </c>
      <c r="C1327" t="s">
        <v>30</v>
      </c>
      <c r="D1327" t="s">
        <v>39</v>
      </c>
      <c r="E1327">
        <f t="shared" ca="1" si="19"/>
        <v>0</v>
      </c>
    </row>
    <row r="1328" spans="1:5" x14ac:dyDescent="0.25">
      <c r="A1328">
        <v>33</v>
      </c>
      <c r="B1328">
        <v>1</v>
      </c>
      <c r="C1328" t="s">
        <v>31</v>
      </c>
      <c r="D1328" t="s">
        <v>0</v>
      </c>
      <c r="E1328">
        <f t="shared" ca="1" si="19"/>
        <v>1.66</v>
      </c>
    </row>
    <row r="1329" spans="1:5" x14ac:dyDescent="0.25">
      <c r="A1329">
        <v>33</v>
      </c>
      <c r="B1329">
        <v>2</v>
      </c>
      <c r="C1329" t="s">
        <v>31</v>
      </c>
      <c r="D1329" t="s">
        <v>1</v>
      </c>
      <c r="E1329">
        <f t="shared" ref="E1329:E1392" ca="1" si="20">OFFSET($B$3,A1329,B1329)</f>
        <v>2.1</v>
      </c>
    </row>
    <row r="1330" spans="1:5" x14ac:dyDescent="0.25">
      <c r="A1330">
        <v>33</v>
      </c>
      <c r="B1330">
        <v>3</v>
      </c>
      <c r="C1330" t="s">
        <v>31</v>
      </c>
      <c r="D1330" t="s">
        <v>2</v>
      </c>
      <c r="E1330">
        <f t="shared" ca="1" si="20"/>
        <v>2.61</v>
      </c>
    </row>
    <row r="1331" spans="1:5" x14ac:dyDescent="0.25">
      <c r="A1331">
        <v>33</v>
      </c>
      <c r="B1331">
        <v>4</v>
      </c>
      <c r="C1331" t="s">
        <v>31</v>
      </c>
      <c r="D1331" t="s">
        <v>3</v>
      </c>
      <c r="E1331">
        <f t="shared" ca="1" si="20"/>
        <v>4.2</v>
      </c>
    </row>
    <row r="1332" spans="1:5" x14ac:dyDescent="0.25">
      <c r="A1332">
        <v>33</v>
      </c>
      <c r="B1332">
        <v>5</v>
      </c>
      <c r="C1332" t="s">
        <v>31</v>
      </c>
      <c r="D1332" t="s">
        <v>4</v>
      </c>
      <c r="E1332">
        <f t="shared" ca="1" si="20"/>
        <v>5.3</v>
      </c>
    </row>
    <row r="1333" spans="1:5" x14ac:dyDescent="0.25">
      <c r="A1333">
        <v>33</v>
      </c>
      <c r="B1333">
        <v>6</v>
      </c>
      <c r="C1333" t="s">
        <v>31</v>
      </c>
      <c r="D1333" t="s">
        <v>5</v>
      </c>
      <c r="E1333">
        <f t="shared" ca="1" si="20"/>
        <v>7.48</v>
      </c>
    </row>
    <row r="1334" spans="1:5" x14ac:dyDescent="0.25">
      <c r="A1334">
        <v>33</v>
      </c>
      <c r="B1334">
        <v>7</v>
      </c>
      <c r="C1334" t="s">
        <v>31</v>
      </c>
      <c r="D1334" t="s">
        <v>6</v>
      </c>
      <c r="E1334">
        <f t="shared" ca="1" si="20"/>
        <v>5.48</v>
      </c>
    </row>
    <row r="1335" spans="1:5" x14ac:dyDescent="0.25">
      <c r="A1335">
        <v>33</v>
      </c>
      <c r="B1335">
        <v>8</v>
      </c>
      <c r="C1335" t="s">
        <v>31</v>
      </c>
      <c r="D1335" t="s">
        <v>7</v>
      </c>
      <c r="E1335">
        <f t="shared" ca="1" si="20"/>
        <v>4.05</v>
      </c>
    </row>
    <row r="1336" spans="1:5" x14ac:dyDescent="0.25">
      <c r="A1336">
        <v>33</v>
      </c>
      <c r="B1336">
        <v>9</v>
      </c>
      <c r="C1336" t="s">
        <v>31</v>
      </c>
      <c r="D1336" t="s">
        <v>8</v>
      </c>
      <c r="E1336">
        <f t="shared" ca="1" si="20"/>
        <v>3</v>
      </c>
    </row>
    <row r="1337" spans="1:5" x14ac:dyDescent="0.25">
      <c r="A1337">
        <v>33</v>
      </c>
      <c r="B1337">
        <v>10</v>
      </c>
      <c r="C1337" t="s">
        <v>31</v>
      </c>
      <c r="D1337" t="s">
        <v>9</v>
      </c>
      <c r="E1337">
        <f t="shared" ca="1" si="20"/>
        <v>6.25</v>
      </c>
    </row>
    <row r="1338" spans="1:5" x14ac:dyDescent="0.25">
      <c r="A1338">
        <v>33</v>
      </c>
      <c r="B1338">
        <v>11</v>
      </c>
      <c r="C1338" t="s">
        <v>31</v>
      </c>
      <c r="D1338" t="s">
        <v>10</v>
      </c>
      <c r="E1338">
        <f t="shared" ca="1" si="20"/>
        <v>19.25</v>
      </c>
    </row>
    <row r="1339" spans="1:5" x14ac:dyDescent="0.25">
      <c r="A1339">
        <v>33</v>
      </c>
      <c r="B1339">
        <v>12</v>
      </c>
      <c r="C1339" t="s">
        <v>31</v>
      </c>
      <c r="D1339" t="s">
        <v>11</v>
      </c>
      <c r="E1339">
        <f t="shared" ca="1" si="20"/>
        <v>16.43</v>
      </c>
    </row>
    <row r="1340" spans="1:5" x14ac:dyDescent="0.25">
      <c r="A1340">
        <v>33</v>
      </c>
      <c r="B1340">
        <v>13</v>
      </c>
      <c r="C1340" t="s">
        <v>31</v>
      </c>
      <c r="D1340" t="s">
        <v>12</v>
      </c>
      <c r="E1340">
        <f t="shared" ca="1" si="20"/>
        <v>15.62</v>
      </c>
    </row>
    <row r="1341" spans="1:5" x14ac:dyDescent="0.25">
      <c r="A1341">
        <v>33</v>
      </c>
      <c r="B1341">
        <v>14</v>
      </c>
      <c r="C1341" t="s">
        <v>31</v>
      </c>
      <c r="D1341" t="s">
        <v>13</v>
      </c>
      <c r="E1341">
        <f t="shared" ca="1" si="20"/>
        <v>13.83</v>
      </c>
    </row>
    <row r="1342" spans="1:5" x14ac:dyDescent="0.25">
      <c r="A1342">
        <v>33</v>
      </c>
      <c r="B1342">
        <v>15</v>
      </c>
      <c r="C1342" t="s">
        <v>31</v>
      </c>
      <c r="D1342" t="s">
        <v>14</v>
      </c>
      <c r="E1342">
        <f t="shared" ca="1" si="20"/>
        <v>15.25</v>
      </c>
    </row>
    <row r="1343" spans="1:5" x14ac:dyDescent="0.25">
      <c r="A1343">
        <v>33</v>
      </c>
      <c r="B1343">
        <v>16</v>
      </c>
      <c r="C1343" t="s">
        <v>31</v>
      </c>
      <c r="D1343" t="s">
        <v>15</v>
      </c>
      <c r="E1343">
        <f t="shared" ca="1" si="20"/>
        <v>18.66</v>
      </c>
    </row>
    <row r="1344" spans="1:5" x14ac:dyDescent="0.25">
      <c r="A1344">
        <v>33</v>
      </c>
      <c r="B1344">
        <v>17</v>
      </c>
      <c r="C1344" t="s">
        <v>31</v>
      </c>
      <c r="D1344" t="s">
        <v>16</v>
      </c>
      <c r="E1344">
        <f t="shared" ca="1" si="20"/>
        <v>22.46</v>
      </c>
    </row>
    <row r="1345" spans="1:5" x14ac:dyDescent="0.25">
      <c r="A1345">
        <v>33</v>
      </c>
      <c r="B1345">
        <v>18</v>
      </c>
      <c r="C1345" t="s">
        <v>31</v>
      </c>
      <c r="D1345" t="s">
        <v>17</v>
      </c>
      <c r="E1345">
        <f t="shared" ca="1" si="20"/>
        <v>21.38</v>
      </c>
    </row>
    <row r="1346" spans="1:5" x14ac:dyDescent="0.25">
      <c r="A1346">
        <v>33</v>
      </c>
      <c r="B1346">
        <v>19</v>
      </c>
      <c r="C1346" t="s">
        <v>31</v>
      </c>
      <c r="D1346" t="s">
        <v>18</v>
      </c>
      <c r="E1346">
        <f t="shared" ca="1" si="20"/>
        <v>7</v>
      </c>
    </row>
    <row r="1347" spans="1:5" x14ac:dyDescent="0.25">
      <c r="A1347">
        <v>33</v>
      </c>
      <c r="B1347">
        <v>20</v>
      </c>
      <c r="C1347" t="s">
        <v>31</v>
      </c>
      <c r="D1347" t="s">
        <v>19</v>
      </c>
      <c r="E1347">
        <f t="shared" ca="1" si="20"/>
        <v>5.6</v>
      </c>
    </row>
    <row r="1348" spans="1:5" x14ac:dyDescent="0.25">
      <c r="A1348">
        <v>33</v>
      </c>
      <c r="B1348">
        <v>21</v>
      </c>
      <c r="C1348" t="s">
        <v>31</v>
      </c>
      <c r="D1348" t="s">
        <v>20</v>
      </c>
      <c r="E1348">
        <f t="shared" ca="1" si="20"/>
        <v>3.68</v>
      </c>
    </row>
    <row r="1349" spans="1:5" x14ac:dyDescent="0.25">
      <c r="A1349">
        <v>33</v>
      </c>
      <c r="B1349">
        <v>22</v>
      </c>
      <c r="C1349" t="s">
        <v>31</v>
      </c>
      <c r="D1349" t="s">
        <v>21</v>
      </c>
      <c r="E1349">
        <f t="shared" ca="1" si="20"/>
        <v>7.58</v>
      </c>
    </row>
    <row r="1350" spans="1:5" x14ac:dyDescent="0.25">
      <c r="A1350">
        <v>33</v>
      </c>
      <c r="B1350">
        <v>23</v>
      </c>
      <c r="C1350" t="s">
        <v>31</v>
      </c>
      <c r="D1350" t="s">
        <v>22</v>
      </c>
      <c r="E1350">
        <f t="shared" ca="1" si="20"/>
        <v>7.68</v>
      </c>
    </row>
    <row r="1351" spans="1:5" x14ac:dyDescent="0.25">
      <c r="A1351">
        <v>33</v>
      </c>
      <c r="B1351">
        <v>24</v>
      </c>
      <c r="C1351" t="s">
        <v>31</v>
      </c>
      <c r="D1351" t="s">
        <v>23</v>
      </c>
      <c r="E1351">
        <f t="shared" ca="1" si="20"/>
        <v>11.35</v>
      </c>
    </row>
    <row r="1352" spans="1:5" x14ac:dyDescent="0.25">
      <c r="A1352">
        <v>33</v>
      </c>
      <c r="B1352">
        <v>25</v>
      </c>
      <c r="C1352" t="s">
        <v>31</v>
      </c>
      <c r="D1352" t="s">
        <v>24</v>
      </c>
      <c r="E1352">
        <f t="shared" ca="1" si="20"/>
        <v>9.9</v>
      </c>
    </row>
    <row r="1353" spans="1:5" x14ac:dyDescent="0.25">
      <c r="A1353">
        <v>33</v>
      </c>
      <c r="B1353">
        <v>26</v>
      </c>
      <c r="C1353" t="s">
        <v>31</v>
      </c>
      <c r="D1353" t="s">
        <v>25</v>
      </c>
      <c r="E1353">
        <f t="shared" ca="1" si="20"/>
        <v>12</v>
      </c>
    </row>
    <row r="1354" spans="1:5" x14ac:dyDescent="0.25">
      <c r="A1354">
        <v>33</v>
      </c>
      <c r="B1354">
        <v>27</v>
      </c>
      <c r="C1354" t="s">
        <v>31</v>
      </c>
      <c r="D1354" t="s">
        <v>26</v>
      </c>
      <c r="E1354">
        <f t="shared" ca="1" si="20"/>
        <v>5.1100000000000003</v>
      </c>
    </row>
    <row r="1355" spans="1:5" x14ac:dyDescent="0.25">
      <c r="A1355">
        <v>33</v>
      </c>
      <c r="B1355">
        <v>29</v>
      </c>
      <c r="C1355" t="s">
        <v>31</v>
      </c>
      <c r="D1355" t="s">
        <v>27</v>
      </c>
      <c r="E1355">
        <f t="shared" ca="1" si="20"/>
        <v>10.119999999999999</v>
      </c>
    </row>
    <row r="1356" spans="1:5" x14ac:dyDescent="0.25">
      <c r="A1356">
        <v>33</v>
      </c>
      <c r="B1356">
        <v>30</v>
      </c>
      <c r="C1356" t="s">
        <v>31</v>
      </c>
      <c r="D1356" t="s">
        <v>28</v>
      </c>
      <c r="E1356">
        <f t="shared" ca="1" si="20"/>
        <v>2.63</v>
      </c>
    </row>
    <row r="1357" spans="1:5" x14ac:dyDescent="0.25">
      <c r="A1357">
        <v>33</v>
      </c>
      <c r="B1357">
        <v>31</v>
      </c>
      <c r="C1357" t="s">
        <v>31</v>
      </c>
      <c r="D1357" t="s">
        <v>29</v>
      </c>
      <c r="E1357">
        <f t="shared" ca="1" si="20"/>
        <v>2.1800000000000002</v>
      </c>
    </row>
    <row r="1358" spans="1:5" x14ac:dyDescent="0.25">
      <c r="A1358">
        <v>33</v>
      </c>
      <c r="B1358">
        <v>32</v>
      </c>
      <c r="C1358" t="s">
        <v>31</v>
      </c>
      <c r="D1358" t="s">
        <v>30</v>
      </c>
      <c r="E1358">
        <f t="shared" ca="1" si="20"/>
        <v>1</v>
      </c>
    </row>
    <row r="1359" spans="1:5" x14ac:dyDescent="0.25">
      <c r="A1359">
        <v>33</v>
      </c>
      <c r="B1359">
        <v>33</v>
      </c>
      <c r="C1359" t="s">
        <v>31</v>
      </c>
      <c r="D1359" t="s">
        <v>31</v>
      </c>
      <c r="E1359">
        <f t="shared" ca="1" si="20"/>
        <v>0</v>
      </c>
    </row>
    <row r="1360" spans="1:5" x14ac:dyDescent="0.25">
      <c r="A1360">
        <v>33</v>
      </c>
      <c r="B1360">
        <v>34</v>
      </c>
      <c r="C1360" t="s">
        <v>31</v>
      </c>
      <c r="D1360" t="s">
        <v>32</v>
      </c>
      <c r="E1360">
        <f t="shared" ca="1" si="20"/>
        <v>1.38</v>
      </c>
    </row>
    <row r="1361" spans="1:5" x14ac:dyDescent="0.25">
      <c r="A1361">
        <v>33</v>
      </c>
      <c r="B1361">
        <v>35</v>
      </c>
      <c r="C1361" t="s">
        <v>31</v>
      </c>
      <c r="D1361" t="s">
        <v>33</v>
      </c>
      <c r="E1361">
        <f t="shared" ca="1" si="20"/>
        <v>1.4</v>
      </c>
    </row>
    <row r="1362" spans="1:5" x14ac:dyDescent="0.25">
      <c r="A1362">
        <v>33</v>
      </c>
      <c r="B1362">
        <v>36</v>
      </c>
      <c r="C1362" t="s">
        <v>31</v>
      </c>
      <c r="D1362" t="s">
        <v>34</v>
      </c>
      <c r="E1362">
        <f t="shared" ca="1" si="20"/>
        <v>19.399999999999999</v>
      </c>
    </row>
    <row r="1363" spans="1:5" x14ac:dyDescent="0.25">
      <c r="A1363">
        <v>33</v>
      </c>
      <c r="B1363">
        <v>37</v>
      </c>
      <c r="C1363" t="s">
        <v>31</v>
      </c>
      <c r="D1363" t="s">
        <v>35</v>
      </c>
      <c r="E1363">
        <f t="shared" ca="1" si="20"/>
        <v>24</v>
      </c>
    </row>
    <row r="1364" spans="1:5" x14ac:dyDescent="0.25">
      <c r="A1364">
        <v>33</v>
      </c>
      <c r="B1364">
        <v>38</v>
      </c>
      <c r="C1364" t="s">
        <v>31</v>
      </c>
      <c r="D1364" t="s">
        <v>36</v>
      </c>
      <c r="E1364">
        <f t="shared" ca="1" si="20"/>
        <v>20.05</v>
      </c>
    </row>
    <row r="1365" spans="1:5" x14ac:dyDescent="0.25">
      <c r="A1365">
        <v>33</v>
      </c>
      <c r="B1365">
        <v>39</v>
      </c>
      <c r="C1365" t="s">
        <v>31</v>
      </c>
      <c r="D1365" t="s">
        <v>37</v>
      </c>
      <c r="E1365">
        <f t="shared" ca="1" si="20"/>
        <v>22.33</v>
      </c>
    </row>
    <row r="1366" spans="1:5" x14ac:dyDescent="0.25">
      <c r="A1366">
        <v>33</v>
      </c>
      <c r="B1366">
        <v>40</v>
      </c>
      <c r="C1366" t="s">
        <v>31</v>
      </c>
      <c r="D1366" t="s">
        <v>38</v>
      </c>
      <c r="E1366">
        <f t="shared" ca="1" si="20"/>
        <v>22.35</v>
      </c>
    </row>
    <row r="1367" spans="1:5" x14ac:dyDescent="0.25">
      <c r="A1367">
        <v>33</v>
      </c>
      <c r="B1367">
        <v>41</v>
      </c>
      <c r="C1367" t="s">
        <v>31</v>
      </c>
      <c r="D1367" t="s">
        <v>39</v>
      </c>
      <c r="E1367">
        <f t="shared" ca="1" si="20"/>
        <v>0</v>
      </c>
    </row>
    <row r="1368" spans="1:5" x14ac:dyDescent="0.25">
      <c r="A1368">
        <v>34</v>
      </c>
      <c r="B1368">
        <v>1</v>
      </c>
      <c r="C1368" t="s">
        <v>32</v>
      </c>
      <c r="D1368" t="s">
        <v>0</v>
      </c>
      <c r="E1368">
        <f t="shared" ca="1" si="20"/>
        <v>1.38</v>
      </c>
    </row>
    <row r="1369" spans="1:5" x14ac:dyDescent="0.25">
      <c r="A1369">
        <v>34</v>
      </c>
      <c r="B1369">
        <v>2</v>
      </c>
      <c r="C1369" t="s">
        <v>32</v>
      </c>
      <c r="D1369" t="s">
        <v>1</v>
      </c>
      <c r="E1369">
        <f t="shared" ca="1" si="20"/>
        <v>1.98</v>
      </c>
    </row>
    <row r="1370" spans="1:5" x14ac:dyDescent="0.25">
      <c r="A1370">
        <v>34</v>
      </c>
      <c r="B1370">
        <v>3</v>
      </c>
      <c r="C1370" t="s">
        <v>32</v>
      </c>
      <c r="D1370" t="s">
        <v>2</v>
      </c>
      <c r="E1370">
        <f t="shared" ca="1" si="20"/>
        <v>2.6</v>
      </c>
    </row>
    <row r="1371" spans="1:5" x14ac:dyDescent="0.25">
      <c r="A1371">
        <v>34</v>
      </c>
      <c r="B1371">
        <v>4</v>
      </c>
      <c r="C1371" t="s">
        <v>32</v>
      </c>
      <c r="D1371" t="s">
        <v>3</v>
      </c>
      <c r="E1371">
        <f t="shared" ca="1" si="20"/>
        <v>3.72</v>
      </c>
    </row>
    <row r="1372" spans="1:5" x14ac:dyDescent="0.25">
      <c r="A1372">
        <v>34</v>
      </c>
      <c r="B1372">
        <v>5</v>
      </c>
      <c r="C1372" t="s">
        <v>32</v>
      </c>
      <c r="D1372" t="s">
        <v>4</v>
      </c>
      <c r="E1372">
        <f t="shared" ca="1" si="20"/>
        <v>4.83</v>
      </c>
    </row>
    <row r="1373" spans="1:5" x14ac:dyDescent="0.25">
      <c r="A1373">
        <v>34</v>
      </c>
      <c r="B1373">
        <v>6</v>
      </c>
      <c r="C1373" t="s">
        <v>32</v>
      </c>
      <c r="D1373" t="s">
        <v>5</v>
      </c>
      <c r="E1373">
        <f t="shared" ca="1" si="20"/>
        <v>7.08</v>
      </c>
    </row>
    <row r="1374" spans="1:5" x14ac:dyDescent="0.25">
      <c r="A1374">
        <v>34</v>
      </c>
      <c r="B1374">
        <v>7</v>
      </c>
      <c r="C1374" t="s">
        <v>32</v>
      </c>
      <c r="D1374" t="s">
        <v>6</v>
      </c>
      <c r="E1374">
        <f t="shared" ca="1" si="20"/>
        <v>4.96</v>
      </c>
    </row>
    <row r="1375" spans="1:5" x14ac:dyDescent="0.25">
      <c r="A1375">
        <v>34</v>
      </c>
      <c r="B1375">
        <v>8</v>
      </c>
      <c r="C1375" t="s">
        <v>32</v>
      </c>
      <c r="D1375" t="s">
        <v>7</v>
      </c>
      <c r="E1375">
        <f t="shared" ca="1" si="20"/>
        <v>3.58</v>
      </c>
    </row>
    <row r="1376" spans="1:5" x14ac:dyDescent="0.25">
      <c r="A1376">
        <v>34</v>
      </c>
      <c r="B1376">
        <v>9</v>
      </c>
      <c r="C1376" t="s">
        <v>32</v>
      </c>
      <c r="D1376" t="s">
        <v>8</v>
      </c>
      <c r="E1376">
        <f t="shared" ca="1" si="20"/>
        <v>2.11</v>
      </c>
    </row>
    <row r="1377" spans="1:5" x14ac:dyDescent="0.25">
      <c r="A1377">
        <v>34</v>
      </c>
      <c r="B1377">
        <v>10</v>
      </c>
      <c r="C1377" t="s">
        <v>32</v>
      </c>
      <c r="D1377" t="s">
        <v>9</v>
      </c>
      <c r="E1377">
        <f t="shared" ca="1" si="20"/>
        <v>5.75</v>
      </c>
    </row>
    <row r="1378" spans="1:5" x14ac:dyDescent="0.25">
      <c r="A1378">
        <v>34</v>
      </c>
      <c r="B1378">
        <v>11</v>
      </c>
      <c r="C1378" t="s">
        <v>32</v>
      </c>
      <c r="D1378" t="s">
        <v>10</v>
      </c>
      <c r="E1378">
        <f t="shared" ca="1" si="20"/>
        <v>19.95</v>
      </c>
    </row>
    <row r="1379" spans="1:5" x14ac:dyDescent="0.25">
      <c r="A1379">
        <v>34</v>
      </c>
      <c r="B1379">
        <v>12</v>
      </c>
      <c r="C1379" t="s">
        <v>32</v>
      </c>
      <c r="D1379" t="s">
        <v>11</v>
      </c>
      <c r="E1379">
        <f t="shared" ca="1" si="20"/>
        <v>16.82</v>
      </c>
    </row>
    <row r="1380" spans="1:5" x14ac:dyDescent="0.25">
      <c r="A1380">
        <v>34</v>
      </c>
      <c r="B1380">
        <v>13</v>
      </c>
      <c r="C1380" t="s">
        <v>32</v>
      </c>
      <c r="D1380" t="s">
        <v>12</v>
      </c>
      <c r="E1380">
        <f t="shared" ca="1" si="20"/>
        <v>15.62</v>
      </c>
    </row>
    <row r="1381" spans="1:5" x14ac:dyDescent="0.25">
      <c r="A1381">
        <v>34</v>
      </c>
      <c r="B1381">
        <v>14</v>
      </c>
      <c r="C1381" t="s">
        <v>32</v>
      </c>
      <c r="D1381" t="s">
        <v>13</v>
      </c>
      <c r="E1381">
        <f t="shared" ca="1" si="20"/>
        <v>13.85</v>
      </c>
    </row>
    <row r="1382" spans="1:5" x14ac:dyDescent="0.25">
      <c r="A1382">
        <v>34</v>
      </c>
      <c r="B1382">
        <v>15</v>
      </c>
      <c r="C1382" t="s">
        <v>32</v>
      </c>
      <c r="D1382" t="s">
        <v>14</v>
      </c>
      <c r="E1382">
        <f t="shared" ca="1" si="20"/>
        <v>15.35</v>
      </c>
    </row>
    <row r="1383" spans="1:5" x14ac:dyDescent="0.25">
      <c r="A1383">
        <v>34</v>
      </c>
      <c r="B1383">
        <v>16</v>
      </c>
      <c r="C1383" t="s">
        <v>32</v>
      </c>
      <c r="D1383" t="s">
        <v>15</v>
      </c>
      <c r="E1383">
        <f t="shared" ca="1" si="20"/>
        <v>18.399999999999999</v>
      </c>
    </row>
    <row r="1384" spans="1:5" x14ac:dyDescent="0.25">
      <c r="A1384">
        <v>34</v>
      </c>
      <c r="B1384">
        <v>17</v>
      </c>
      <c r="C1384" t="s">
        <v>32</v>
      </c>
      <c r="D1384" t="s">
        <v>16</v>
      </c>
      <c r="E1384">
        <f t="shared" ca="1" si="20"/>
        <v>21.15</v>
      </c>
    </row>
    <row r="1385" spans="1:5" x14ac:dyDescent="0.25">
      <c r="A1385">
        <v>34</v>
      </c>
      <c r="B1385">
        <v>18</v>
      </c>
      <c r="C1385" t="s">
        <v>32</v>
      </c>
      <c r="D1385" t="s">
        <v>17</v>
      </c>
      <c r="E1385">
        <f t="shared" ca="1" si="20"/>
        <v>21.21</v>
      </c>
    </row>
    <row r="1386" spans="1:5" x14ac:dyDescent="0.25">
      <c r="A1386">
        <v>34</v>
      </c>
      <c r="B1386">
        <v>19</v>
      </c>
      <c r="C1386" t="s">
        <v>32</v>
      </c>
      <c r="D1386" t="s">
        <v>18</v>
      </c>
      <c r="E1386">
        <f t="shared" ca="1" si="20"/>
        <v>6.95</v>
      </c>
    </row>
    <row r="1387" spans="1:5" x14ac:dyDescent="0.25">
      <c r="A1387">
        <v>34</v>
      </c>
      <c r="B1387">
        <v>20</v>
      </c>
      <c r="C1387" t="s">
        <v>32</v>
      </c>
      <c r="D1387" t="s">
        <v>19</v>
      </c>
      <c r="E1387">
        <f t="shared" ca="1" si="20"/>
        <v>5.56</v>
      </c>
    </row>
    <row r="1388" spans="1:5" x14ac:dyDescent="0.25">
      <c r="A1388">
        <v>34</v>
      </c>
      <c r="B1388">
        <v>21</v>
      </c>
      <c r="C1388" t="s">
        <v>32</v>
      </c>
      <c r="D1388" t="s">
        <v>20</v>
      </c>
      <c r="E1388">
        <f t="shared" ca="1" si="20"/>
        <v>3.55</v>
      </c>
    </row>
    <row r="1389" spans="1:5" x14ac:dyDescent="0.25">
      <c r="A1389">
        <v>34</v>
      </c>
      <c r="B1389">
        <v>22</v>
      </c>
      <c r="C1389" t="s">
        <v>32</v>
      </c>
      <c r="D1389" t="s">
        <v>21</v>
      </c>
      <c r="E1389">
        <f t="shared" ca="1" si="20"/>
        <v>7.55</v>
      </c>
    </row>
    <row r="1390" spans="1:5" x14ac:dyDescent="0.25">
      <c r="A1390">
        <v>34</v>
      </c>
      <c r="B1390">
        <v>23</v>
      </c>
      <c r="C1390" t="s">
        <v>32</v>
      </c>
      <c r="D1390" t="s">
        <v>22</v>
      </c>
      <c r="E1390">
        <f t="shared" ca="1" si="20"/>
        <v>7.65</v>
      </c>
    </row>
    <row r="1391" spans="1:5" x14ac:dyDescent="0.25">
      <c r="A1391">
        <v>34</v>
      </c>
      <c r="B1391">
        <v>24</v>
      </c>
      <c r="C1391" t="s">
        <v>32</v>
      </c>
      <c r="D1391" t="s">
        <v>23</v>
      </c>
      <c r="E1391">
        <f t="shared" ca="1" si="20"/>
        <v>11.31</v>
      </c>
    </row>
    <row r="1392" spans="1:5" x14ac:dyDescent="0.25">
      <c r="A1392">
        <v>34</v>
      </c>
      <c r="B1392">
        <v>25</v>
      </c>
      <c r="C1392" t="s">
        <v>32</v>
      </c>
      <c r="D1392" t="s">
        <v>24</v>
      </c>
      <c r="E1392">
        <f t="shared" ca="1" si="20"/>
        <v>9.85</v>
      </c>
    </row>
    <row r="1393" spans="1:5" x14ac:dyDescent="0.25">
      <c r="A1393">
        <v>34</v>
      </c>
      <c r="B1393">
        <v>26</v>
      </c>
      <c r="C1393" t="s">
        <v>32</v>
      </c>
      <c r="D1393" t="s">
        <v>25</v>
      </c>
      <c r="E1393">
        <f t="shared" ref="E1393:E1456" ca="1" si="21">OFFSET($B$3,A1393,B1393)</f>
        <v>11.95</v>
      </c>
    </row>
    <row r="1394" spans="1:5" x14ac:dyDescent="0.25">
      <c r="A1394">
        <v>34</v>
      </c>
      <c r="B1394">
        <v>27</v>
      </c>
      <c r="C1394" t="s">
        <v>32</v>
      </c>
      <c r="D1394" t="s">
        <v>26</v>
      </c>
      <c r="E1394">
        <f t="shared" ca="1" si="21"/>
        <v>5.13</v>
      </c>
    </row>
    <row r="1395" spans="1:5" x14ac:dyDescent="0.25">
      <c r="A1395">
        <v>34</v>
      </c>
      <c r="B1395">
        <v>29</v>
      </c>
      <c r="C1395" t="s">
        <v>32</v>
      </c>
      <c r="D1395" t="s">
        <v>27</v>
      </c>
      <c r="E1395">
        <f t="shared" ca="1" si="21"/>
        <v>10.1</v>
      </c>
    </row>
    <row r="1396" spans="1:5" x14ac:dyDescent="0.25">
      <c r="A1396">
        <v>34</v>
      </c>
      <c r="B1396">
        <v>30</v>
      </c>
      <c r="C1396" t="s">
        <v>32</v>
      </c>
      <c r="D1396" t="s">
        <v>28</v>
      </c>
      <c r="E1396">
        <f t="shared" ca="1" si="21"/>
        <v>2.48</v>
      </c>
    </row>
    <row r="1397" spans="1:5" x14ac:dyDescent="0.25">
      <c r="A1397">
        <v>34</v>
      </c>
      <c r="B1397">
        <v>31</v>
      </c>
      <c r="C1397" t="s">
        <v>32</v>
      </c>
      <c r="D1397" t="s">
        <v>29</v>
      </c>
      <c r="E1397">
        <f t="shared" ca="1" si="21"/>
        <v>2.16</v>
      </c>
    </row>
    <row r="1398" spans="1:5" x14ac:dyDescent="0.25">
      <c r="A1398">
        <v>34</v>
      </c>
      <c r="B1398">
        <v>32</v>
      </c>
      <c r="C1398" t="s">
        <v>32</v>
      </c>
      <c r="D1398" t="s">
        <v>30</v>
      </c>
      <c r="E1398">
        <f t="shared" ca="1" si="21"/>
        <v>1.58</v>
      </c>
    </row>
    <row r="1399" spans="1:5" x14ac:dyDescent="0.25">
      <c r="A1399">
        <v>34</v>
      </c>
      <c r="B1399">
        <v>33</v>
      </c>
      <c r="C1399" t="s">
        <v>32</v>
      </c>
      <c r="D1399" t="s">
        <v>31</v>
      </c>
      <c r="E1399">
        <f t="shared" ca="1" si="21"/>
        <v>1.38</v>
      </c>
    </row>
    <row r="1400" spans="1:5" x14ac:dyDescent="0.25">
      <c r="A1400">
        <v>34</v>
      </c>
      <c r="B1400">
        <v>34</v>
      </c>
      <c r="C1400" t="s">
        <v>32</v>
      </c>
      <c r="D1400" t="s">
        <v>32</v>
      </c>
      <c r="E1400">
        <f t="shared" ca="1" si="21"/>
        <v>0</v>
      </c>
    </row>
    <row r="1401" spans="1:5" x14ac:dyDescent="0.25">
      <c r="A1401">
        <v>34</v>
      </c>
      <c r="B1401">
        <v>35</v>
      </c>
      <c r="C1401" t="s">
        <v>32</v>
      </c>
      <c r="D1401" t="s">
        <v>33</v>
      </c>
      <c r="E1401">
        <f t="shared" ca="1" si="21"/>
        <v>0.7</v>
      </c>
    </row>
    <row r="1402" spans="1:5" x14ac:dyDescent="0.25">
      <c r="A1402">
        <v>34</v>
      </c>
      <c r="B1402">
        <v>36</v>
      </c>
      <c r="C1402" t="s">
        <v>32</v>
      </c>
      <c r="D1402" t="s">
        <v>34</v>
      </c>
      <c r="E1402">
        <f t="shared" ca="1" si="21"/>
        <v>19.53</v>
      </c>
    </row>
    <row r="1403" spans="1:5" x14ac:dyDescent="0.25">
      <c r="A1403">
        <v>34</v>
      </c>
      <c r="B1403">
        <v>37</v>
      </c>
      <c r="C1403" t="s">
        <v>32</v>
      </c>
      <c r="D1403" t="s">
        <v>35</v>
      </c>
      <c r="E1403">
        <f t="shared" ca="1" si="21"/>
        <v>24</v>
      </c>
    </row>
    <row r="1404" spans="1:5" x14ac:dyDescent="0.25">
      <c r="A1404">
        <v>34</v>
      </c>
      <c r="B1404">
        <v>38</v>
      </c>
      <c r="C1404" t="s">
        <v>32</v>
      </c>
      <c r="D1404" t="s">
        <v>36</v>
      </c>
      <c r="E1404">
        <f t="shared" ca="1" si="21"/>
        <v>20.18</v>
      </c>
    </row>
    <row r="1405" spans="1:5" x14ac:dyDescent="0.25">
      <c r="A1405">
        <v>34</v>
      </c>
      <c r="B1405">
        <v>39</v>
      </c>
      <c r="C1405" t="s">
        <v>32</v>
      </c>
      <c r="D1405" t="s">
        <v>37</v>
      </c>
      <c r="E1405">
        <f t="shared" ca="1" si="21"/>
        <v>22.42</v>
      </c>
    </row>
    <row r="1406" spans="1:5" x14ac:dyDescent="0.25">
      <c r="A1406">
        <v>34</v>
      </c>
      <c r="B1406">
        <v>40</v>
      </c>
      <c r="C1406" t="s">
        <v>32</v>
      </c>
      <c r="D1406" t="s">
        <v>38</v>
      </c>
      <c r="E1406">
        <f t="shared" ca="1" si="21"/>
        <v>22.5</v>
      </c>
    </row>
    <row r="1407" spans="1:5" x14ac:dyDescent="0.25">
      <c r="A1407">
        <v>34</v>
      </c>
      <c r="B1407">
        <v>41</v>
      </c>
      <c r="C1407" t="s">
        <v>32</v>
      </c>
      <c r="D1407" t="s">
        <v>39</v>
      </c>
      <c r="E1407">
        <f t="shared" ca="1" si="21"/>
        <v>0</v>
      </c>
    </row>
    <row r="1408" spans="1:5" x14ac:dyDescent="0.25">
      <c r="A1408">
        <v>35</v>
      </c>
      <c r="B1408">
        <v>1</v>
      </c>
      <c r="C1408" t="s">
        <v>33</v>
      </c>
      <c r="D1408" t="s">
        <v>0</v>
      </c>
      <c r="E1408">
        <f t="shared" ca="1" si="21"/>
        <v>1.08</v>
      </c>
    </row>
    <row r="1409" spans="1:5" x14ac:dyDescent="0.25">
      <c r="A1409">
        <v>35</v>
      </c>
      <c r="B1409">
        <v>2</v>
      </c>
      <c r="C1409" t="s">
        <v>33</v>
      </c>
      <c r="D1409" t="s">
        <v>1</v>
      </c>
      <c r="E1409">
        <f t="shared" ca="1" si="21"/>
        <v>1.65</v>
      </c>
    </row>
    <row r="1410" spans="1:5" x14ac:dyDescent="0.25">
      <c r="A1410">
        <v>35</v>
      </c>
      <c r="B1410">
        <v>3</v>
      </c>
      <c r="C1410" t="s">
        <v>33</v>
      </c>
      <c r="D1410" t="s">
        <v>2</v>
      </c>
      <c r="E1410">
        <f t="shared" ca="1" si="21"/>
        <v>2.2999999999999998</v>
      </c>
    </row>
    <row r="1411" spans="1:5" x14ac:dyDescent="0.25">
      <c r="A1411">
        <v>35</v>
      </c>
      <c r="B1411">
        <v>4</v>
      </c>
      <c r="C1411" t="s">
        <v>33</v>
      </c>
      <c r="D1411" t="s">
        <v>3</v>
      </c>
      <c r="E1411">
        <f t="shared" ca="1" si="21"/>
        <v>4.2300000000000004</v>
      </c>
    </row>
    <row r="1412" spans="1:5" x14ac:dyDescent="0.25">
      <c r="A1412">
        <v>35</v>
      </c>
      <c r="B1412">
        <v>5</v>
      </c>
      <c r="C1412" t="s">
        <v>33</v>
      </c>
      <c r="D1412" t="s">
        <v>4</v>
      </c>
      <c r="E1412">
        <f t="shared" ca="1" si="21"/>
        <v>5.23</v>
      </c>
    </row>
    <row r="1413" spans="1:5" x14ac:dyDescent="0.25">
      <c r="A1413">
        <v>35</v>
      </c>
      <c r="B1413">
        <v>6</v>
      </c>
      <c r="C1413" t="s">
        <v>33</v>
      </c>
      <c r="D1413" t="s">
        <v>5</v>
      </c>
      <c r="E1413">
        <f t="shared" ca="1" si="21"/>
        <v>7.5</v>
      </c>
    </row>
    <row r="1414" spans="1:5" x14ac:dyDescent="0.25">
      <c r="A1414">
        <v>35</v>
      </c>
      <c r="B1414">
        <v>7</v>
      </c>
      <c r="C1414" t="s">
        <v>33</v>
      </c>
      <c r="D1414" t="s">
        <v>6</v>
      </c>
      <c r="E1414">
        <f t="shared" ca="1" si="21"/>
        <v>5.45</v>
      </c>
    </row>
    <row r="1415" spans="1:5" x14ac:dyDescent="0.25">
      <c r="A1415">
        <v>35</v>
      </c>
      <c r="B1415">
        <v>8</v>
      </c>
      <c r="C1415" t="s">
        <v>33</v>
      </c>
      <c r="D1415" t="s">
        <v>7</v>
      </c>
      <c r="E1415">
        <f t="shared" ca="1" si="21"/>
        <v>4.08</v>
      </c>
    </row>
    <row r="1416" spans="1:5" x14ac:dyDescent="0.25">
      <c r="A1416">
        <v>35</v>
      </c>
      <c r="B1416">
        <v>9</v>
      </c>
      <c r="C1416" t="s">
        <v>33</v>
      </c>
      <c r="D1416" t="s">
        <v>8</v>
      </c>
      <c r="E1416">
        <f t="shared" ca="1" si="21"/>
        <v>2.4300000000000002</v>
      </c>
    </row>
    <row r="1417" spans="1:5" x14ac:dyDescent="0.25">
      <c r="A1417">
        <v>35</v>
      </c>
      <c r="B1417">
        <v>10</v>
      </c>
      <c r="C1417" t="s">
        <v>33</v>
      </c>
      <c r="D1417" t="s">
        <v>9</v>
      </c>
      <c r="E1417">
        <f t="shared" ca="1" si="21"/>
        <v>6.25</v>
      </c>
    </row>
    <row r="1418" spans="1:5" x14ac:dyDescent="0.25">
      <c r="A1418">
        <v>35</v>
      </c>
      <c r="B1418">
        <v>11</v>
      </c>
      <c r="C1418" t="s">
        <v>33</v>
      </c>
      <c r="D1418" t="s">
        <v>10</v>
      </c>
      <c r="E1418">
        <f t="shared" ca="1" si="21"/>
        <v>18.93</v>
      </c>
    </row>
    <row r="1419" spans="1:5" x14ac:dyDescent="0.25">
      <c r="A1419">
        <v>35</v>
      </c>
      <c r="B1419">
        <v>12</v>
      </c>
      <c r="C1419" t="s">
        <v>33</v>
      </c>
      <c r="D1419" t="s">
        <v>11</v>
      </c>
      <c r="E1419">
        <f t="shared" ca="1" si="21"/>
        <v>16.510000000000002</v>
      </c>
    </row>
    <row r="1420" spans="1:5" x14ac:dyDescent="0.25">
      <c r="A1420">
        <v>35</v>
      </c>
      <c r="B1420">
        <v>13</v>
      </c>
      <c r="C1420" t="s">
        <v>33</v>
      </c>
      <c r="D1420" t="s">
        <v>12</v>
      </c>
      <c r="E1420">
        <f t="shared" ca="1" si="21"/>
        <v>15.28</v>
      </c>
    </row>
    <row r="1421" spans="1:5" x14ac:dyDescent="0.25">
      <c r="A1421">
        <v>35</v>
      </c>
      <c r="B1421">
        <v>14</v>
      </c>
      <c r="C1421" t="s">
        <v>33</v>
      </c>
      <c r="D1421" t="s">
        <v>13</v>
      </c>
      <c r="E1421">
        <f t="shared" ca="1" si="21"/>
        <v>13.52</v>
      </c>
    </row>
    <row r="1422" spans="1:5" x14ac:dyDescent="0.25">
      <c r="A1422">
        <v>35</v>
      </c>
      <c r="B1422">
        <v>15</v>
      </c>
      <c r="C1422" t="s">
        <v>33</v>
      </c>
      <c r="D1422" t="s">
        <v>14</v>
      </c>
      <c r="E1422">
        <f t="shared" ca="1" si="21"/>
        <v>14.93</v>
      </c>
    </row>
    <row r="1423" spans="1:5" x14ac:dyDescent="0.25">
      <c r="A1423">
        <v>35</v>
      </c>
      <c r="B1423">
        <v>16</v>
      </c>
      <c r="C1423" t="s">
        <v>33</v>
      </c>
      <c r="D1423" t="s">
        <v>15</v>
      </c>
      <c r="E1423">
        <f t="shared" ca="1" si="21"/>
        <v>18.2</v>
      </c>
    </row>
    <row r="1424" spans="1:5" x14ac:dyDescent="0.25">
      <c r="A1424">
        <v>35</v>
      </c>
      <c r="B1424">
        <v>17</v>
      </c>
      <c r="C1424" t="s">
        <v>33</v>
      </c>
      <c r="D1424" t="s">
        <v>16</v>
      </c>
      <c r="E1424">
        <f t="shared" ca="1" si="21"/>
        <v>20.83</v>
      </c>
    </row>
    <row r="1425" spans="1:5" x14ac:dyDescent="0.25">
      <c r="A1425">
        <v>35</v>
      </c>
      <c r="B1425">
        <v>18</v>
      </c>
      <c r="C1425" t="s">
        <v>33</v>
      </c>
      <c r="D1425" t="s">
        <v>17</v>
      </c>
      <c r="E1425">
        <f t="shared" ca="1" si="21"/>
        <v>19.63</v>
      </c>
    </row>
    <row r="1426" spans="1:5" x14ac:dyDescent="0.25">
      <c r="A1426">
        <v>35</v>
      </c>
      <c r="B1426">
        <v>19</v>
      </c>
      <c r="C1426" t="s">
        <v>33</v>
      </c>
      <c r="D1426" t="s">
        <v>18</v>
      </c>
      <c r="E1426">
        <f t="shared" ca="1" si="21"/>
        <v>6.66</v>
      </c>
    </row>
    <row r="1427" spans="1:5" x14ac:dyDescent="0.25">
      <c r="A1427">
        <v>35</v>
      </c>
      <c r="B1427">
        <v>20</v>
      </c>
      <c r="C1427" t="s">
        <v>33</v>
      </c>
      <c r="D1427" t="s">
        <v>19</v>
      </c>
      <c r="E1427">
        <f t="shared" ca="1" si="21"/>
        <v>5.28</v>
      </c>
    </row>
    <row r="1428" spans="1:5" x14ac:dyDescent="0.25">
      <c r="A1428">
        <v>35</v>
      </c>
      <c r="B1428">
        <v>21</v>
      </c>
      <c r="C1428" t="s">
        <v>33</v>
      </c>
      <c r="D1428" t="s">
        <v>20</v>
      </c>
      <c r="E1428">
        <f t="shared" ca="1" si="21"/>
        <v>3.23</v>
      </c>
    </row>
    <row r="1429" spans="1:5" x14ac:dyDescent="0.25">
      <c r="A1429">
        <v>35</v>
      </c>
      <c r="B1429">
        <v>22</v>
      </c>
      <c r="C1429" t="s">
        <v>33</v>
      </c>
      <c r="D1429" t="s">
        <v>21</v>
      </c>
      <c r="E1429">
        <f t="shared" ca="1" si="21"/>
        <v>7.25</v>
      </c>
    </row>
    <row r="1430" spans="1:5" x14ac:dyDescent="0.25">
      <c r="A1430">
        <v>35</v>
      </c>
      <c r="B1430">
        <v>23</v>
      </c>
      <c r="C1430" t="s">
        <v>33</v>
      </c>
      <c r="D1430" t="s">
        <v>22</v>
      </c>
      <c r="E1430">
        <f t="shared" ca="1" si="21"/>
        <v>7.4</v>
      </c>
    </row>
    <row r="1431" spans="1:5" x14ac:dyDescent="0.25">
      <c r="A1431">
        <v>35</v>
      </c>
      <c r="B1431">
        <v>24</v>
      </c>
      <c r="C1431" t="s">
        <v>33</v>
      </c>
      <c r="D1431" t="s">
        <v>23</v>
      </c>
      <c r="E1431">
        <f t="shared" ca="1" si="21"/>
        <v>11.1</v>
      </c>
    </row>
    <row r="1432" spans="1:5" x14ac:dyDescent="0.25">
      <c r="A1432">
        <v>35</v>
      </c>
      <c r="B1432">
        <v>25</v>
      </c>
      <c r="C1432" t="s">
        <v>33</v>
      </c>
      <c r="D1432" t="s">
        <v>24</v>
      </c>
      <c r="E1432">
        <f t="shared" ca="1" si="21"/>
        <v>9.5500000000000007</v>
      </c>
    </row>
    <row r="1433" spans="1:5" x14ac:dyDescent="0.25">
      <c r="A1433">
        <v>35</v>
      </c>
      <c r="B1433">
        <v>26</v>
      </c>
      <c r="C1433" t="s">
        <v>33</v>
      </c>
      <c r="D1433" t="s">
        <v>25</v>
      </c>
      <c r="E1433">
        <f t="shared" ca="1" si="21"/>
        <v>11.68</v>
      </c>
    </row>
    <row r="1434" spans="1:5" x14ac:dyDescent="0.25">
      <c r="A1434">
        <v>35</v>
      </c>
      <c r="B1434">
        <v>27</v>
      </c>
      <c r="C1434" t="s">
        <v>33</v>
      </c>
      <c r="D1434" t="s">
        <v>26</v>
      </c>
      <c r="E1434">
        <f t="shared" ca="1" si="21"/>
        <v>4.82</v>
      </c>
    </row>
    <row r="1435" spans="1:5" x14ac:dyDescent="0.25">
      <c r="A1435">
        <v>35</v>
      </c>
      <c r="B1435">
        <v>29</v>
      </c>
      <c r="C1435" t="s">
        <v>33</v>
      </c>
      <c r="D1435" t="s">
        <v>27</v>
      </c>
      <c r="E1435">
        <f t="shared" ca="1" si="21"/>
        <v>9.82</v>
      </c>
    </row>
    <row r="1436" spans="1:5" x14ac:dyDescent="0.25">
      <c r="A1436">
        <v>35</v>
      </c>
      <c r="B1436">
        <v>30</v>
      </c>
      <c r="C1436" t="s">
        <v>33</v>
      </c>
      <c r="D1436" t="s">
        <v>28</v>
      </c>
      <c r="E1436">
        <f t="shared" ca="1" si="21"/>
        <v>3.08</v>
      </c>
    </row>
    <row r="1437" spans="1:5" x14ac:dyDescent="0.25">
      <c r="A1437">
        <v>35</v>
      </c>
      <c r="B1437">
        <v>31</v>
      </c>
      <c r="C1437" t="s">
        <v>33</v>
      </c>
      <c r="D1437" t="s">
        <v>29</v>
      </c>
      <c r="E1437">
        <f t="shared" ca="1" si="21"/>
        <v>2.63</v>
      </c>
    </row>
    <row r="1438" spans="1:5" x14ac:dyDescent="0.25">
      <c r="A1438">
        <v>35</v>
      </c>
      <c r="B1438">
        <v>32</v>
      </c>
      <c r="C1438" t="s">
        <v>33</v>
      </c>
      <c r="D1438" t="s">
        <v>30</v>
      </c>
      <c r="E1438">
        <f t="shared" ca="1" si="21"/>
        <v>1.73</v>
      </c>
    </row>
    <row r="1439" spans="1:5" x14ac:dyDescent="0.25">
      <c r="A1439">
        <v>35</v>
      </c>
      <c r="B1439">
        <v>33</v>
      </c>
      <c r="C1439" t="s">
        <v>33</v>
      </c>
      <c r="D1439" t="s">
        <v>31</v>
      </c>
      <c r="E1439">
        <f t="shared" ca="1" si="21"/>
        <v>1.4</v>
      </c>
    </row>
    <row r="1440" spans="1:5" x14ac:dyDescent="0.25">
      <c r="A1440">
        <v>35</v>
      </c>
      <c r="B1440">
        <v>34</v>
      </c>
      <c r="C1440" t="s">
        <v>33</v>
      </c>
      <c r="D1440" t="s">
        <v>32</v>
      </c>
      <c r="E1440">
        <f t="shared" ca="1" si="21"/>
        <v>0.7</v>
      </c>
    </row>
    <row r="1441" spans="1:5" x14ac:dyDescent="0.25">
      <c r="A1441">
        <v>35</v>
      </c>
      <c r="B1441">
        <v>35</v>
      </c>
      <c r="C1441" t="s">
        <v>33</v>
      </c>
      <c r="D1441" t="s">
        <v>33</v>
      </c>
      <c r="E1441">
        <f t="shared" ca="1" si="21"/>
        <v>0</v>
      </c>
    </row>
    <row r="1442" spans="1:5" x14ac:dyDescent="0.25">
      <c r="A1442">
        <v>35</v>
      </c>
      <c r="B1442">
        <v>36</v>
      </c>
      <c r="C1442" t="s">
        <v>33</v>
      </c>
      <c r="D1442" t="s">
        <v>34</v>
      </c>
      <c r="E1442">
        <f t="shared" ca="1" si="21"/>
        <v>18.82</v>
      </c>
    </row>
    <row r="1443" spans="1:5" x14ac:dyDescent="0.25">
      <c r="A1443">
        <v>35</v>
      </c>
      <c r="B1443">
        <v>37</v>
      </c>
      <c r="C1443" t="s">
        <v>33</v>
      </c>
      <c r="D1443" t="s">
        <v>35</v>
      </c>
      <c r="E1443">
        <f t="shared" ca="1" si="21"/>
        <v>23.56</v>
      </c>
    </row>
    <row r="1444" spans="1:5" x14ac:dyDescent="0.25">
      <c r="A1444">
        <v>35</v>
      </c>
      <c r="B1444">
        <v>38</v>
      </c>
      <c r="C1444" t="s">
        <v>33</v>
      </c>
      <c r="D1444" t="s">
        <v>36</v>
      </c>
      <c r="E1444">
        <f t="shared" ca="1" si="21"/>
        <v>19.53</v>
      </c>
    </row>
    <row r="1445" spans="1:5" x14ac:dyDescent="0.25">
      <c r="A1445">
        <v>35</v>
      </c>
      <c r="B1445">
        <v>39</v>
      </c>
      <c r="C1445" t="s">
        <v>33</v>
      </c>
      <c r="D1445" t="s">
        <v>37</v>
      </c>
      <c r="E1445">
        <f t="shared" ca="1" si="21"/>
        <v>21.76</v>
      </c>
    </row>
    <row r="1446" spans="1:5" x14ac:dyDescent="0.25">
      <c r="A1446">
        <v>35</v>
      </c>
      <c r="B1446">
        <v>40</v>
      </c>
      <c r="C1446" t="s">
        <v>33</v>
      </c>
      <c r="D1446" t="s">
        <v>38</v>
      </c>
      <c r="E1446">
        <f t="shared" ca="1" si="21"/>
        <v>21.92</v>
      </c>
    </row>
    <row r="1447" spans="1:5" x14ac:dyDescent="0.25">
      <c r="A1447">
        <v>35</v>
      </c>
      <c r="B1447">
        <v>41</v>
      </c>
      <c r="C1447" t="s">
        <v>33</v>
      </c>
      <c r="D1447" t="s">
        <v>39</v>
      </c>
      <c r="E1447">
        <f t="shared" ca="1" si="21"/>
        <v>0</v>
      </c>
    </row>
    <row r="1448" spans="1:5" x14ac:dyDescent="0.25">
      <c r="A1448">
        <v>36</v>
      </c>
      <c r="B1448">
        <v>1</v>
      </c>
      <c r="C1448" t="s">
        <v>34</v>
      </c>
      <c r="D1448" t="s">
        <v>0</v>
      </c>
      <c r="E1448">
        <f t="shared" ca="1" si="21"/>
        <v>18.78</v>
      </c>
    </row>
    <row r="1449" spans="1:5" x14ac:dyDescent="0.25">
      <c r="A1449">
        <v>36</v>
      </c>
      <c r="B1449">
        <v>2</v>
      </c>
      <c r="C1449" t="s">
        <v>34</v>
      </c>
      <c r="D1449" t="s">
        <v>1</v>
      </c>
      <c r="E1449">
        <f t="shared" ca="1" si="21"/>
        <v>17.260000000000002</v>
      </c>
    </row>
    <row r="1450" spans="1:5" x14ac:dyDescent="0.25">
      <c r="A1450">
        <v>36</v>
      </c>
      <c r="B1450">
        <v>3</v>
      </c>
      <c r="C1450" t="s">
        <v>34</v>
      </c>
      <c r="D1450" t="s">
        <v>2</v>
      </c>
      <c r="E1450">
        <f t="shared" ca="1" si="21"/>
        <v>17.11</v>
      </c>
    </row>
    <row r="1451" spans="1:5" x14ac:dyDescent="0.25">
      <c r="A1451">
        <v>36</v>
      </c>
      <c r="B1451">
        <v>4</v>
      </c>
      <c r="C1451" t="s">
        <v>34</v>
      </c>
      <c r="D1451" t="s">
        <v>3</v>
      </c>
      <c r="E1451">
        <f t="shared" ca="1" si="21"/>
        <v>23.22</v>
      </c>
    </row>
    <row r="1452" spans="1:5" x14ac:dyDescent="0.25">
      <c r="A1452">
        <v>36</v>
      </c>
      <c r="B1452">
        <v>5</v>
      </c>
      <c r="C1452" t="s">
        <v>34</v>
      </c>
      <c r="D1452" t="s">
        <v>4</v>
      </c>
      <c r="E1452">
        <f t="shared" ca="1" si="21"/>
        <v>25</v>
      </c>
    </row>
    <row r="1453" spans="1:5" x14ac:dyDescent="0.25">
      <c r="A1453">
        <v>36</v>
      </c>
      <c r="B1453">
        <v>6</v>
      </c>
      <c r="C1453" t="s">
        <v>34</v>
      </c>
      <c r="D1453" t="s">
        <v>5</v>
      </c>
      <c r="E1453">
        <f t="shared" ca="1" si="21"/>
        <v>25</v>
      </c>
    </row>
    <row r="1454" spans="1:5" x14ac:dyDescent="0.25">
      <c r="A1454">
        <v>36</v>
      </c>
      <c r="B1454">
        <v>7</v>
      </c>
      <c r="C1454" t="s">
        <v>34</v>
      </c>
      <c r="D1454" t="s">
        <v>6</v>
      </c>
      <c r="E1454">
        <f t="shared" ca="1" si="21"/>
        <v>22.98</v>
      </c>
    </row>
    <row r="1455" spans="1:5" x14ac:dyDescent="0.25">
      <c r="A1455">
        <v>36</v>
      </c>
      <c r="B1455">
        <v>8</v>
      </c>
      <c r="C1455" t="s">
        <v>34</v>
      </c>
      <c r="D1455" t="s">
        <v>7</v>
      </c>
      <c r="E1455">
        <f t="shared" ca="1" si="21"/>
        <v>23.31</v>
      </c>
    </row>
    <row r="1456" spans="1:5" x14ac:dyDescent="0.25">
      <c r="A1456">
        <v>36</v>
      </c>
      <c r="B1456">
        <v>9</v>
      </c>
      <c r="C1456" t="s">
        <v>34</v>
      </c>
      <c r="D1456" t="s">
        <v>8</v>
      </c>
      <c r="E1456">
        <f t="shared" ca="1" si="21"/>
        <v>19.899999999999999</v>
      </c>
    </row>
    <row r="1457" spans="1:5" x14ac:dyDescent="0.25">
      <c r="A1457">
        <v>36</v>
      </c>
      <c r="B1457">
        <v>10</v>
      </c>
      <c r="C1457" t="s">
        <v>34</v>
      </c>
      <c r="D1457" t="s">
        <v>9</v>
      </c>
      <c r="E1457">
        <f t="shared" ref="E1457:E1520" ca="1" si="22">OFFSET($B$3,A1457,B1457)</f>
        <v>23.86</v>
      </c>
    </row>
    <row r="1458" spans="1:5" x14ac:dyDescent="0.25">
      <c r="A1458">
        <v>36</v>
      </c>
      <c r="B1458">
        <v>11</v>
      </c>
      <c r="C1458" t="s">
        <v>34</v>
      </c>
      <c r="D1458" t="s">
        <v>10</v>
      </c>
      <c r="E1458">
        <f t="shared" ca="1" si="22"/>
        <v>2.4300000000000002</v>
      </c>
    </row>
    <row r="1459" spans="1:5" x14ac:dyDescent="0.25">
      <c r="A1459">
        <v>36</v>
      </c>
      <c r="B1459">
        <v>12</v>
      </c>
      <c r="C1459" t="s">
        <v>34</v>
      </c>
      <c r="D1459" t="s">
        <v>11</v>
      </c>
      <c r="E1459">
        <f t="shared" ca="1" si="22"/>
        <v>4.26</v>
      </c>
    </row>
    <row r="1460" spans="1:5" x14ac:dyDescent="0.25">
      <c r="A1460">
        <v>36</v>
      </c>
      <c r="B1460">
        <v>13</v>
      </c>
      <c r="C1460" t="s">
        <v>34</v>
      </c>
      <c r="D1460" t="s">
        <v>12</v>
      </c>
      <c r="E1460">
        <f t="shared" ca="1" si="22"/>
        <v>5.0999999999999996</v>
      </c>
    </row>
    <row r="1461" spans="1:5" x14ac:dyDescent="0.25">
      <c r="A1461">
        <v>36</v>
      </c>
      <c r="B1461">
        <v>14</v>
      </c>
      <c r="C1461" t="s">
        <v>34</v>
      </c>
      <c r="D1461" t="s">
        <v>13</v>
      </c>
      <c r="E1461">
        <f t="shared" ca="1" si="22"/>
        <v>5.58</v>
      </c>
    </row>
    <row r="1462" spans="1:5" x14ac:dyDescent="0.25">
      <c r="A1462">
        <v>36</v>
      </c>
      <c r="B1462">
        <v>15</v>
      </c>
      <c r="C1462" t="s">
        <v>34</v>
      </c>
      <c r="D1462" t="s">
        <v>14</v>
      </c>
      <c r="E1462">
        <f t="shared" ca="1" si="22"/>
        <v>9.5299999999999994</v>
      </c>
    </row>
    <row r="1463" spans="1:5" x14ac:dyDescent="0.25">
      <c r="A1463">
        <v>36</v>
      </c>
      <c r="B1463">
        <v>16</v>
      </c>
      <c r="C1463" t="s">
        <v>34</v>
      </c>
      <c r="D1463" t="s">
        <v>15</v>
      </c>
      <c r="E1463">
        <f t="shared" ca="1" si="22"/>
        <v>8.08</v>
      </c>
    </row>
    <row r="1464" spans="1:5" x14ac:dyDescent="0.25">
      <c r="A1464">
        <v>36</v>
      </c>
      <c r="B1464">
        <v>17</v>
      </c>
      <c r="C1464" t="s">
        <v>34</v>
      </c>
      <c r="D1464" t="s">
        <v>16</v>
      </c>
      <c r="E1464">
        <f t="shared" ca="1" si="22"/>
        <v>8.0500000000000007</v>
      </c>
    </row>
    <row r="1465" spans="1:5" x14ac:dyDescent="0.25">
      <c r="A1465">
        <v>36</v>
      </c>
      <c r="B1465">
        <v>18</v>
      </c>
      <c r="C1465" t="s">
        <v>34</v>
      </c>
      <c r="D1465" t="s">
        <v>17</v>
      </c>
      <c r="E1465">
        <f t="shared" ca="1" si="22"/>
        <v>8.15</v>
      </c>
    </row>
    <row r="1466" spans="1:5" x14ac:dyDescent="0.25">
      <c r="A1466">
        <v>36</v>
      </c>
      <c r="B1466">
        <v>19</v>
      </c>
      <c r="C1466" t="s">
        <v>34</v>
      </c>
      <c r="D1466" t="s">
        <v>18</v>
      </c>
      <c r="E1466">
        <f t="shared" ca="1" si="22"/>
        <v>14.21</v>
      </c>
    </row>
    <row r="1467" spans="1:5" x14ac:dyDescent="0.25">
      <c r="A1467">
        <v>36</v>
      </c>
      <c r="B1467">
        <v>20</v>
      </c>
      <c r="C1467" t="s">
        <v>34</v>
      </c>
      <c r="D1467" t="s">
        <v>19</v>
      </c>
      <c r="E1467">
        <f t="shared" ca="1" si="22"/>
        <v>14.98</v>
      </c>
    </row>
    <row r="1468" spans="1:5" x14ac:dyDescent="0.25">
      <c r="A1468">
        <v>36</v>
      </c>
      <c r="B1468">
        <v>21</v>
      </c>
      <c r="C1468" t="s">
        <v>34</v>
      </c>
      <c r="D1468" t="s">
        <v>20</v>
      </c>
      <c r="E1468">
        <f t="shared" ca="1" si="22"/>
        <v>16.850000000000001</v>
      </c>
    </row>
    <row r="1469" spans="1:5" x14ac:dyDescent="0.25">
      <c r="A1469">
        <v>36</v>
      </c>
      <c r="B1469">
        <v>22</v>
      </c>
      <c r="C1469" t="s">
        <v>34</v>
      </c>
      <c r="D1469" t="s">
        <v>21</v>
      </c>
      <c r="E1469">
        <f t="shared" ca="1" si="22"/>
        <v>12.8</v>
      </c>
    </row>
    <row r="1470" spans="1:5" x14ac:dyDescent="0.25">
      <c r="A1470">
        <v>36</v>
      </c>
      <c r="B1470">
        <v>23</v>
      </c>
      <c r="C1470" t="s">
        <v>34</v>
      </c>
      <c r="D1470" t="s">
        <v>22</v>
      </c>
      <c r="E1470">
        <f t="shared" ca="1" si="22"/>
        <v>12.48</v>
      </c>
    </row>
    <row r="1471" spans="1:5" x14ac:dyDescent="0.25">
      <c r="A1471">
        <v>36</v>
      </c>
      <c r="B1471">
        <v>24</v>
      </c>
      <c r="C1471" t="s">
        <v>34</v>
      </c>
      <c r="D1471" t="s">
        <v>23</v>
      </c>
      <c r="E1471">
        <f t="shared" ca="1" si="22"/>
        <v>9</v>
      </c>
    </row>
    <row r="1472" spans="1:5" x14ac:dyDescent="0.25">
      <c r="A1472">
        <v>36</v>
      </c>
      <c r="B1472">
        <v>25</v>
      </c>
      <c r="C1472" t="s">
        <v>34</v>
      </c>
      <c r="D1472" t="s">
        <v>24</v>
      </c>
      <c r="E1472">
        <f t="shared" ca="1" si="22"/>
        <v>10.38</v>
      </c>
    </row>
    <row r="1473" spans="1:5" x14ac:dyDescent="0.25">
      <c r="A1473">
        <v>36</v>
      </c>
      <c r="B1473">
        <v>26</v>
      </c>
      <c r="C1473" t="s">
        <v>34</v>
      </c>
      <c r="D1473" t="s">
        <v>25</v>
      </c>
      <c r="E1473">
        <f t="shared" ca="1" si="22"/>
        <v>11.73</v>
      </c>
    </row>
    <row r="1474" spans="1:5" x14ac:dyDescent="0.25">
      <c r="A1474">
        <v>36</v>
      </c>
      <c r="B1474">
        <v>27</v>
      </c>
      <c r="C1474" t="s">
        <v>34</v>
      </c>
      <c r="D1474" t="s">
        <v>26</v>
      </c>
      <c r="E1474">
        <f t="shared" ca="1" si="22"/>
        <v>14.23</v>
      </c>
    </row>
    <row r="1475" spans="1:5" x14ac:dyDescent="0.25">
      <c r="A1475">
        <v>36</v>
      </c>
      <c r="B1475">
        <v>29</v>
      </c>
      <c r="C1475" t="s">
        <v>34</v>
      </c>
      <c r="D1475" t="s">
        <v>27</v>
      </c>
      <c r="E1475">
        <f t="shared" ca="1" si="22"/>
        <v>9.33</v>
      </c>
    </row>
    <row r="1476" spans="1:5" x14ac:dyDescent="0.25">
      <c r="A1476">
        <v>36</v>
      </c>
      <c r="B1476">
        <v>30</v>
      </c>
      <c r="C1476" t="s">
        <v>34</v>
      </c>
      <c r="D1476" t="s">
        <v>28</v>
      </c>
      <c r="E1476">
        <f t="shared" ca="1" si="22"/>
        <v>21.93</v>
      </c>
    </row>
    <row r="1477" spans="1:5" x14ac:dyDescent="0.25">
      <c r="A1477">
        <v>36</v>
      </c>
      <c r="B1477">
        <v>31</v>
      </c>
      <c r="C1477" t="s">
        <v>34</v>
      </c>
      <c r="D1477" t="s">
        <v>29</v>
      </c>
      <c r="E1477">
        <f t="shared" ca="1" si="22"/>
        <v>21.46</v>
      </c>
    </row>
    <row r="1478" spans="1:5" x14ac:dyDescent="0.25">
      <c r="A1478">
        <v>36</v>
      </c>
      <c r="B1478">
        <v>32</v>
      </c>
      <c r="C1478" t="s">
        <v>34</v>
      </c>
      <c r="D1478" t="s">
        <v>30</v>
      </c>
      <c r="E1478">
        <f t="shared" ca="1" si="22"/>
        <v>20.23</v>
      </c>
    </row>
    <row r="1479" spans="1:5" x14ac:dyDescent="0.25">
      <c r="A1479">
        <v>36</v>
      </c>
      <c r="B1479">
        <v>33</v>
      </c>
      <c r="C1479" t="s">
        <v>34</v>
      </c>
      <c r="D1479" t="s">
        <v>31</v>
      </c>
      <c r="E1479">
        <f t="shared" ca="1" si="22"/>
        <v>19.399999999999999</v>
      </c>
    </row>
    <row r="1480" spans="1:5" x14ac:dyDescent="0.25">
      <c r="A1480">
        <v>36</v>
      </c>
      <c r="B1480">
        <v>34</v>
      </c>
      <c r="C1480" t="s">
        <v>34</v>
      </c>
      <c r="D1480" t="s">
        <v>32</v>
      </c>
      <c r="E1480">
        <f t="shared" ca="1" si="22"/>
        <v>19.53</v>
      </c>
    </row>
    <row r="1481" spans="1:5" x14ac:dyDescent="0.25">
      <c r="A1481">
        <v>36</v>
      </c>
      <c r="B1481">
        <v>35</v>
      </c>
      <c r="C1481" t="s">
        <v>34</v>
      </c>
      <c r="D1481" t="s">
        <v>33</v>
      </c>
      <c r="E1481">
        <f t="shared" ca="1" si="22"/>
        <v>18.82</v>
      </c>
    </row>
    <row r="1482" spans="1:5" x14ac:dyDescent="0.25">
      <c r="A1482">
        <v>36</v>
      </c>
      <c r="B1482">
        <v>36</v>
      </c>
      <c r="C1482" t="s">
        <v>34</v>
      </c>
      <c r="D1482" t="s">
        <v>34</v>
      </c>
      <c r="E1482">
        <f t="shared" ca="1" si="22"/>
        <v>0</v>
      </c>
    </row>
    <row r="1483" spans="1:5" x14ac:dyDescent="0.25">
      <c r="A1483">
        <v>36</v>
      </c>
      <c r="B1483">
        <v>37</v>
      </c>
      <c r="C1483" t="s">
        <v>34</v>
      </c>
      <c r="D1483" t="s">
        <v>35</v>
      </c>
      <c r="E1483">
        <f t="shared" ca="1" si="22"/>
        <v>6.13</v>
      </c>
    </row>
    <row r="1484" spans="1:5" x14ac:dyDescent="0.25">
      <c r="A1484">
        <v>36</v>
      </c>
      <c r="B1484">
        <v>38</v>
      </c>
      <c r="C1484" t="s">
        <v>34</v>
      </c>
      <c r="D1484" t="s">
        <v>36</v>
      </c>
      <c r="E1484">
        <f t="shared" ca="1" si="22"/>
        <v>1.5</v>
      </c>
    </row>
    <row r="1485" spans="1:5" x14ac:dyDescent="0.25">
      <c r="A1485">
        <v>36</v>
      </c>
      <c r="B1485">
        <v>39</v>
      </c>
      <c r="C1485" t="s">
        <v>34</v>
      </c>
      <c r="D1485" t="s">
        <v>37</v>
      </c>
      <c r="E1485">
        <f t="shared" ca="1" si="22"/>
        <v>4.16</v>
      </c>
    </row>
    <row r="1486" spans="1:5" x14ac:dyDescent="0.25">
      <c r="A1486">
        <v>36</v>
      </c>
      <c r="B1486">
        <v>40</v>
      </c>
      <c r="C1486" t="s">
        <v>34</v>
      </c>
      <c r="D1486" t="s">
        <v>38</v>
      </c>
      <c r="E1486">
        <f t="shared" ca="1" si="22"/>
        <v>5.45</v>
      </c>
    </row>
    <row r="1487" spans="1:5" x14ac:dyDescent="0.25">
      <c r="A1487">
        <v>36</v>
      </c>
      <c r="B1487">
        <v>41</v>
      </c>
      <c r="C1487" t="s">
        <v>34</v>
      </c>
      <c r="D1487" t="s">
        <v>39</v>
      </c>
      <c r="E1487">
        <f t="shared" ca="1" si="22"/>
        <v>0</v>
      </c>
    </row>
    <row r="1488" spans="1:5" x14ac:dyDescent="0.25">
      <c r="A1488">
        <v>37</v>
      </c>
      <c r="B1488">
        <v>1</v>
      </c>
      <c r="C1488" t="s">
        <v>35</v>
      </c>
      <c r="D1488" t="s">
        <v>0</v>
      </c>
      <c r="E1488">
        <f t="shared" ca="1" si="22"/>
        <v>23.48</v>
      </c>
    </row>
    <row r="1489" spans="1:5" x14ac:dyDescent="0.25">
      <c r="A1489">
        <v>37</v>
      </c>
      <c r="B1489">
        <v>2</v>
      </c>
      <c r="C1489" t="s">
        <v>35</v>
      </c>
      <c r="D1489" t="s">
        <v>1</v>
      </c>
      <c r="E1489">
        <f t="shared" ca="1" si="22"/>
        <v>21.13</v>
      </c>
    </row>
    <row r="1490" spans="1:5" x14ac:dyDescent="0.25">
      <c r="A1490">
        <v>37</v>
      </c>
      <c r="B1490">
        <v>3</v>
      </c>
      <c r="C1490" t="s">
        <v>35</v>
      </c>
      <c r="D1490" t="s">
        <v>2</v>
      </c>
      <c r="E1490">
        <f t="shared" ca="1" si="22"/>
        <v>21.03</v>
      </c>
    </row>
    <row r="1491" spans="1:5" x14ac:dyDescent="0.25">
      <c r="A1491">
        <v>37</v>
      </c>
      <c r="B1491">
        <v>4</v>
      </c>
      <c r="C1491" t="s">
        <v>35</v>
      </c>
      <c r="D1491" t="s">
        <v>3</v>
      </c>
      <c r="E1491">
        <f t="shared" ca="1" si="22"/>
        <v>26</v>
      </c>
    </row>
    <row r="1492" spans="1:5" x14ac:dyDescent="0.25">
      <c r="A1492">
        <v>37</v>
      </c>
      <c r="B1492">
        <v>5</v>
      </c>
      <c r="C1492" t="s">
        <v>35</v>
      </c>
      <c r="D1492" t="s">
        <v>4</v>
      </c>
      <c r="E1492">
        <f t="shared" ca="1" si="22"/>
        <v>27</v>
      </c>
    </row>
    <row r="1493" spans="1:5" x14ac:dyDescent="0.25">
      <c r="A1493">
        <v>37</v>
      </c>
      <c r="B1493">
        <v>6</v>
      </c>
      <c r="C1493" t="s">
        <v>35</v>
      </c>
      <c r="D1493" t="s">
        <v>5</v>
      </c>
      <c r="E1493">
        <f t="shared" ca="1" si="22"/>
        <v>29</v>
      </c>
    </row>
    <row r="1494" spans="1:5" x14ac:dyDescent="0.25">
      <c r="A1494">
        <v>37</v>
      </c>
      <c r="B1494">
        <v>7</v>
      </c>
      <c r="C1494" t="s">
        <v>35</v>
      </c>
      <c r="D1494" t="s">
        <v>6</v>
      </c>
      <c r="E1494">
        <f t="shared" ca="1" si="22"/>
        <v>27</v>
      </c>
    </row>
    <row r="1495" spans="1:5" x14ac:dyDescent="0.25">
      <c r="A1495">
        <v>37</v>
      </c>
      <c r="B1495">
        <v>8</v>
      </c>
      <c r="C1495" t="s">
        <v>35</v>
      </c>
      <c r="D1495" t="s">
        <v>7</v>
      </c>
      <c r="E1495">
        <f t="shared" ca="1" si="22"/>
        <v>26</v>
      </c>
    </row>
    <row r="1496" spans="1:5" x14ac:dyDescent="0.25">
      <c r="A1496">
        <v>37</v>
      </c>
      <c r="B1496">
        <v>9</v>
      </c>
      <c r="C1496" t="s">
        <v>35</v>
      </c>
      <c r="D1496" t="s">
        <v>8</v>
      </c>
      <c r="E1496">
        <f t="shared" ca="1" si="22"/>
        <v>24</v>
      </c>
    </row>
    <row r="1497" spans="1:5" x14ac:dyDescent="0.25">
      <c r="A1497">
        <v>37</v>
      </c>
      <c r="B1497">
        <v>10</v>
      </c>
      <c r="C1497" t="s">
        <v>35</v>
      </c>
      <c r="D1497" t="s">
        <v>9</v>
      </c>
      <c r="E1497">
        <f t="shared" ca="1" si="22"/>
        <v>28</v>
      </c>
    </row>
    <row r="1498" spans="1:5" x14ac:dyDescent="0.25">
      <c r="A1498">
        <v>37</v>
      </c>
      <c r="B1498">
        <v>11</v>
      </c>
      <c r="C1498" t="s">
        <v>35</v>
      </c>
      <c r="D1498" t="s">
        <v>10</v>
      </c>
      <c r="E1498">
        <f t="shared" ca="1" si="22"/>
        <v>7.72</v>
      </c>
    </row>
    <row r="1499" spans="1:5" x14ac:dyDescent="0.25">
      <c r="A1499">
        <v>37</v>
      </c>
      <c r="B1499">
        <v>12</v>
      </c>
      <c r="C1499" t="s">
        <v>35</v>
      </c>
      <c r="D1499" t="s">
        <v>11</v>
      </c>
      <c r="E1499">
        <f t="shared" ca="1" si="22"/>
        <v>9.2799999999999994</v>
      </c>
    </row>
    <row r="1500" spans="1:5" x14ac:dyDescent="0.25">
      <c r="A1500">
        <v>37</v>
      </c>
      <c r="B1500">
        <v>13</v>
      </c>
      <c r="C1500" t="s">
        <v>35</v>
      </c>
      <c r="D1500" t="s">
        <v>12</v>
      </c>
      <c r="E1500">
        <f t="shared" ca="1" si="22"/>
        <v>9.5</v>
      </c>
    </row>
    <row r="1501" spans="1:5" x14ac:dyDescent="0.25">
      <c r="A1501">
        <v>37</v>
      </c>
      <c r="B1501">
        <v>14</v>
      </c>
      <c r="C1501" t="s">
        <v>35</v>
      </c>
      <c r="D1501" t="s">
        <v>13</v>
      </c>
      <c r="E1501">
        <f t="shared" ca="1" si="22"/>
        <v>9.85</v>
      </c>
    </row>
    <row r="1502" spans="1:5" x14ac:dyDescent="0.25">
      <c r="A1502">
        <v>37</v>
      </c>
      <c r="B1502">
        <v>15</v>
      </c>
      <c r="C1502" t="s">
        <v>35</v>
      </c>
      <c r="D1502" t="s">
        <v>14</v>
      </c>
      <c r="E1502">
        <f t="shared" ca="1" si="22"/>
        <v>12.08</v>
      </c>
    </row>
    <row r="1503" spans="1:5" x14ac:dyDescent="0.25">
      <c r="A1503">
        <v>37</v>
      </c>
      <c r="B1503">
        <v>16</v>
      </c>
      <c r="C1503" t="s">
        <v>35</v>
      </c>
      <c r="D1503" t="s">
        <v>15</v>
      </c>
      <c r="E1503">
        <f t="shared" ca="1" si="22"/>
        <v>8.58</v>
      </c>
    </row>
    <row r="1504" spans="1:5" x14ac:dyDescent="0.25">
      <c r="A1504">
        <v>37</v>
      </c>
      <c r="B1504">
        <v>17</v>
      </c>
      <c r="C1504" t="s">
        <v>35</v>
      </c>
      <c r="D1504" t="s">
        <v>16</v>
      </c>
      <c r="E1504">
        <f t="shared" ca="1" si="22"/>
        <v>3.53</v>
      </c>
    </row>
    <row r="1505" spans="1:5" x14ac:dyDescent="0.25">
      <c r="A1505">
        <v>37</v>
      </c>
      <c r="B1505">
        <v>18</v>
      </c>
      <c r="C1505" t="s">
        <v>35</v>
      </c>
      <c r="D1505" t="s">
        <v>17</v>
      </c>
      <c r="E1505">
        <f t="shared" ca="1" si="22"/>
        <v>7.32</v>
      </c>
    </row>
    <row r="1506" spans="1:5" x14ac:dyDescent="0.25">
      <c r="A1506">
        <v>37</v>
      </c>
      <c r="B1506">
        <v>19</v>
      </c>
      <c r="C1506" t="s">
        <v>35</v>
      </c>
      <c r="D1506" t="s">
        <v>18</v>
      </c>
      <c r="E1506">
        <f t="shared" ca="1" si="22"/>
        <v>19.16</v>
      </c>
    </row>
    <row r="1507" spans="1:5" x14ac:dyDescent="0.25">
      <c r="A1507">
        <v>37</v>
      </c>
      <c r="B1507">
        <v>20</v>
      </c>
      <c r="C1507" t="s">
        <v>35</v>
      </c>
      <c r="D1507" t="s">
        <v>19</v>
      </c>
      <c r="E1507">
        <f t="shared" ca="1" si="22"/>
        <v>19.95</v>
      </c>
    </row>
    <row r="1508" spans="1:5" x14ac:dyDescent="0.25">
      <c r="A1508">
        <v>37</v>
      </c>
      <c r="B1508">
        <v>21</v>
      </c>
      <c r="C1508" t="s">
        <v>35</v>
      </c>
      <c r="D1508" t="s">
        <v>20</v>
      </c>
      <c r="E1508">
        <f t="shared" ca="1" si="22"/>
        <v>21.53</v>
      </c>
    </row>
    <row r="1509" spans="1:5" x14ac:dyDescent="0.25">
      <c r="A1509">
        <v>37</v>
      </c>
      <c r="B1509">
        <v>22</v>
      </c>
      <c r="C1509" t="s">
        <v>35</v>
      </c>
      <c r="D1509" t="s">
        <v>21</v>
      </c>
      <c r="E1509">
        <f t="shared" ca="1" si="22"/>
        <v>17.760000000000002</v>
      </c>
    </row>
    <row r="1510" spans="1:5" x14ac:dyDescent="0.25">
      <c r="A1510">
        <v>37</v>
      </c>
      <c r="B1510">
        <v>23</v>
      </c>
      <c r="C1510" t="s">
        <v>35</v>
      </c>
      <c r="D1510" t="s">
        <v>22</v>
      </c>
      <c r="E1510">
        <f t="shared" ca="1" si="22"/>
        <v>16.71</v>
      </c>
    </row>
    <row r="1511" spans="1:5" x14ac:dyDescent="0.25">
      <c r="A1511">
        <v>37</v>
      </c>
      <c r="B1511">
        <v>24</v>
      </c>
      <c r="C1511" t="s">
        <v>35</v>
      </c>
      <c r="D1511" t="s">
        <v>23</v>
      </c>
      <c r="E1511">
        <f t="shared" ca="1" si="22"/>
        <v>13.25</v>
      </c>
    </row>
    <row r="1512" spans="1:5" x14ac:dyDescent="0.25">
      <c r="A1512">
        <v>37</v>
      </c>
      <c r="B1512">
        <v>25</v>
      </c>
      <c r="C1512" t="s">
        <v>35</v>
      </c>
      <c r="D1512" t="s">
        <v>24</v>
      </c>
      <c r="E1512">
        <f t="shared" ca="1" si="22"/>
        <v>14.56</v>
      </c>
    </row>
    <row r="1513" spans="1:5" x14ac:dyDescent="0.25">
      <c r="A1513">
        <v>37</v>
      </c>
      <c r="B1513">
        <v>26</v>
      </c>
      <c r="C1513" t="s">
        <v>35</v>
      </c>
      <c r="D1513" t="s">
        <v>25</v>
      </c>
      <c r="E1513">
        <f t="shared" ca="1" si="22"/>
        <v>14.96</v>
      </c>
    </row>
    <row r="1514" spans="1:5" x14ac:dyDescent="0.25">
      <c r="A1514">
        <v>37</v>
      </c>
      <c r="B1514">
        <v>27</v>
      </c>
      <c r="C1514" t="s">
        <v>35</v>
      </c>
      <c r="D1514" t="s">
        <v>26</v>
      </c>
      <c r="E1514">
        <f t="shared" ca="1" si="22"/>
        <v>18.93</v>
      </c>
    </row>
    <row r="1515" spans="1:5" x14ac:dyDescent="0.25">
      <c r="A1515">
        <v>37</v>
      </c>
      <c r="B1515">
        <v>29</v>
      </c>
      <c r="C1515" t="s">
        <v>35</v>
      </c>
      <c r="D1515" t="s">
        <v>27</v>
      </c>
      <c r="E1515">
        <f t="shared" ca="1" si="22"/>
        <v>13.58</v>
      </c>
    </row>
    <row r="1516" spans="1:5" x14ac:dyDescent="0.25">
      <c r="A1516">
        <v>37</v>
      </c>
      <c r="B1516">
        <v>30</v>
      </c>
      <c r="C1516" t="s">
        <v>35</v>
      </c>
      <c r="D1516" t="s">
        <v>28</v>
      </c>
      <c r="E1516">
        <f t="shared" ca="1" si="22"/>
        <v>25</v>
      </c>
    </row>
    <row r="1517" spans="1:5" x14ac:dyDescent="0.25">
      <c r="A1517">
        <v>37</v>
      </c>
      <c r="B1517">
        <v>31</v>
      </c>
      <c r="C1517" t="s">
        <v>35</v>
      </c>
      <c r="D1517" t="s">
        <v>29</v>
      </c>
      <c r="E1517">
        <f t="shared" ca="1" si="22"/>
        <v>25</v>
      </c>
    </row>
    <row r="1518" spans="1:5" x14ac:dyDescent="0.25">
      <c r="A1518">
        <v>37</v>
      </c>
      <c r="B1518">
        <v>32</v>
      </c>
      <c r="C1518" t="s">
        <v>35</v>
      </c>
      <c r="D1518" t="s">
        <v>30</v>
      </c>
      <c r="E1518">
        <f t="shared" ca="1" si="22"/>
        <v>23.48</v>
      </c>
    </row>
    <row r="1519" spans="1:5" x14ac:dyDescent="0.25">
      <c r="A1519">
        <v>37</v>
      </c>
      <c r="B1519">
        <v>33</v>
      </c>
      <c r="C1519" t="s">
        <v>35</v>
      </c>
      <c r="D1519" t="s">
        <v>31</v>
      </c>
      <c r="E1519">
        <f t="shared" ca="1" si="22"/>
        <v>24</v>
      </c>
    </row>
    <row r="1520" spans="1:5" x14ac:dyDescent="0.25">
      <c r="A1520">
        <v>37</v>
      </c>
      <c r="B1520">
        <v>34</v>
      </c>
      <c r="C1520" t="s">
        <v>35</v>
      </c>
      <c r="D1520" t="s">
        <v>32</v>
      </c>
      <c r="E1520">
        <f t="shared" ca="1" si="22"/>
        <v>24</v>
      </c>
    </row>
    <row r="1521" spans="1:5" x14ac:dyDescent="0.25">
      <c r="A1521">
        <v>37</v>
      </c>
      <c r="B1521">
        <v>35</v>
      </c>
      <c r="C1521" t="s">
        <v>35</v>
      </c>
      <c r="D1521" t="s">
        <v>33</v>
      </c>
      <c r="E1521">
        <f t="shared" ref="E1521:E1584" ca="1" si="23">OFFSET($B$3,A1521,B1521)</f>
        <v>23.56</v>
      </c>
    </row>
    <row r="1522" spans="1:5" x14ac:dyDescent="0.25">
      <c r="A1522">
        <v>37</v>
      </c>
      <c r="B1522">
        <v>36</v>
      </c>
      <c r="C1522" t="s">
        <v>35</v>
      </c>
      <c r="D1522" t="s">
        <v>34</v>
      </c>
      <c r="E1522">
        <f t="shared" ca="1" si="23"/>
        <v>6.13</v>
      </c>
    </row>
    <row r="1523" spans="1:5" x14ac:dyDescent="0.25">
      <c r="A1523">
        <v>37</v>
      </c>
      <c r="B1523">
        <v>37</v>
      </c>
      <c r="C1523" t="s">
        <v>35</v>
      </c>
      <c r="D1523" t="s">
        <v>35</v>
      </c>
      <c r="E1523">
        <f t="shared" ca="1" si="23"/>
        <v>0</v>
      </c>
    </row>
    <row r="1524" spans="1:5" x14ac:dyDescent="0.25">
      <c r="A1524">
        <v>37</v>
      </c>
      <c r="B1524">
        <v>38</v>
      </c>
      <c r="C1524" t="s">
        <v>35</v>
      </c>
      <c r="D1524" t="s">
        <v>36</v>
      </c>
      <c r="E1524">
        <f t="shared" ca="1" si="23"/>
        <v>4.92</v>
      </c>
    </row>
    <row r="1525" spans="1:5" x14ac:dyDescent="0.25">
      <c r="A1525">
        <v>37</v>
      </c>
      <c r="B1525">
        <v>39</v>
      </c>
      <c r="C1525" t="s">
        <v>35</v>
      </c>
      <c r="D1525" t="s">
        <v>37</v>
      </c>
      <c r="E1525">
        <f t="shared" ca="1" si="23"/>
        <v>2.68</v>
      </c>
    </row>
    <row r="1526" spans="1:5" x14ac:dyDescent="0.25">
      <c r="A1526">
        <v>37</v>
      </c>
      <c r="B1526">
        <v>40</v>
      </c>
      <c r="C1526" t="s">
        <v>35</v>
      </c>
      <c r="D1526" t="s">
        <v>38</v>
      </c>
      <c r="E1526">
        <f t="shared" ca="1" si="23"/>
        <v>1.85</v>
      </c>
    </row>
    <row r="1527" spans="1:5" x14ac:dyDescent="0.25">
      <c r="A1527">
        <v>37</v>
      </c>
      <c r="B1527">
        <v>41</v>
      </c>
      <c r="C1527" t="s">
        <v>35</v>
      </c>
      <c r="D1527" t="s">
        <v>39</v>
      </c>
      <c r="E1527">
        <f t="shared" ca="1" si="23"/>
        <v>0</v>
      </c>
    </row>
    <row r="1528" spans="1:5" x14ac:dyDescent="0.25">
      <c r="A1528">
        <v>38</v>
      </c>
      <c r="B1528">
        <v>1</v>
      </c>
      <c r="C1528" t="s">
        <v>36</v>
      </c>
      <c r="D1528" t="s">
        <v>0</v>
      </c>
      <c r="E1528">
        <f t="shared" ca="1" si="23"/>
        <v>19.46</v>
      </c>
    </row>
    <row r="1529" spans="1:5" x14ac:dyDescent="0.25">
      <c r="A1529">
        <v>38</v>
      </c>
      <c r="B1529">
        <v>2</v>
      </c>
      <c r="C1529" t="s">
        <v>36</v>
      </c>
      <c r="D1529" t="s">
        <v>1</v>
      </c>
      <c r="E1529">
        <f t="shared" ca="1" si="23"/>
        <v>18.03</v>
      </c>
    </row>
    <row r="1530" spans="1:5" x14ac:dyDescent="0.25">
      <c r="A1530">
        <v>38</v>
      </c>
      <c r="B1530">
        <v>3</v>
      </c>
      <c r="C1530" t="s">
        <v>36</v>
      </c>
      <c r="D1530" t="s">
        <v>2</v>
      </c>
      <c r="E1530">
        <f t="shared" ca="1" si="23"/>
        <v>17.899999999999999</v>
      </c>
    </row>
    <row r="1531" spans="1:5" x14ac:dyDescent="0.25">
      <c r="A1531">
        <v>38</v>
      </c>
      <c r="B1531">
        <v>4</v>
      </c>
      <c r="C1531" t="s">
        <v>36</v>
      </c>
      <c r="D1531" t="s">
        <v>3</v>
      </c>
      <c r="E1531">
        <f t="shared" ca="1" si="23"/>
        <v>22.73</v>
      </c>
    </row>
    <row r="1532" spans="1:5" x14ac:dyDescent="0.25">
      <c r="A1532">
        <v>38</v>
      </c>
      <c r="B1532">
        <v>5</v>
      </c>
      <c r="C1532" t="s">
        <v>36</v>
      </c>
      <c r="D1532" t="s">
        <v>4</v>
      </c>
      <c r="E1532">
        <f t="shared" ca="1" si="23"/>
        <v>23.76</v>
      </c>
    </row>
    <row r="1533" spans="1:5" x14ac:dyDescent="0.25">
      <c r="A1533">
        <v>38</v>
      </c>
      <c r="B1533">
        <v>6</v>
      </c>
      <c r="C1533" t="s">
        <v>36</v>
      </c>
      <c r="D1533" t="s">
        <v>5</v>
      </c>
      <c r="E1533">
        <f t="shared" ca="1" si="23"/>
        <v>26</v>
      </c>
    </row>
    <row r="1534" spans="1:5" x14ac:dyDescent="0.25">
      <c r="A1534">
        <v>38</v>
      </c>
      <c r="B1534">
        <v>7</v>
      </c>
      <c r="C1534" t="s">
        <v>36</v>
      </c>
      <c r="D1534" t="s">
        <v>6</v>
      </c>
      <c r="E1534">
        <f t="shared" ca="1" si="23"/>
        <v>23.65</v>
      </c>
    </row>
    <row r="1535" spans="1:5" x14ac:dyDescent="0.25">
      <c r="A1535">
        <v>38</v>
      </c>
      <c r="B1535">
        <v>8</v>
      </c>
      <c r="C1535" t="s">
        <v>36</v>
      </c>
      <c r="D1535" t="s">
        <v>7</v>
      </c>
      <c r="E1535">
        <f t="shared" ca="1" si="23"/>
        <v>22.46</v>
      </c>
    </row>
    <row r="1536" spans="1:5" x14ac:dyDescent="0.25">
      <c r="A1536">
        <v>38</v>
      </c>
      <c r="B1536">
        <v>9</v>
      </c>
      <c r="C1536" t="s">
        <v>36</v>
      </c>
      <c r="D1536" t="s">
        <v>8</v>
      </c>
      <c r="E1536">
        <f t="shared" ca="1" si="23"/>
        <v>22.1</v>
      </c>
    </row>
    <row r="1537" spans="1:5" x14ac:dyDescent="0.25">
      <c r="A1537">
        <v>38</v>
      </c>
      <c r="B1537">
        <v>10</v>
      </c>
      <c r="C1537" t="s">
        <v>36</v>
      </c>
      <c r="D1537" t="s">
        <v>9</v>
      </c>
      <c r="E1537">
        <f t="shared" ca="1" si="23"/>
        <v>25</v>
      </c>
    </row>
    <row r="1538" spans="1:5" x14ac:dyDescent="0.25">
      <c r="A1538">
        <v>38</v>
      </c>
      <c r="B1538">
        <v>11</v>
      </c>
      <c r="C1538" t="s">
        <v>36</v>
      </c>
      <c r="D1538" t="s">
        <v>10</v>
      </c>
      <c r="E1538">
        <f t="shared" ca="1" si="23"/>
        <v>3.2</v>
      </c>
    </row>
    <row r="1539" spans="1:5" x14ac:dyDescent="0.25">
      <c r="A1539">
        <v>38</v>
      </c>
      <c r="B1539">
        <v>12</v>
      </c>
      <c r="C1539" t="s">
        <v>36</v>
      </c>
      <c r="D1539" t="s">
        <v>11</v>
      </c>
      <c r="E1539">
        <f t="shared" ca="1" si="23"/>
        <v>5.16</v>
      </c>
    </row>
    <row r="1540" spans="1:5" x14ac:dyDescent="0.25">
      <c r="A1540">
        <v>38</v>
      </c>
      <c r="B1540">
        <v>13</v>
      </c>
      <c r="C1540" t="s">
        <v>36</v>
      </c>
      <c r="D1540" t="s">
        <v>12</v>
      </c>
      <c r="E1540">
        <f t="shared" ca="1" si="23"/>
        <v>5.8</v>
      </c>
    </row>
    <row r="1541" spans="1:5" x14ac:dyDescent="0.25">
      <c r="A1541">
        <v>38</v>
      </c>
      <c r="B1541">
        <v>14</v>
      </c>
      <c r="C1541" t="s">
        <v>36</v>
      </c>
      <c r="D1541" t="s">
        <v>13</v>
      </c>
      <c r="E1541">
        <f t="shared" ca="1" si="23"/>
        <v>6.2</v>
      </c>
    </row>
    <row r="1542" spans="1:5" x14ac:dyDescent="0.25">
      <c r="A1542">
        <v>38</v>
      </c>
      <c r="B1542">
        <v>15</v>
      </c>
      <c r="C1542" t="s">
        <v>36</v>
      </c>
      <c r="D1542" t="s">
        <v>14</v>
      </c>
      <c r="E1542">
        <f t="shared" ca="1" si="23"/>
        <v>10.15</v>
      </c>
    </row>
    <row r="1543" spans="1:5" x14ac:dyDescent="0.25">
      <c r="A1543">
        <v>38</v>
      </c>
      <c r="B1543">
        <v>16</v>
      </c>
      <c r="C1543" t="s">
        <v>36</v>
      </c>
      <c r="D1543" t="s">
        <v>15</v>
      </c>
      <c r="E1543">
        <f t="shared" ca="1" si="23"/>
        <v>8.18</v>
      </c>
    </row>
    <row r="1544" spans="1:5" x14ac:dyDescent="0.25">
      <c r="A1544">
        <v>38</v>
      </c>
      <c r="B1544">
        <v>17</v>
      </c>
      <c r="C1544" t="s">
        <v>36</v>
      </c>
      <c r="D1544" t="s">
        <v>16</v>
      </c>
      <c r="E1544">
        <f t="shared" ca="1" si="23"/>
        <v>7.46</v>
      </c>
    </row>
    <row r="1545" spans="1:5" x14ac:dyDescent="0.25">
      <c r="A1545">
        <v>38</v>
      </c>
      <c r="B1545">
        <v>18</v>
      </c>
      <c r="C1545" t="s">
        <v>36</v>
      </c>
      <c r="D1545" t="s">
        <v>17</v>
      </c>
      <c r="E1545">
        <f t="shared" ca="1" si="23"/>
        <v>8.26</v>
      </c>
    </row>
    <row r="1546" spans="1:5" x14ac:dyDescent="0.25">
      <c r="A1546">
        <v>38</v>
      </c>
      <c r="B1546">
        <v>19</v>
      </c>
      <c r="C1546" t="s">
        <v>36</v>
      </c>
      <c r="D1546" t="s">
        <v>18</v>
      </c>
      <c r="E1546">
        <f t="shared" ca="1" si="23"/>
        <v>15.13</v>
      </c>
    </row>
    <row r="1547" spans="1:5" x14ac:dyDescent="0.25">
      <c r="A1547">
        <v>38</v>
      </c>
      <c r="B1547">
        <v>20</v>
      </c>
      <c r="C1547" t="s">
        <v>36</v>
      </c>
      <c r="D1547" t="s">
        <v>19</v>
      </c>
      <c r="E1547">
        <f t="shared" ca="1" si="23"/>
        <v>15.85</v>
      </c>
    </row>
    <row r="1548" spans="1:5" x14ac:dyDescent="0.25">
      <c r="A1548">
        <v>38</v>
      </c>
      <c r="B1548">
        <v>21</v>
      </c>
      <c r="C1548" t="s">
        <v>36</v>
      </c>
      <c r="D1548" t="s">
        <v>20</v>
      </c>
      <c r="E1548">
        <f t="shared" ca="1" si="23"/>
        <v>17.809999999999999</v>
      </c>
    </row>
    <row r="1549" spans="1:5" x14ac:dyDescent="0.25">
      <c r="A1549">
        <v>38</v>
      </c>
      <c r="B1549">
        <v>22</v>
      </c>
      <c r="C1549" t="s">
        <v>36</v>
      </c>
      <c r="D1549" t="s">
        <v>21</v>
      </c>
      <c r="E1549">
        <f t="shared" ca="1" si="23"/>
        <v>13.72</v>
      </c>
    </row>
    <row r="1550" spans="1:5" x14ac:dyDescent="0.25">
      <c r="A1550">
        <v>38</v>
      </c>
      <c r="B1550">
        <v>23</v>
      </c>
      <c r="C1550" t="s">
        <v>36</v>
      </c>
      <c r="D1550" t="s">
        <v>22</v>
      </c>
      <c r="E1550">
        <f t="shared" ca="1" si="23"/>
        <v>13.1</v>
      </c>
    </row>
    <row r="1551" spans="1:5" x14ac:dyDescent="0.25">
      <c r="A1551">
        <v>38</v>
      </c>
      <c r="B1551">
        <v>24</v>
      </c>
      <c r="C1551" t="s">
        <v>36</v>
      </c>
      <c r="D1551" t="s">
        <v>23</v>
      </c>
      <c r="E1551">
        <f t="shared" ca="1" si="23"/>
        <v>9.66</v>
      </c>
    </row>
    <row r="1552" spans="1:5" x14ac:dyDescent="0.25">
      <c r="A1552">
        <v>38</v>
      </c>
      <c r="B1552">
        <v>25</v>
      </c>
      <c r="C1552" t="s">
        <v>36</v>
      </c>
      <c r="D1552" t="s">
        <v>24</v>
      </c>
      <c r="E1552">
        <f t="shared" ca="1" si="23"/>
        <v>11</v>
      </c>
    </row>
    <row r="1553" spans="1:5" x14ac:dyDescent="0.25">
      <c r="A1553">
        <v>38</v>
      </c>
      <c r="B1553">
        <v>26</v>
      </c>
      <c r="C1553" t="s">
        <v>36</v>
      </c>
      <c r="D1553" t="s">
        <v>25</v>
      </c>
      <c r="E1553">
        <f t="shared" ca="1" si="23"/>
        <v>12.35</v>
      </c>
    </row>
    <row r="1554" spans="1:5" x14ac:dyDescent="0.25">
      <c r="A1554">
        <v>38</v>
      </c>
      <c r="B1554">
        <v>27</v>
      </c>
      <c r="C1554" t="s">
        <v>36</v>
      </c>
      <c r="D1554" t="s">
        <v>26</v>
      </c>
      <c r="E1554">
        <f t="shared" ca="1" si="23"/>
        <v>15</v>
      </c>
    </row>
    <row r="1555" spans="1:5" x14ac:dyDescent="0.25">
      <c r="A1555">
        <v>38</v>
      </c>
      <c r="B1555">
        <v>29</v>
      </c>
      <c r="C1555" t="s">
        <v>36</v>
      </c>
      <c r="D1555" t="s">
        <v>27</v>
      </c>
      <c r="E1555">
        <f t="shared" ca="1" si="23"/>
        <v>10</v>
      </c>
    </row>
    <row r="1556" spans="1:5" x14ac:dyDescent="0.25">
      <c r="A1556">
        <v>38</v>
      </c>
      <c r="B1556">
        <v>30</v>
      </c>
      <c r="C1556" t="s">
        <v>36</v>
      </c>
      <c r="D1556" t="s">
        <v>28</v>
      </c>
      <c r="E1556">
        <f t="shared" ca="1" si="23"/>
        <v>22.68</v>
      </c>
    </row>
    <row r="1557" spans="1:5" x14ac:dyDescent="0.25">
      <c r="A1557">
        <v>38</v>
      </c>
      <c r="B1557">
        <v>31</v>
      </c>
      <c r="C1557" t="s">
        <v>36</v>
      </c>
      <c r="D1557" t="s">
        <v>29</v>
      </c>
      <c r="E1557">
        <f t="shared" ca="1" si="23"/>
        <v>22.26</v>
      </c>
    </row>
    <row r="1558" spans="1:5" x14ac:dyDescent="0.25">
      <c r="A1558">
        <v>38</v>
      </c>
      <c r="B1558">
        <v>32</v>
      </c>
      <c r="C1558" t="s">
        <v>36</v>
      </c>
      <c r="D1558" t="s">
        <v>30</v>
      </c>
      <c r="E1558">
        <f t="shared" ca="1" si="23"/>
        <v>21.21</v>
      </c>
    </row>
    <row r="1559" spans="1:5" x14ac:dyDescent="0.25">
      <c r="A1559">
        <v>38</v>
      </c>
      <c r="B1559">
        <v>33</v>
      </c>
      <c r="C1559" t="s">
        <v>36</v>
      </c>
      <c r="D1559" t="s">
        <v>31</v>
      </c>
      <c r="E1559">
        <f t="shared" ca="1" si="23"/>
        <v>20.05</v>
      </c>
    </row>
    <row r="1560" spans="1:5" x14ac:dyDescent="0.25">
      <c r="A1560">
        <v>38</v>
      </c>
      <c r="B1560">
        <v>34</v>
      </c>
      <c r="C1560" t="s">
        <v>36</v>
      </c>
      <c r="D1560" t="s">
        <v>32</v>
      </c>
      <c r="E1560">
        <f t="shared" ca="1" si="23"/>
        <v>20.18</v>
      </c>
    </row>
    <row r="1561" spans="1:5" x14ac:dyDescent="0.25">
      <c r="A1561">
        <v>38</v>
      </c>
      <c r="B1561">
        <v>35</v>
      </c>
      <c r="C1561" t="s">
        <v>36</v>
      </c>
      <c r="D1561" t="s">
        <v>33</v>
      </c>
      <c r="E1561">
        <f t="shared" ca="1" si="23"/>
        <v>19.53</v>
      </c>
    </row>
    <row r="1562" spans="1:5" x14ac:dyDescent="0.25">
      <c r="A1562">
        <v>38</v>
      </c>
      <c r="B1562">
        <v>36</v>
      </c>
      <c r="C1562" t="s">
        <v>36</v>
      </c>
      <c r="D1562" t="s">
        <v>34</v>
      </c>
      <c r="E1562">
        <f t="shared" ca="1" si="23"/>
        <v>1.5</v>
      </c>
    </row>
    <row r="1563" spans="1:5" x14ac:dyDescent="0.25">
      <c r="A1563">
        <v>38</v>
      </c>
      <c r="B1563">
        <v>37</v>
      </c>
      <c r="C1563" t="s">
        <v>36</v>
      </c>
      <c r="D1563" t="s">
        <v>35</v>
      </c>
      <c r="E1563">
        <f t="shared" ca="1" si="23"/>
        <v>4.92</v>
      </c>
    </row>
    <row r="1564" spans="1:5" x14ac:dyDescent="0.25">
      <c r="A1564">
        <v>38</v>
      </c>
      <c r="B1564">
        <v>38</v>
      </c>
      <c r="C1564" t="s">
        <v>36</v>
      </c>
      <c r="D1564" t="s">
        <v>36</v>
      </c>
      <c r="E1564">
        <f t="shared" ca="1" si="23"/>
        <v>0</v>
      </c>
    </row>
    <row r="1565" spans="1:5" x14ac:dyDescent="0.25">
      <c r="A1565">
        <v>38</v>
      </c>
      <c r="B1565">
        <v>39</v>
      </c>
      <c r="C1565" t="s">
        <v>36</v>
      </c>
      <c r="D1565" t="s">
        <v>37</v>
      </c>
      <c r="E1565">
        <f t="shared" ca="1" si="23"/>
        <v>2.96</v>
      </c>
    </row>
    <row r="1566" spans="1:5" x14ac:dyDescent="0.25">
      <c r="A1566">
        <v>38</v>
      </c>
      <c r="B1566">
        <v>40</v>
      </c>
      <c r="C1566" t="s">
        <v>36</v>
      </c>
      <c r="D1566" t="s">
        <v>38</v>
      </c>
      <c r="E1566">
        <f t="shared" ca="1" si="23"/>
        <v>4.26</v>
      </c>
    </row>
    <row r="1567" spans="1:5" x14ac:dyDescent="0.25">
      <c r="A1567">
        <v>38</v>
      </c>
      <c r="B1567">
        <v>41</v>
      </c>
      <c r="C1567" t="s">
        <v>36</v>
      </c>
      <c r="D1567" t="s">
        <v>39</v>
      </c>
      <c r="E1567">
        <f t="shared" ca="1" si="23"/>
        <v>0</v>
      </c>
    </row>
    <row r="1568" spans="1:5" x14ac:dyDescent="0.25">
      <c r="A1568">
        <v>39</v>
      </c>
      <c r="B1568">
        <v>1</v>
      </c>
      <c r="C1568" t="s">
        <v>37</v>
      </c>
      <c r="D1568" t="s">
        <v>0</v>
      </c>
      <c r="E1568">
        <f t="shared" ca="1" si="23"/>
        <v>21.53</v>
      </c>
    </row>
    <row r="1569" spans="1:5" x14ac:dyDescent="0.25">
      <c r="A1569">
        <v>39</v>
      </c>
      <c r="B1569">
        <v>2</v>
      </c>
      <c r="C1569" t="s">
        <v>37</v>
      </c>
      <c r="D1569" t="s">
        <v>1</v>
      </c>
      <c r="E1569">
        <f t="shared" ca="1" si="23"/>
        <v>20.13</v>
      </c>
    </row>
    <row r="1570" spans="1:5" x14ac:dyDescent="0.25">
      <c r="A1570">
        <v>39</v>
      </c>
      <c r="B1570">
        <v>3</v>
      </c>
      <c r="C1570" t="s">
        <v>37</v>
      </c>
      <c r="D1570" t="s">
        <v>2</v>
      </c>
      <c r="E1570">
        <f t="shared" ca="1" si="23"/>
        <v>19.98</v>
      </c>
    </row>
    <row r="1571" spans="1:5" x14ac:dyDescent="0.25">
      <c r="A1571">
        <v>39</v>
      </c>
      <c r="B1571">
        <v>4</v>
      </c>
      <c r="C1571" t="s">
        <v>37</v>
      </c>
      <c r="D1571" t="s">
        <v>3</v>
      </c>
      <c r="E1571">
        <f t="shared" ca="1" si="23"/>
        <v>25</v>
      </c>
    </row>
    <row r="1572" spans="1:5" x14ac:dyDescent="0.25">
      <c r="A1572">
        <v>39</v>
      </c>
      <c r="B1572">
        <v>5</v>
      </c>
      <c r="C1572" t="s">
        <v>37</v>
      </c>
      <c r="D1572" t="s">
        <v>4</v>
      </c>
      <c r="E1572">
        <f t="shared" ca="1" si="23"/>
        <v>26</v>
      </c>
    </row>
    <row r="1573" spans="1:5" x14ac:dyDescent="0.25">
      <c r="A1573">
        <v>39</v>
      </c>
      <c r="B1573">
        <v>6</v>
      </c>
      <c r="C1573" t="s">
        <v>37</v>
      </c>
      <c r="D1573" t="s">
        <v>5</v>
      </c>
      <c r="E1573">
        <f t="shared" ca="1" si="23"/>
        <v>28</v>
      </c>
    </row>
    <row r="1574" spans="1:5" x14ac:dyDescent="0.25">
      <c r="A1574">
        <v>39</v>
      </c>
      <c r="B1574">
        <v>7</v>
      </c>
      <c r="C1574" t="s">
        <v>37</v>
      </c>
      <c r="D1574" t="s">
        <v>6</v>
      </c>
      <c r="E1574">
        <f t="shared" ca="1" si="23"/>
        <v>26</v>
      </c>
    </row>
    <row r="1575" spans="1:5" x14ac:dyDescent="0.25">
      <c r="A1575">
        <v>39</v>
      </c>
      <c r="B1575">
        <v>8</v>
      </c>
      <c r="C1575" t="s">
        <v>37</v>
      </c>
      <c r="D1575" t="s">
        <v>7</v>
      </c>
      <c r="E1575">
        <f t="shared" ca="1" si="23"/>
        <v>24</v>
      </c>
    </row>
    <row r="1576" spans="1:5" x14ac:dyDescent="0.25">
      <c r="A1576">
        <v>39</v>
      </c>
      <c r="B1576">
        <v>9</v>
      </c>
      <c r="C1576" t="s">
        <v>37</v>
      </c>
      <c r="D1576" t="s">
        <v>8</v>
      </c>
      <c r="E1576">
        <f t="shared" ca="1" si="23"/>
        <v>22.48</v>
      </c>
    </row>
    <row r="1577" spans="1:5" x14ac:dyDescent="0.25">
      <c r="A1577">
        <v>39</v>
      </c>
      <c r="B1577">
        <v>10</v>
      </c>
      <c r="C1577" t="s">
        <v>37</v>
      </c>
      <c r="D1577" t="s">
        <v>9</v>
      </c>
      <c r="E1577">
        <f t="shared" ca="1" si="23"/>
        <v>26</v>
      </c>
    </row>
    <row r="1578" spans="1:5" x14ac:dyDescent="0.25">
      <c r="A1578">
        <v>39</v>
      </c>
      <c r="B1578">
        <v>11</v>
      </c>
      <c r="C1578" t="s">
        <v>37</v>
      </c>
      <c r="D1578" t="s">
        <v>10</v>
      </c>
      <c r="E1578">
        <f t="shared" ca="1" si="23"/>
        <v>5.58</v>
      </c>
    </row>
    <row r="1579" spans="1:5" x14ac:dyDescent="0.25">
      <c r="A1579">
        <v>39</v>
      </c>
      <c r="B1579">
        <v>12</v>
      </c>
      <c r="C1579" t="s">
        <v>37</v>
      </c>
      <c r="D1579" t="s">
        <v>11</v>
      </c>
      <c r="E1579">
        <f t="shared" ca="1" si="23"/>
        <v>7.56</v>
      </c>
    </row>
    <row r="1580" spans="1:5" x14ac:dyDescent="0.25">
      <c r="A1580">
        <v>39</v>
      </c>
      <c r="B1580">
        <v>13</v>
      </c>
      <c r="C1580" t="s">
        <v>37</v>
      </c>
      <c r="D1580" t="s">
        <v>12</v>
      </c>
      <c r="E1580">
        <f t="shared" ca="1" si="23"/>
        <v>7.75</v>
      </c>
    </row>
    <row r="1581" spans="1:5" x14ac:dyDescent="0.25">
      <c r="A1581">
        <v>39</v>
      </c>
      <c r="B1581">
        <v>14</v>
      </c>
      <c r="C1581" t="s">
        <v>37</v>
      </c>
      <c r="D1581" t="s">
        <v>13</v>
      </c>
      <c r="E1581">
        <f t="shared" ca="1" si="23"/>
        <v>8.1300000000000008</v>
      </c>
    </row>
    <row r="1582" spans="1:5" x14ac:dyDescent="0.25">
      <c r="A1582">
        <v>39</v>
      </c>
      <c r="B1582">
        <v>15</v>
      </c>
      <c r="C1582" t="s">
        <v>37</v>
      </c>
      <c r="D1582" t="s">
        <v>14</v>
      </c>
      <c r="E1582">
        <f t="shared" ca="1" si="23"/>
        <v>11.5</v>
      </c>
    </row>
    <row r="1583" spans="1:5" x14ac:dyDescent="0.25">
      <c r="A1583">
        <v>39</v>
      </c>
      <c r="B1583">
        <v>16</v>
      </c>
      <c r="C1583" t="s">
        <v>37</v>
      </c>
      <c r="D1583" t="s">
        <v>15</v>
      </c>
      <c r="E1583">
        <f t="shared" ca="1" si="23"/>
        <v>9.1199999999999992</v>
      </c>
    </row>
    <row r="1584" spans="1:5" x14ac:dyDescent="0.25">
      <c r="A1584">
        <v>39</v>
      </c>
      <c r="B1584">
        <v>17</v>
      </c>
      <c r="C1584" t="s">
        <v>37</v>
      </c>
      <c r="D1584" t="s">
        <v>16</v>
      </c>
      <c r="E1584">
        <f t="shared" ca="1" si="23"/>
        <v>5.75</v>
      </c>
    </row>
    <row r="1585" spans="1:5" x14ac:dyDescent="0.25">
      <c r="A1585">
        <v>39</v>
      </c>
      <c r="B1585">
        <v>18</v>
      </c>
      <c r="C1585" t="s">
        <v>37</v>
      </c>
      <c r="D1585" t="s">
        <v>17</v>
      </c>
      <c r="E1585">
        <f t="shared" ref="E1585:E1648" ca="1" si="24">OFFSET($B$3,A1585,B1585)</f>
        <v>9.0500000000000007</v>
      </c>
    </row>
    <row r="1586" spans="1:5" x14ac:dyDescent="0.25">
      <c r="A1586">
        <v>39</v>
      </c>
      <c r="B1586">
        <v>19</v>
      </c>
      <c r="C1586" t="s">
        <v>37</v>
      </c>
      <c r="D1586" t="s">
        <v>18</v>
      </c>
      <c r="E1586">
        <f t="shared" ca="1" si="24"/>
        <v>17.28</v>
      </c>
    </row>
    <row r="1587" spans="1:5" x14ac:dyDescent="0.25">
      <c r="A1587">
        <v>39</v>
      </c>
      <c r="B1587">
        <v>20</v>
      </c>
      <c r="C1587" t="s">
        <v>37</v>
      </c>
      <c r="D1587" t="s">
        <v>19</v>
      </c>
      <c r="E1587">
        <f t="shared" ca="1" si="24"/>
        <v>18</v>
      </c>
    </row>
    <row r="1588" spans="1:5" x14ac:dyDescent="0.25">
      <c r="A1588">
        <v>39</v>
      </c>
      <c r="B1588">
        <v>21</v>
      </c>
      <c r="C1588" t="s">
        <v>37</v>
      </c>
      <c r="D1588" t="s">
        <v>20</v>
      </c>
      <c r="E1588">
        <f t="shared" ca="1" si="24"/>
        <v>19.899999999999999</v>
      </c>
    </row>
    <row r="1589" spans="1:5" x14ac:dyDescent="0.25">
      <c r="A1589">
        <v>39</v>
      </c>
      <c r="B1589">
        <v>22</v>
      </c>
      <c r="C1589" t="s">
        <v>37</v>
      </c>
      <c r="D1589" t="s">
        <v>21</v>
      </c>
      <c r="E1589">
        <f t="shared" ca="1" si="24"/>
        <v>15.81</v>
      </c>
    </row>
    <row r="1590" spans="1:5" x14ac:dyDescent="0.25">
      <c r="A1590">
        <v>39</v>
      </c>
      <c r="B1590">
        <v>23</v>
      </c>
      <c r="C1590" t="s">
        <v>37</v>
      </c>
      <c r="D1590" t="s">
        <v>22</v>
      </c>
      <c r="E1590">
        <f t="shared" ca="1" si="24"/>
        <v>15.65</v>
      </c>
    </row>
    <row r="1591" spans="1:5" x14ac:dyDescent="0.25">
      <c r="A1591">
        <v>39</v>
      </c>
      <c r="B1591">
        <v>24</v>
      </c>
      <c r="C1591" t="s">
        <v>37</v>
      </c>
      <c r="D1591" t="s">
        <v>23</v>
      </c>
      <c r="E1591">
        <f t="shared" ca="1" si="24"/>
        <v>11.63</v>
      </c>
    </row>
    <row r="1592" spans="1:5" x14ac:dyDescent="0.25">
      <c r="A1592">
        <v>39</v>
      </c>
      <c r="B1592">
        <v>25</v>
      </c>
      <c r="C1592" t="s">
        <v>37</v>
      </c>
      <c r="D1592" t="s">
        <v>24</v>
      </c>
      <c r="E1592">
        <f t="shared" ca="1" si="24"/>
        <v>12.95</v>
      </c>
    </row>
    <row r="1593" spans="1:5" x14ac:dyDescent="0.25">
      <c r="A1593">
        <v>39</v>
      </c>
      <c r="B1593">
        <v>26</v>
      </c>
      <c r="C1593" t="s">
        <v>37</v>
      </c>
      <c r="D1593" t="s">
        <v>25</v>
      </c>
      <c r="E1593">
        <f t="shared" ca="1" si="24"/>
        <v>14.35</v>
      </c>
    </row>
    <row r="1594" spans="1:5" x14ac:dyDescent="0.25">
      <c r="A1594">
        <v>39</v>
      </c>
      <c r="B1594">
        <v>27</v>
      </c>
      <c r="C1594" t="s">
        <v>37</v>
      </c>
      <c r="D1594" t="s">
        <v>26</v>
      </c>
      <c r="E1594">
        <f t="shared" ca="1" si="24"/>
        <v>17.059999999999999</v>
      </c>
    </row>
    <row r="1595" spans="1:5" x14ac:dyDescent="0.25">
      <c r="A1595">
        <v>39</v>
      </c>
      <c r="B1595">
        <v>29</v>
      </c>
      <c r="C1595" t="s">
        <v>37</v>
      </c>
      <c r="D1595" t="s">
        <v>27</v>
      </c>
      <c r="E1595">
        <f t="shared" ca="1" si="24"/>
        <v>11.92</v>
      </c>
    </row>
    <row r="1596" spans="1:5" x14ac:dyDescent="0.25">
      <c r="A1596">
        <v>39</v>
      </c>
      <c r="B1596">
        <v>30</v>
      </c>
      <c r="C1596" t="s">
        <v>37</v>
      </c>
      <c r="D1596" t="s">
        <v>28</v>
      </c>
      <c r="E1596">
        <f t="shared" ca="1" si="24"/>
        <v>23.18</v>
      </c>
    </row>
    <row r="1597" spans="1:5" x14ac:dyDescent="0.25">
      <c r="A1597">
        <v>39</v>
      </c>
      <c r="B1597">
        <v>31</v>
      </c>
      <c r="C1597" t="s">
        <v>37</v>
      </c>
      <c r="D1597" t="s">
        <v>29</v>
      </c>
      <c r="E1597">
        <f t="shared" ca="1" si="24"/>
        <v>24</v>
      </c>
    </row>
    <row r="1598" spans="1:5" x14ac:dyDescent="0.25">
      <c r="A1598">
        <v>39</v>
      </c>
      <c r="B1598">
        <v>32</v>
      </c>
      <c r="C1598" t="s">
        <v>37</v>
      </c>
      <c r="D1598" t="s">
        <v>30</v>
      </c>
      <c r="E1598">
        <f t="shared" ca="1" si="24"/>
        <v>23.28</v>
      </c>
    </row>
    <row r="1599" spans="1:5" x14ac:dyDescent="0.25">
      <c r="A1599">
        <v>39</v>
      </c>
      <c r="B1599">
        <v>33</v>
      </c>
      <c r="C1599" t="s">
        <v>37</v>
      </c>
      <c r="D1599" t="s">
        <v>31</v>
      </c>
      <c r="E1599">
        <f t="shared" ca="1" si="24"/>
        <v>22.33</v>
      </c>
    </row>
    <row r="1600" spans="1:5" x14ac:dyDescent="0.25">
      <c r="A1600">
        <v>39</v>
      </c>
      <c r="B1600">
        <v>34</v>
      </c>
      <c r="C1600" t="s">
        <v>37</v>
      </c>
      <c r="D1600" t="s">
        <v>32</v>
      </c>
      <c r="E1600">
        <f t="shared" ca="1" si="24"/>
        <v>22.42</v>
      </c>
    </row>
    <row r="1601" spans="1:5" x14ac:dyDescent="0.25">
      <c r="A1601">
        <v>39</v>
      </c>
      <c r="B1601">
        <v>35</v>
      </c>
      <c r="C1601" t="s">
        <v>37</v>
      </c>
      <c r="D1601" t="s">
        <v>33</v>
      </c>
      <c r="E1601">
        <f t="shared" ca="1" si="24"/>
        <v>21.76</v>
      </c>
    </row>
    <row r="1602" spans="1:5" x14ac:dyDescent="0.25">
      <c r="A1602">
        <v>39</v>
      </c>
      <c r="B1602">
        <v>36</v>
      </c>
      <c r="C1602" t="s">
        <v>37</v>
      </c>
      <c r="D1602" t="s">
        <v>34</v>
      </c>
      <c r="E1602">
        <f t="shared" ca="1" si="24"/>
        <v>4.16</v>
      </c>
    </row>
    <row r="1603" spans="1:5" x14ac:dyDescent="0.25">
      <c r="A1603">
        <v>39</v>
      </c>
      <c r="B1603">
        <v>37</v>
      </c>
      <c r="C1603" t="s">
        <v>37</v>
      </c>
      <c r="D1603" t="s">
        <v>35</v>
      </c>
      <c r="E1603">
        <f t="shared" ca="1" si="24"/>
        <v>2.68</v>
      </c>
    </row>
    <row r="1604" spans="1:5" x14ac:dyDescent="0.25">
      <c r="A1604">
        <v>39</v>
      </c>
      <c r="B1604">
        <v>38</v>
      </c>
      <c r="C1604" t="s">
        <v>37</v>
      </c>
      <c r="D1604" t="s">
        <v>36</v>
      </c>
      <c r="E1604">
        <f t="shared" ca="1" si="24"/>
        <v>2.96</v>
      </c>
    </row>
    <row r="1605" spans="1:5" x14ac:dyDescent="0.25">
      <c r="A1605">
        <v>39</v>
      </c>
      <c r="B1605">
        <v>39</v>
      </c>
      <c r="C1605" t="s">
        <v>37</v>
      </c>
      <c r="D1605" t="s">
        <v>37</v>
      </c>
      <c r="E1605">
        <f t="shared" ca="1" si="24"/>
        <v>0</v>
      </c>
    </row>
    <row r="1606" spans="1:5" x14ac:dyDescent="0.25">
      <c r="A1606">
        <v>39</v>
      </c>
      <c r="B1606">
        <v>40</v>
      </c>
      <c r="C1606" t="s">
        <v>37</v>
      </c>
      <c r="D1606" t="s">
        <v>38</v>
      </c>
      <c r="E1606">
        <f t="shared" ca="1" si="24"/>
        <v>2.11</v>
      </c>
    </row>
    <row r="1607" spans="1:5" x14ac:dyDescent="0.25">
      <c r="A1607">
        <v>39</v>
      </c>
      <c r="B1607">
        <v>41</v>
      </c>
      <c r="C1607" t="s">
        <v>37</v>
      </c>
      <c r="D1607" t="s">
        <v>39</v>
      </c>
      <c r="E1607">
        <f t="shared" ca="1" si="24"/>
        <v>0</v>
      </c>
    </row>
    <row r="1608" spans="1:5" x14ac:dyDescent="0.25">
      <c r="A1608">
        <v>40</v>
      </c>
      <c r="B1608">
        <v>1</v>
      </c>
      <c r="C1608" t="s">
        <v>38</v>
      </c>
      <c r="D1608" t="s">
        <v>0</v>
      </c>
      <c r="E1608">
        <f t="shared" ca="1" si="24"/>
        <v>21.8</v>
      </c>
    </row>
    <row r="1609" spans="1:5" x14ac:dyDescent="0.25">
      <c r="A1609">
        <v>40</v>
      </c>
      <c r="B1609">
        <v>2</v>
      </c>
      <c r="C1609" t="s">
        <v>38</v>
      </c>
      <c r="D1609" t="s">
        <v>1</v>
      </c>
      <c r="E1609">
        <f t="shared" ca="1" si="24"/>
        <v>20.16</v>
      </c>
    </row>
    <row r="1610" spans="1:5" x14ac:dyDescent="0.25">
      <c r="A1610">
        <v>40</v>
      </c>
      <c r="B1610">
        <v>3</v>
      </c>
      <c r="C1610" t="s">
        <v>38</v>
      </c>
      <c r="D1610" t="s">
        <v>2</v>
      </c>
      <c r="E1610">
        <f t="shared" ca="1" si="24"/>
        <v>20.05</v>
      </c>
    </row>
    <row r="1611" spans="1:5" x14ac:dyDescent="0.25">
      <c r="A1611">
        <v>40</v>
      </c>
      <c r="B1611">
        <v>4</v>
      </c>
      <c r="C1611" t="s">
        <v>38</v>
      </c>
      <c r="D1611" t="s">
        <v>3</v>
      </c>
      <c r="E1611">
        <f t="shared" ca="1" si="24"/>
        <v>25</v>
      </c>
    </row>
    <row r="1612" spans="1:5" x14ac:dyDescent="0.25">
      <c r="A1612">
        <v>40</v>
      </c>
      <c r="B1612">
        <v>5</v>
      </c>
      <c r="C1612" t="s">
        <v>38</v>
      </c>
      <c r="D1612" t="s">
        <v>4</v>
      </c>
      <c r="E1612">
        <f t="shared" ca="1" si="24"/>
        <v>26</v>
      </c>
    </row>
    <row r="1613" spans="1:5" x14ac:dyDescent="0.25">
      <c r="A1613">
        <v>40</v>
      </c>
      <c r="B1613">
        <v>6</v>
      </c>
      <c r="C1613" t="s">
        <v>38</v>
      </c>
      <c r="D1613" t="s">
        <v>5</v>
      </c>
      <c r="E1613">
        <f t="shared" ca="1" si="24"/>
        <v>28</v>
      </c>
    </row>
    <row r="1614" spans="1:5" x14ac:dyDescent="0.25">
      <c r="A1614">
        <v>40</v>
      </c>
      <c r="B1614">
        <v>7</v>
      </c>
      <c r="C1614" t="s">
        <v>38</v>
      </c>
      <c r="D1614" t="s">
        <v>6</v>
      </c>
      <c r="E1614">
        <f t="shared" ca="1" si="24"/>
        <v>26</v>
      </c>
    </row>
    <row r="1615" spans="1:5" x14ac:dyDescent="0.25">
      <c r="A1615">
        <v>40</v>
      </c>
      <c r="B1615">
        <v>8</v>
      </c>
      <c r="C1615" t="s">
        <v>38</v>
      </c>
      <c r="D1615" t="s">
        <v>7</v>
      </c>
      <c r="E1615">
        <f t="shared" ca="1" si="24"/>
        <v>26</v>
      </c>
    </row>
    <row r="1616" spans="1:5" x14ac:dyDescent="0.25">
      <c r="A1616">
        <v>40</v>
      </c>
      <c r="B1616">
        <v>9</v>
      </c>
      <c r="C1616" t="s">
        <v>38</v>
      </c>
      <c r="D1616" t="s">
        <v>8</v>
      </c>
      <c r="E1616">
        <f t="shared" ca="1" si="24"/>
        <v>22.61</v>
      </c>
    </row>
    <row r="1617" spans="1:5" x14ac:dyDescent="0.25">
      <c r="A1617">
        <v>40</v>
      </c>
      <c r="B1617">
        <v>10</v>
      </c>
      <c r="C1617" t="s">
        <v>38</v>
      </c>
      <c r="D1617" t="s">
        <v>9</v>
      </c>
      <c r="E1617">
        <f t="shared" ca="1" si="24"/>
        <v>27</v>
      </c>
    </row>
    <row r="1618" spans="1:5" x14ac:dyDescent="0.25">
      <c r="A1618">
        <v>40</v>
      </c>
      <c r="B1618">
        <v>11</v>
      </c>
      <c r="C1618" t="s">
        <v>38</v>
      </c>
      <c r="D1618" t="s">
        <v>10</v>
      </c>
      <c r="E1618">
        <f t="shared" ca="1" si="24"/>
        <v>6.71</v>
      </c>
    </row>
    <row r="1619" spans="1:5" x14ac:dyDescent="0.25">
      <c r="A1619">
        <v>40</v>
      </c>
      <c r="B1619">
        <v>12</v>
      </c>
      <c r="C1619" t="s">
        <v>38</v>
      </c>
      <c r="D1619" t="s">
        <v>11</v>
      </c>
      <c r="E1619">
        <f t="shared" ca="1" si="24"/>
        <v>7.63</v>
      </c>
    </row>
    <row r="1620" spans="1:5" x14ac:dyDescent="0.25">
      <c r="A1620">
        <v>40</v>
      </c>
      <c r="B1620">
        <v>13</v>
      </c>
      <c r="C1620" t="s">
        <v>38</v>
      </c>
      <c r="D1620" t="s">
        <v>12</v>
      </c>
      <c r="E1620">
        <f t="shared" ca="1" si="24"/>
        <v>7.85</v>
      </c>
    </row>
    <row r="1621" spans="1:5" x14ac:dyDescent="0.25">
      <c r="A1621">
        <v>40</v>
      </c>
      <c r="B1621">
        <v>14</v>
      </c>
      <c r="C1621" t="s">
        <v>38</v>
      </c>
      <c r="D1621" t="s">
        <v>13</v>
      </c>
      <c r="E1621">
        <f t="shared" ca="1" si="24"/>
        <v>8.3000000000000007</v>
      </c>
    </row>
    <row r="1622" spans="1:5" x14ac:dyDescent="0.25">
      <c r="A1622">
        <v>40</v>
      </c>
      <c r="B1622">
        <v>15</v>
      </c>
      <c r="C1622" t="s">
        <v>38</v>
      </c>
      <c r="D1622" t="s">
        <v>14</v>
      </c>
      <c r="E1622">
        <f t="shared" ca="1" si="24"/>
        <v>10.96</v>
      </c>
    </row>
    <row r="1623" spans="1:5" x14ac:dyDescent="0.25">
      <c r="A1623">
        <v>40</v>
      </c>
      <c r="B1623">
        <v>16</v>
      </c>
      <c r="C1623" t="s">
        <v>38</v>
      </c>
      <c r="D1623" t="s">
        <v>15</v>
      </c>
      <c r="E1623">
        <f t="shared" ca="1" si="24"/>
        <v>8.6300000000000008</v>
      </c>
    </row>
    <row r="1624" spans="1:5" x14ac:dyDescent="0.25">
      <c r="A1624">
        <v>40</v>
      </c>
      <c r="B1624">
        <v>17</v>
      </c>
      <c r="C1624" t="s">
        <v>38</v>
      </c>
      <c r="D1624" t="s">
        <v>16</v>
      </c>
      <c r="E1624">
        <f t="shared" ca="1" si="24"/>
        <v>4.38</v>
      </c>
    </row>
    <row r="1625" spans="1:5" x14ac:dyDescent="0.25">
      <c r="A1625">
        <v>40</v>
      </c>
      <c r="B1625">
        <v>18</v>
      </c>
      <c r="C1625" t="s">
        <v>38</v>
      </c>
      <c r="D1625" t="s">
        <v>17</v>
      </c>
      <c r="E1625">
        <f t="shared" ca="1" si="24"/>
        <v>8.16</v>
      </c>
    </row>
    <row r="1626" spans="1:5" x14ac:dyDescent="0.25">
      <c r="A1626">
        <v>40</v>
      </c>
      <c r="B1626">
        <v>19</v>
      </c>
      <c r="C1626" t="s">
        <v>38</v>
      </c>
      <c r="D1626" t="s">
        <v>18</v>
      </c>
      <c r="E1626">
        <f t="shared" ca="1" si="24"/>
        <v>17.86</v>
      </c>
    </row>
    <row r="1627" spans="1:5" x14ac:dyDescent="0.25">
      <c r="A1627">
        <v>40</v>
      </c>
      <c r="B1627">
        <v>20</v>
      </c>
      <c r="C1627" t="s">
        <v>38</v>
      </c>
      <c r="D1627" t="s">
        <v>19</v>
      </c>
      <c r="E1627">
        <f t="shared" ca="1" si="24"/>
        <v>18.11</v>
      </c>
    </row>
    <row r="1628" spans="1:5" x14ac:dyDescent="0.25">
      <c r="A1628">
        <v>40</v>
      </c>
      <c r="B1628">
        <v>21</v>
      </c>
      <c r="C1628" t="s">
        <v>38</v>
      </c>
      <c r="D1628" t="s">
        <v>20</v>
      </c>
      <c r="E1628">
        <f t="shared" ca="1" si="24"/>
        <v>19.88</v>
      </c>
    </row>
    <row r="1629" spans="1:5" x14ac:dyDescent="0.25">
      <c r="A1629">
        <v>40</v>
      </c>
      <c r="B1629">
        <v>22</v>
      </c>
      <c r="C1629" t="s">
        <v>38</v>
      </c>
      <c r="D1629" t="s">
        <v>21</v>
      </c>
      <c r="E1629">
        <f t="shared" ca="1" si="24"/>
        <v>15.95</v>
      </c>
    </row>
    <row r="1630" spans="1:5" x14ac:dyDescent="0.25">
      <c r="A1630">
        <v>40</v>
      </c>
      <c r="B1630">
        <v>23</v>
      </c>
      <c r="C1630" t="s">
        <v>38</v>
      </c>
      <c r="D1630" t="s">
        <v>22</v>
      </c>
      <c r="E1630">
        <f t="shared" ca="1" si="24"/>
        <v>15.08</v>
      </c>
    </row>
    <row r="1631" spans="1:5" x14ac:dyDescent="0.25">
      <c r="A1631">
        <v>40</v>
      </c>
      <c r="B1631">
        <v>24</v>
      </c>
      <c r="C1631" t="s">
        <v>38</v>
      </c>
      <c r="D1631" t="s">
        <v>23</v>
      </c>
      <c r="E1631">
        <f t="shared" ca="1" si="24"/>
        <v>11.68</v>
      </c>
    </row>
    <row r="1632" spans="1:5" x14ac:dyDescent="0.25">
      <c r="A1632">
        <v>40</v>
      </c>
      <c r="B1632">
        <v>25</v>
      </c>
      <c r="C1632" t="s">
        <v>38</v>
      </c>
      <c r="D1632" t="s">
        <v>24</v>
      </c>
      <c r="E1632">
        <f t="shared" ca="1" si="24"/>
        <v>13</v>
      </c>
    </row>
    <row r="1633" spans="1:5" x14ac:dyDescent="0.25">
      <c r="A1633">
        <v>40</v>
      </c>
      <c r="B1633">
        <v>26</v>
      </c>
      <c r="C1633" t="s">
        <v>38</v>
      </c>
      <c r="D1633" t="s">
        <v>25</v>
      </c>
      <c r="E1633">
        <f t="shared" ca="1" si="24"/>
        <v>14.31</v>
      </c>
    </row>
    <row r="1634" spans="1:5" x14ac:dyDescent="0.25">
      <c r="A1634">
        <v>40</v>
      </c>
      <c r="B1634">
        <v>27</v>
      </c>
      <c r="C1634" t="s">
        <v>38</v>
      </c>
      <c r="D1634" t="s">
        <v>26</v>
      </c>
      <c r="E1634">
        <f t="shared" ca="1" si="24"/>
        <v>17.2</v>
      </c>
    </row>
    <row r="1635" spans="1:5" x14ac:dyDescent="0.25">
      <c r="A1635">
        <v>40</v>
      </c>
      <c r="B1635">
        <v>29</v>
      </c>
      <c r="C1635" t="s">
        <v>38</v>
      </c>
      <c r="D1635" t="s">
        <v>27</v>
      </c>
      <c r="E1635">
        <f t="shared" ca="1" si="24"/>
        <v>12</v>
      </c>
    </row>
    <row r="1636" spans="1:5" x14ac:dyDescent="0.25">
      <c r="A1636">
        <v>40</v>
      </c>
      <c r="B1636">
        <v>30</v>
      </c>
      <c r="C1636" t="s">
        <v>38</v>
      </c>
      <c r="D1636" t="s">
        <v>28</v>
      </c>
      <c r="E1636">
        <f t="shared" ca="1" si="24"/>
        <v>25</v>
      </c>
    </row>
    <row r="1637" spans="1:5" x14ac:dyDescent="0.25">
      <c r="A1637">
        <v>40</v>
      </c>
      <c r="B1637">
        <v>31</v>
      </c>
      <c r="C1637" t="s">
        <v>38</v>
      </c>
      <c r="D1637" t="s">
        <v>29</v>
      </c>
      <c r="E1637">
        <f t="shared" ca="1" si="24"/>
        <v>22.88</v>
      </c>
    </row>
    <row r="1638" spans="1:5" x14ac:dyDescent="0.25">
      <c r="A1638">
        <v>40</v>
      </c>
      <c r="B1638">
        <v>32</v>
      </c>
      <c r="C1638" t="s">
        <v>38</v>
      </c>
      <c r="D1638" t="s">
        <v>30</v>
      </c>
      <c r="E1638">
        <f t="shared" ca="1" si="24"/>
        <v>23.23</v>
      </c>
    </row>
    <row r="1639" spans="1:5" x14ac:dyDescent="0.25">
      <c r="A1639">
        <v>40</v>
      </c>
      <c r="B1639">
        <v>33</v>
      </c>
      <c r="C1639" t="s">
        <v>38</v>
      </c>
      <c r="D1639" t="s">
        <v>31</v>
      </c>
      <c r="E1639">
        <f t="shared" ca="1" si="24"/>
        <v>22.35</v>
      </c>
    </row>
    <row r="1640" spans="1:5" x14ac:dyDescent="0.25">
      <c r="A1640">
        <v>40</v>
      </c>
      <c r="B1640">
        <v>34</v>
      </c>
      <c r="C1640" t="s">
        <v>38</v>
      </c>
      <c r="D1640" t="s">
        <v>32</v>
      </c>
      <c r="E1640">
        <f t="shared" ca="1" si="24"/>
        <v>22.5</v>
      </c>
    </row>
    <row r="1641" spans="1:5" x14ac:dyDescent="0.25">
      <c r="A1641">
        <v>40</v>
      </c>
      <c r="B1641">
        <v>35</v>
      </c>
      <c r="C1641" t="s">
        <v>38</v>
      </c>
      <c r="D1641" t="s">
        <v>33</v>
      </c>
      <c r="E1641">
        <f t="shared" ca="1" si="24"/>
        <v>21.92</v>
      </c>
    </row>
    <row r="1642" spans="1:5" x14ac:dyDescent="0.25">
      <c r="A1642">
        <v>40</v>
      </c>
      <c r="B1642">
        <v>36</v>
      </c>
      <c r="C1642" t="s">
        <v>38</v>
      </c>
      <c r="D1642" t="s">
        <v>34</v>
      </c>
      <c r="E1642">
        <f t="shared" ca="1" si="24"/>
        <v>5.45</v>
      </c>
    </row>
    <row r="1643" spans="1:5" x14ac:dyDescent="0.25">
      <c r="A1643">
        <v>40</v>
      </c>
      <c r="B1643">
        <v>37</v>
      </c>
      <c r="C1643" t="s">
        <v>38</v>
      </c>
      <c r="D1643" t="s">
        <v>35</v>
      </c>
      <c r="E1643">
        <f t="shared" ca="1" si="24"/>
        <v>1.85</v>
      </c>
    </row>
    <row r="1644" spans="1:5" x14ac:dyDescent="0.25">
      <c r="A1644">
        <v>40</v>
      </c>
      <c r="B1644">
        <v>38</v>
      </c>
      <c r="C1644" t="s">
        <v>38</v>
      </c>
      <c r="D1644" t="s">
        <v>36</v>
      </c>
      <c r="E1644">
        <f t="shared" ca="1" si="24"/>
        <v>4.26</v>
      </c>
    </row>
    <row r="1645" spans="1:5" x14ac:dyDescent="0.25">
      <c r="A1645">
        <v>40</v>
      </c>
      <c r="B1645">
        <v>39</v>
      </c>
      <c r="C1645" t="s">
        <v>38</v>
      </c>
      <c r="D1645" t="s">
        <v>37</v>
      </c>
      <c r="E1645">
        <f t="shared" ca="1" si="24"/>
        <v>2.11</v>
      </c>
    </row>
    <row r="1646" spans="1:5" x14ac:dyDescent="0.25">
      <c r="A1646">
        <v>40</v>
      </c>
      <c r="B1646">
        <v>40</v>
      </c>
      <c r="C1646" t="s">
        <v>38</v>
      </c>
      <c r="D1646" t="s">
        <v>38</v>
      </c>
      <c r="E1646">
        <f t="shared" ca="1" si="24"/>
        <v>0</v>
      </c>
    </row>
    <row r="1647" spans="1:5" x14ac:dyDescent="0.25">
      <c r="A1647">
        <v>40</v>
      </c>
      <c r="B1647">
        <v>41</v>
      </c>
      <c r="C1647" t="s">
        <v>38</v>
      </c>
      <c r="D1647" t="s">
        <v>39</v>
      </c>
      <c r="E1647">
        <f t="shared" ca="1" si="24"/>
        <v>0</v>
      </c>
    </row>
    <row r="1648" spans="1:5" x14ac:dyDescent="0.25">
      <c r="A1648">
        <v>41</v>
      </c>
      <c r="B1648">
        <v>1</v>
      </c>
      <c r="C1648" t="s">
        <v>39</v>
      </c>
      <c r="D1648" t="s">
        <v>0</v>
      </c>
      <c r="E1648">
        <f t="shared" ca="1" si="24"/>
        <v>0</v>
      </c>
    </row>
    <row r="1649" spans="1:5" x14ac:dyDescent="0.25">
      <c r="A1649">
        <v>41</v>
      </c>
      <c r="B1649">
        <v>2</v>
      </c>
      <c r="C1649" t="s">
        <v>39</v>
      </c>
      <c r="D1649" t="s">
        <v>1</v>
      </c>
      <c r="E1649">
        <f t="shared" ref="E1649:E1687" ca="1" si="25">OFFSET($B$3,A1649,B1649)</f>
        <v>0</v>
      </c>
    </row>
    <row r="1650" spans="1:5" x14ac:dyDescent="0.25">
      <c r="A1650">
        <v>41</v>
      </c>
      <c r="B1650">
        <v>3</v>
      </c>
      <c r="C1650" t="s">
        <v>39</v>
      </c>
      <c r="D1650" t="s">
        <v>2</v>
      </c>
      <c r="E1650">
        <f t="shared" ca="1" si="25"/>
        <v>0</v>
      </c>
    </row>
    <row r="1651" spans="1:5" x14ac:dyDescent="0.25">
      <c r="A1651">
        <v>41</v>
      </c>
      <c r="B1651">
        <v>4</v>
      </c>
      <c r="C1651" t="s">
        <v>39</v>
      </c>
      <c r="D1651" t="s">
        <v>3</v>
      </c>
      <c r="E1651">
        <f t="shared" ca="1" si="25"/>
        <v>0</v>
      </c>
    </row>
    <row r="1652" spans="1:5" x14ac:dyDescent="0.25">
      <c r="A1652">
        <v>41</v>
      </c>
      <c r="B1652">
        <v>5</v>
      </c>
      <c r="C1652" t="s">
        <v>39</v>
      </c>
      <c r="D1652" t="s">
        <v>4</v>
      </c>
      <c r="E1652">
        <f t="shared" ca="1" si="25"/>
        <v>0</v>
      </c>
    </row>
    <row r="1653" spans="1:5" x14ac:dyDescent="0.25">
      <c r="A1653">
        <v>41</v>
      </c>
      <c r="B1653">
        <v>6</v>
      </c>
      <c r="C1653" t="s">
        <v>39</v>
      </c>
      <c r="D1653" t="s">
        <v>5</v>
      </c>
      <c r="E1653">
        <f t="shared" ca="1" si="25"/>
        <v>0</v>
      </c>
    </row>
    <row r="1654" spans="1:5" x14ac:dyDescent="0.25">
      <c r="A1654">
        <v>41</v>
      </c>
      <c r="B1654">
        <v>7</v>
      </c>
      <c r="C1654" t="s">
        <v>39</v>
      </c>
      <c r="D1654" t="s">
        <v>6</v>
      </c>
      <c r="E1654">
        <f t="shared" ca="1" si="25"/>
        <v>0</v>
      </c>
    </row>
    <row r="1655" spans="1:5" x14ac:dyDescent="0.25">
      <c r="A1655">
        <v>41</v>
      </c>
      <c r="B1655">
        <v>8</v>
      </c>
      <c r="C1655" t="s">
        <v>39</v>
      </c>
      <c r="D1655" t="s">
        <v>7</v>
      </c>
      <c r="E1655">
        <f t="shared" ca="1" si="25"/>
        <v>0</v>
      </c>
    </row>
    <row r="1656" spans="1:5" x14ac:dyDescent="0.25">
      <c r="A1656">
        <v>41</v>
      </c>
      <c r="B1656">
        <v>9</v>
      </c>
      <c r="C1656" t="s">
        <v>39</v>
      </c>
      <c r="D1656" t="s">
        <v>8</v>
      </c>
      <c r="E1656">
        <f t="shared" ca="1" si="25"/>
        <v>0</v>
      </c>
    </row>
    <row r="1657" spans="1:5" x14ac:dyDescent="0.25">
      <c r="A1657">
        <v>41</v>
      </c>
      <c r="B1657">
        <v>10</v>
      </c>
      <c r="C1657" t="s">
        <v>39</v>
      </c>
      <c r="D1657" t="s">
        <v>9</v>
      </c>
      <c r="E1657">
        <f t="shared" ca="1" si="25"/>
        <v>0</v>
      </c>
    </row>
    <row r="1658" spans="1:5" x14ac:dyDescent="0.25">
      <c r="A1658">
        <v>41</v>
      </c>
      <c r="B1658">
        <v>11</v>
      </c>
      <c r="C1658" t="s">
        <v>39</v>
      </c>
      <c r="D1658" t="s">
        <v>10</v>
      </c>
      <c r="E1658">
        <f t="shared" ca="1" si="25"/>
        <v>0</v>
      </c>
    </row>
    <row r="1659" spans="1:5" x14ac:dyDescent="0.25">
      <c r="A1659">
        <v>41</v>
      </c>
      <c r="B1659">
        <v>12</v>
      </c>
      <c r="C1659" t="s">
        <v>39</v>
      </c>
      <c r="D1659" t="s">
        <v>11</v>
      </c>
      <c r="E1659">
        <f t="shared" ca="1" si="25"/>
        <v>0</v>
      </c>
    </row>
    <row r="1660" spans="1:5" x14ac:dyDescent="0.25">
      <c r="A1660">
        <v>41</v>
      </c>
      <c r="B1660">
        <v>13</v>
      </c>
      <c r="C1660" t="s">
        <v>39</v>
      </c>
      <c r="D1660" t="s">
        <v>12</v>
      </c>
      <c r="E1660">
        <f t="shared" ca="1" si="25"/>
        <v>0</v>
      </c>
    </row>
    <row r="1661" spans="1:5" x14ac:dyDescent="0.25">
      <c r="A1661">
        <v>41</v>
      </c>
      <c r="B1661">
        <v>14</v>
      </c>
      <c r="C1661" t="s">
        <v>39</v>
      </c>
      <c r="D1661" t="s">
        <v>13</v>
      </c>
      <c r="E1661">
        <f t="shared" ca="1" si="25"/>
        <v>0</v>
      </c>
    </row>
    <row r="1662" spans="1:5" x14ac:dyDescent="0.25">
      <c r="A1662">
        <v>41</v>
      </c>
      <c r="B1662">
        <v>15</v>
      </c>
      <c r="C1662" t="s">
        <v>39</v>
      </c>
      <c r="D1662" t="s">
        <v>14</v>
      </c>
      <c r="E1662">
        <f t="shared" ca="1" si="25"/>
        <v>0</v>
      </c>
    </row>
    <row r="1663" spans="1:5" x14ac:dyDescent="0.25">
      <c r="A1663">
        <v>41</v>
      </c>
      <c r="B1663">
        <v>16</v>
      </c>
      <c r="C1663" t="s">
        <v>39</v>
      </c>
      <c r="D1663" t="s">
        <v>15</v>
      </c>
      <c r="E1663">
        <f t="shared" ca="1" si="25"/>
        <v>0</v>
      </c>
    </row>
    <row r="1664" spans="1:5" x14ac:dyDescent="0.25">
      <c r="A1664">
        <v>41</v>
      </c>
      <c r="B1664">
        <v>17</v>
      </c>
      <c r="C1664" t="s">
        <v>39</v>
      </c>
      <c r="D1664" t="s">
        <v>16</v>
      </c>
      <c r="E1664">
        <f t="shared" ca="1" si="25"/>
        <v>0</v>
      </c>
    </row>
    <row r="1665" spans="1:5" x14ac:dyDescent="0.25">
      <c r="A1665">
        <v>41</v>
      </c>
      <c r="B1665">
        <v>18</v>
      </c>
      <c r="C1665" t="s">
        <v>39</v>
      </c>
      <c r="D1665" t="s">
        <v>17</v>
      </c>
      <c r="E1665">
        <f t="shared" ca="1" si="25"/>
        <v>0</v>
      </c>
    </row>
    <row r="1666" spans="1:5" x14ac:dyDescent="0.25">
      <c r="A1666">
        <v>41</v>
      </c>
      <c r="B1666">
        <v>19</v>
      </c>
      <c r="C1666" t="s">
        <v>39</v>
      </c>
      <c r="D1666" t="s">
        <v>18</v>
      </c>
      <c r="E1666">
        <f t="shared" ca="1" si="25"/>
        <v>0</v>
      </c>
    </row>
    <row r="1667" spans="1:5" x14ac:dyDescent="0.25">
      <c r="A1667">
        <v>41</v>
      </c>
      <c r="B1667">
        <v>20</v>
      </c>
      <c r="C1667" t="s">
        <v>39</v>
      </c>
      <c r="D1667" t="s">
        <v>19</v>
      </c>
      <c r="E1667">
        <f t="shared" ca="1" si="25"/>
        <v>0</v>
      </c>
    </row>
    <row r="1668" spans="1:5" x14ac:dyDescent="0.25">
      <c r="A1668">
        <v>41</v>
      </c>
      <c r="B1668">
        <v>21</v>
      </c>
      <c r="C1668" t="s">
        <v>39</v>
      </c>
      <c r="D1668" t="s">
        <v>20</v>
      </c>
      <c r="E1668">
        <f t="shared" ca="1" si="25"/>
        <v>0</v>
      </c>
    </row>
    <row r="1669" spans="1:5" x14ac:dyDescent="0.25">
      <c r="A1669">
        <v>41</v>
      </c>
      <c r="B1669">
        <v>22</v>
      </c>
      <c r="C1669" t="s">
        <v>39</v>
      </c>
      <c r="D1669" t="s">
        <v>21</v>
      </c>
      <c r="E1669">
        <f t="shared" ca="1" si="25"/>
        <v>0</v>
      </c>
    </row>
    <row r="1670" spans="1:5" x14ac:dyDescent="0.25">
      <c r="A1670">
        <v>41</v>
      </c>
      <c r="B1670">
        <v>23</v>
      </c>
      <c r="C1670" t="s">
        <v>39</v>
      </c>
      <c r="D1670" t="s">
        <v>22</v>
      </c>
      <c r="E1670">
        <f t="shared" ca="1" si="25"/>
        <v>0</v>
      </c>
    </row>
    <row r="1671" spans="1:5" x14ac:dyDescent="0.25">
      <c r="A1671">
        <v>41</v>
      </c>
      <c r="B1671">
        <v>24</v>
      </c>
      <c r="C1671" t="s">
        <v>39</v>
      </c>
      <c r="D1671" t="s">
        <v>23</v>
      </c>
      <c r="E1671">
        <f t="shared" ca="1" si="25"/>
        <v>0</v>
      </c>
    </row>
    <row r="1672" spans="1:5" x14ac:dyDescent="0.25">
      <c r="A1672">
        <v>41</v>
      </c>
      <c r="B1672">
        <v>25</v>
      </c>
      <c r="C1672" t="s">
        <v>39</v>
      </c>
      <c r="D1672" t="s">
        <v>24</v>
      </c>
      <c r="E1672">
        <f t="shared" ca="1" si="25"/>
        <v>0</v>
      </c>
    </row>
    <row r="1673" spans="1:5" x14ac:dyDescent="0.25">
      <c r="A1673">
        <v>41</v>
      </c>
      <c r="B1673">
        <v>26</v>
      </c>
      <c r="C1673" t="s">
        <v>39</v>
      </c>
      <c r="D1673" t="s">
        <v>25</v>
      </c>
      <c r="E1673">
        <f t="shared" ca="1" si="25"/>
        <v>0</v>
      </c>
    </row>
    <row r="1674" spans="1:5" x14ac:dyDescent="0.25">
      <c r="A1674">
        <v>41</v>
      </c>
      <c r="B1674">
        <v>27</v>
      </c>
      <c r="C1674" t="s">
        <v>39</v>
      </c>
      <c r="D1674" t="s">
        <v>26</v>
      </c>
      <c r="E1674">
        <f t="shared" ca="1" si="25"/>
        <v>0</v>
      </c>
    </row>
    <row r="1675" spans="1:5" x14ac:dyDescent="0.25">
      <c r="A1675">
        <v>41</v>
      </c>
      <c r="B1675">
        <v>29</v>
      </c>
      <c r="C1675" t="s">
        <v>39</v>
      </c>
      <c r="D1675" t="s">
        <v>27</v>
      </c>
      <c r="E1675">
        <f t="shared" ca="1" si="25"/>
        <v>0</v>
      </c>
    </row>
    <row r="1676" spans="1:5" x14ac:dyDescent="0.25">
      <c r="A1676">
        <v>41</v>
      </c>
      <c r="B1676">
        <v>30</v>
      </c>
      <c r="C1676" t="s">
        <v>39</v>
      </c>
      <c r="D1676" t="s">
        <v>28</v>
      </c>
      <c r="E1676">
        <f t="shared" ca="1" si="25"/>
        <v>0</v>
      </c>
    </row>
    <row r="1677" spans="1:5" x14ac:dyDescent="0.25">
      <c r="A1677">
        <v>41</v>
      </c>
      <c r="B1677">
        <v>31</v>
      </c>
      <c r="C1677" t="s">
        <v>39</v>
      </c>
      <c r="D1677" t="s">
        <v>29</v>
      </c>
      <c r="E1677">
        <f t="shared" ca="1" si="25"/>
        <v>0</v>
      </c>
    </row>
    <row r="1678" spans="1:5" x14ac:dyDescent="0.25">
      <c r="A1678">
        <v>41</v>
      </c>
      <c r="B1678">
        <v>32</v>
      </c>
      <c r="C1678" t="s">
        <v>39</v>
      </c>
      <c r="D1678" t="s">
        <v>30</v>
      </c>
      <c r="E1678">
        <f t="shared" ca="1" si="25"/>
        <v>0</v>
      </c>
    </row>
    <row r="1679" spans="1:5" x14ac:dyDescent="0.25">
      <c r="A1679">
        <v>41</v>
      </c>
      <c r="B1679">
        <v>33</v>
      </c>
      <c r="C1679" t="s">
        <v>39</v>
      </c>
      <c r="D1679" t="s">
        <v>31</v>
      </c>
      <c r="E1679">
        <f t="shared" ca="1" si="25"/>
        <v>0</v>
      </c>
    </row>
    <row r="1680" spans="1:5" x14ac:dyDescent="0.25">
      <c r="A1680">
        <v>41</v>
      </c>
      <c r="B1680">
        <v>34</v>
      </c>
      <c r="C1680" t="s">
        <v>39</v>
      </c>
      <c r="D1680" t="s">
        <v>32</v>
      </c>
      <c r="E1680">
        <f t="shared" ca="1" si="25"/>
        <v>0</v>
      </c>
    </row>
    <row r="1681" spans="1:5" x14ac:dyDescent="0.25">
      <c r="A1681">
        <v>41</v>
      </c>
      <c r="B1681">
        <v>35</v>
      </c>
      <c r="C1681" t="s">
        <v>39</v>
      </c>
      <c r="D1681" t="s">
        <v>33</v>
      </c>
      <c r="E1681">
        <f t="shared" ca="1" si="25"/>
        <v>0</v>
      </c>
    </row>
    <row r="1682" spans="1:5" x14ac:dyDescent="0.25">
      <c r="A1682">
        <v>41</v>
      </c>
      <c r="B1682">
        <v>36</v>
      </c>
      <c r="C1682" t="s">
        <v>39</v>
      </c>
      <c r="D1682" t="s">
        <v>34</v>
      </c>
      <c r="E1682">
        <f t="shared" ca="1" si="25"/>
        <v>0</v>
      </c>
    </row>
    <row r="1683" spans="1:5" x14ac:dyDescent="0.25">
      <c r="A1683">
        <v>41</v>
      </c>
      <c r="B1683">
        <v>37</v>
      </c>
      <c r="C1683" t="s">
        <v>39</v>
      </c>
      <c r="D1683" t="s">
        <v>35</v>
      </c>
      <c r="E1683">
        <f t="shared" ca="1" si="25"/>
        <v>0</v>
      </c>
    </row>
    <row r="1684" spans="1:5" x14ac:dyDescent="0.25">
      <c r="A1684">
        <v>41</v>
      </c>
      <c r="B1684">
        <v>38</v>
      </c>
      <c r="C1684" t="s">
        <v>39</v>
      </c>
      <c r="D1684" t="s">
        <v>36</v>
      </c>
      <c r="E1684">
        <f t="shared" ca="1" si="25"/>
        <v>0</v>
      </c>
    </row>
    <row r="1685" spans="1:5" x14ac:dyDescent="0.25">
      <c r="A1685">
        <v>41</v>
      </c>
      <c r="B1685">
        <v>39</v>
      </c>
      <c r="C1685" t="s">
        <v>39</v>
      </c>
      <c r="D1685" t="s">
        <v>37</v>
      </c>
      <c r="E1685">
        <f t="shared" ca="1" si="25"/>
        <v>0</v>
      </c>
    </row>
    <row r="1686" spans="1:5" x14ac:dyDescent="0.25">
      <c r="A1686">
        <v>41</v>
      </c>
      <c r="B1686">
        <v>40</v>
      </c>
      <c r="C1686" t="s">
        <v>39</v>
      </c>
      <c r="D1686" t="s">
        <v>38</v>
      </c>
      <c r="E1686">
        <f t="shared" ca="1" si="25"/>
        <v>0</v>
      </c>
    </row>
    <row r="1687" spans="1:5" x14ac:dyDescent="0.25">
      <c r="A1687">
        <v>41</v>
      </c>
      <c r="B1687">
        <v>41</v>
      </c>
      <c r="C1687" t="s">
        <v>39</v>
      </c>
      <c r="D1687" t="s">
        <v>39</v>
      </c>
      <c r="E1687">
        <f t="shared" ca="1" si="25"/>
        <v>0</v>
      </c>
    </row>
  </sheetData>
  <pageMargins left="0.7" right="0.7" top="0.75" bottom="0.75" header="0.3" footer="0.3"/>
  <ignoredErrors>
    <ignoredError sqref="H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Distancia NUT - puerto</vt:lpstr>
      <vt:lpstr>Tiempos carretera (horas)</vt:lpstr>
      <vt:lpstr>Tiempos carretera (Cálculo)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</dc:creator>
  <cp:lastModifiedBy>Alicia Munín Doce</cp:lastModifiedBy>
  <cp:lastPrinted>2022-04-12T08:05:48Z</cp:lastPrinted>
  <dcterms:created xsi:type="dcterms:W3CDTF">2022-04-11T11:42:07Z</dcterms:created>
  <dcterms:modified xsi:type="dcterms:W3CDTF">2022-10-13T08:58:24Z</dcterms:modified>
</cp:coreProperties>
</file>