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Data/"/>
    </mc:Choice>
  </mc:AlternateContent>
  <xr:revisionPtr revIDLastSave="51" documentId="13_ncr:1_{04FCF32F-C4E3-45F6-9CE8-2A04C52824BE}" xr6:coauthVersionLast="47" xr6:coauthVersionMax="47" xr10:uidLastSave="{C1C050AB-0DDC-4AC3-9527-B2F4A33C408E}"/>
  <bookViews>
    <workbookView xWindow="-28920" yWindow="-120" windowWidth="29040" windowHeight="15225" activeTab="1" xr2:uid="{00000000-000D-0000-FFFF-FFFF00000000}"/>
  </bookViews>
  <sheets>
    <sheet name="Puertos" sheetId="1" r:id="rId1"/>
    <sheet name="Distancias O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2" l="1"/>
  <c r="R36" i="2"/>
  <c r="R35" i="2"/>
  <c r="R34" i="2"/>
  <c r="R33" i="2"/>
  <c r="R32" i="2"/>
  <c r="R31" i="2"/>
  <c r="R30" i="2"/>
  <c r="R29" i="2"/>
  <c r="R28" i="2"/>
  <c r="R27" i="2"/>
  <c r="R26" i="2"/>
  <c r="R25" i="2"/>
  <c r="R23" i="2"/>
  <c r="R22" i="2"/>
  <c r="R21" i="2"/>
  <c r="R20" i="2"/>
  <c r="R18" i="2"/>
  <c r="R17" i="2"/>
  <c r="R16" i="2"/>
  <c r="R15" i="2"/>
  <c r="R14" i="2"/>
  <c r="R13" i="2"/>
  <c r="R12" i="2"/>
  <c r="R11" i="2"/>
  <c r="R9" i="2"/>
  <c r="R8" i="2"/>
  <c r="R7" i="2"/>
  <c r="AG19" i="2"/>
  <c r="Z19" i="2"/>
  <c r="Y19" i="2"/>
  <c r="U19" i="2"/>
  <c r="T19" i="2"/>
  <c r="W19" i="2"/>
  <c r="V19" i="2"/>
  <c r="X19" i="2"/>
  <c r="AJ19" i="2"/>
  <c r="AD19" i="2"/>
  <c r="AC19" i="2"/>
  <c r="AB19" i="2"/>
  <c r="AA19" i="2"/>
  <c r="S19" i="2"/>
  <c r="Q19" i="2"/>
  <c r="G19" i="2"/>
  <c r="F19" i="2"/>
  <c r="Q37" i="2"/>
  <c r="Q34" i="2"/>
  <c r="Q31" i="2"/>
  <c r="Q30" i="2"/>
  <c r="Q29" i="2"/>
  <c r="Q27" i="2"/>
  <c r="Q28" i="2"/>
  <c r="AJ30" i="2"/>
  <c r="AI35" i="2"/>
  <c r="AJ35" i="2"/>
  <c r="AJ36" i="2"/>
  <c r="AJ34" i="2"/>
  <c r="AH34" i="2"/>
  <c r="AJ33" i="2"/>
  <c r="AI33" i="2"/>
  <c r="AH33" i="2"/>
  <c r="AJ32" i="2"/>
  <c r="AI32" i="2"/>
  <c r="AH32" i="2"/>
  <c r="AF32" i="2"/>
  <c r="AJ31" i="2"/>
  <c r="AH31" i="2"/>
  <c r="AH30" i="2"/>
  <c r="AF30" i="2"/>
  <c r="AD30" i="2"/>
  <c r="AJ29" i="2"/>
  <c r="AH29" i="2"/>
  <c r="AD29" i="2"/>
  <c r="AC29" i="2"/>
  <c r="AJ28" i="2"/>
  <c r="AH28" i="2"/>
  <c r="AD28" i="2"/>
  <c r="AC28" i="2"/>
  <c r="AB28" i="2"/>
  <c r="AJ27" i="2"/>
  <c r="Z36" i="2"/>
  <c r="AH27" i="2"/>
  <c r="AG27" i="2"/>
  <c r="AF27" i="2"/>
  <c r="AE27" i="2"/>
  <c r="AD27" i="2"/>
  <c r="AC27" i="2"/>
  <c r="AB27" i="2"/>
  <c r="AA27" i="2"/>
  <c r="AJ26" i="2"/>
  <c r="AH26" i="2"/>
  <c r="Z26" i="2"/>
  <c r="AJ25" i="2"/>
  <c r="AI25" i="2"/>
  <c r="AD25" i="2"/>
  <c r="AC25" i="2"/>
  <c r="AB25" i="2"/>
  <c r="AA25" i="2"/>
  <c r="AJ24" i="2"/>
  <c r="AH24" i="2"/>
  <c r="AJ23" i="2"/>
  <c r="AI23" i="2"/>
  <c r="AH23" i="2"/>
  <c r="AG23" i="2"/>
  <c r="AD23" i="2"/>
  <c r="AC23" i="2"/>
  <c r="AB23" i="2"/>
  <c r="AA23" i="2"/>
  <c r="X23" i="2"/>
  <c r="Q23" i="2"/>
  <c r="AH22" i="2"/>
  <c r="AA22" i="2"/>
  <c r="Z22" i="2"/>
  <c r="AH21" i="2"/>
  <c r="AG21" i="2"/>
  <c r="AJ20" i="2"/>
  <c r="AH20" i="2"/>
  <c r="AD20" i="2"/>
  <c r="AA20" i="2"/>
  <c r="Z20" i="2"/>
  <c r="Y20" i="2"/>
  <c r="X20" i="2"/>
  <c r="V20" i="2"/>
  <c r="Q20" i="2"/>
  <c r="X18" i="2"/>
  <c r="T18" i="2"/>
  <c r="AF17" i="2"/>
  <c r="AE17" i="2"/>
  <c r="AD17" i="2"/>
  <c r="AC17" i="2"/>
  <c r="AB17" i="2"/>
  <c r="AA17" i="2"/>
  <c r="W17" i="2"/>
  <c r="V17" i="2"/>
  <c r="U17" i="2"/>
  <c r="T17" i="2"/>
  <c r="S17" i="2"/>
  <c r="Q17" i="2"/>
  <c r="P16" i="2"/>
  <c r="AG15" i="2"/>
  <c r="AF15" i="2"/>
  <c r="AE15" i="2"/>
  <c r="AD15" i="2"/>
  <c r="AC15" i="2"/>
  <c r="AB15" i="2"/>
  <c r="Y15" i="2"/>
  <c r="W15" i="2"/>
  <c r="T15" i="2"/>
  <c r="S15" i="2"/>
  <c r="Q15" i="2"/>
  <c r="P15" i="2"/>
  <c r="O15" i="2"/>
  <c r="AI14" i="2"/>
  <c r="AG14" i="2"/>
  <c r="AH14" i="2"/>
  <c r="AE14" i="2"/>
  <c r="AD14" i="2"/>
  <c r="AB14" i="2"/>
  <c r="AC14" i="2"/>
  <c r="AA14" i="2"/>
  <c r="Z14" i="2"/>
  <c r="Y14" i="2"/>
  <c r="X14" i="2"/>
  <c r="W14" i="2"/>
  <c r="V14" i="2"/>
  <c r="U14" i="2"/>
  <c r="T14" i="2"/>
  <c r="S14" i="2"/>
  <c r="Q14" i="2"/>
  <c r="P14" i="2"/>
  <c r="O14" i="2"/>
  <c r="N14" i="2"/>
  <c r="AH13" i="2"/>
  <c r="AG13" i="2"/>
  <c r="AF13" i="2"/>
  <c r="AE13" i="2"/>
  <c r="AD13" i="2"/>
  <c r="AC13" i="2"/>
  <c r="AB13" i="2"/>
  <c r="AA13" i="2"/>
  <c r="X13" i="2"/>
  <c r="W13" i="2"/>
  <c r="V13" i="2"/>
  <c r="U13" i="2"/>
  <c r="T13" i="2"/>
  <c r="S13" i="2"/>
  <c r="P13" i="2"/>
  <c r="Q13" i="2"/>
  <c r="O13" i="2"/>
  <c r="N13" i="2"/>
  <c r="M13" i="2"/>
  <c r="W12" i="2"/>
  <c r="T12" i="2"/>
  <c r="P12" i="2"/>
  <c r="N12" i="2"/>
  <c r="M12" i="2"/>
  <c r="L12" i="2"/>
  <c r="J32" i="2"/>
  <c r="AA11" i="2"/>
  <c r="P11" i="2"/>
  <c r="N11" i="2"/>
  <c r="M11" i="2"/>
  <c r="J13" i="2"/>
  <c r="W10" i="2"/>
  <c r="I21" i="2"/>
  <c r="I17" i="2"/>
  <c r="N10" i="2"/>
  <c r="I13" i="2"/>
  <c r="AI9" i="2" l="1"/>
  <c r="AH9" i="2"/>
  <c r="AE9" i="2"/>
  <c r="AF9" i="2"/>
  <c r="U9" i="2"/>
  <c r="P9" i="2"/>
  <c r="O9" i="2"/>
  <c r="N9" i="2"/>
  <c r="M9" i="2"/>
  <c r="L9" i="2"/>
  <c r="J9" i="2"/>
  <c r="AH8" i="2"/>
  <c r="AG8" i="2"/>
  <c r="AF8" i="2"/>
  <c r="V8" i="2"/>
  <c r="S8" i="2"/>
  <c r="Q8" i="2"/>
  <c r="P8" i="2"/>
  <c r="O8" i="2"/>
  <c r="N8" i="2"/>
  <c r="M8" i="2"/>
  <c r="L8" i="2"/>
  <c r="K8" i="2"/>
  <c r="J8" i="2"/>
  <c r="I8" i="2"/>
  <c r="H8" i="2"/>
  <c r="F32" i="2"/>
  <c r="L7" i="2"/>
  <c r="G7" i="2"/>
  <c r="AJ6" i="2"/>
  <c r="AI6" i="2"/>
  <c r="AH6" i="2"/>
  <c r="AG6" i="2"/>
  <c r="AF6" i="2"/>
  <c r="AE6" i="2"/>
  <c r="AD6" i="2"/>
  <c r="AC6" i="2"/>
  <c r="AB6" i="2"/>
  <c r="AA6" i="2"/>
  <c r="Z6" i="2"/>
  <c r="Y6" i="2"/>
  <c r="W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E7" i="2"/>
  <c r="D9" i="2"/>
  <c r="D8" i="2"/>
  <c r="E5" i="2"/>
  <c r="H7" i="2"/>
  <c r="F5" i="2"/>
  <c r="F4" i="2"/>
  <c r="B37" i="2"/>
  <c r="H4" i="2"/>
  <c r="U23" i="2"/>
  <c r="W26" i="2"/>
  <c r="T22" i="2"/>
  <c r="W22" i="2"/>
  <c r="W23" i="2"/>
  <c r="I12" i="2"/>
  <c r="K4" i="2"/>
  <c r="E4" i="2"/>
  <c r="M4" i="2"/>
  <c r="D28" i="2"/>
  <c r="Y18" i="2"/>
  <c r="D18" i="2"/>
  <c r="Y7" i="2"/>
  <c r="D4" i="2"/>
  <c r="O4" i="2"/>
  <c r="J4" i="2"/>
  <c r="J5" i="2"/>
  <c r="B36" i="2"/>
  <c r="B35" i="2"/>
  <c r="B34" i="2"/>
  <c r="AG3" i="2" s="1"/>
  <c r="B33" i="2"/>
  <c r="B32" i="2"/>
  <c r="B31" i="2"/>
  <c r="AD3" i="2" s="1"/>
  <c r="B30" i="2"/>
  <c r="AC3" i="2" s="1"/>
  <c r="B29" i="2"/>
  <c r="B28" i="2"/>
  <c r="B27" i="2"/>
  <c r="B26" i="2"/>
  <c r="Y3" i="2" s="1"/>
  <c r="B25" i="2"/>
  <c r="B24" i="2"/>
  <c r="B23" i="2"/>
  <c r="V3" i="2" s="1"/>
  <c r="B22" i="2"/>
  <c r="U3" i="2" s="1"/>
  <c r="B21" i="2"/>
  <c r="B20" i="2"/>
  <c r="B19" i="2"/>
  <c r="R3" i="2" s="1"/>
  <c r="B18" i="2"/>
  <c r="Q3" i="2" s="1"/>
  <c r="B17" i="2"/>
  <c r="B16" i="2"/>
  <c r="B15" i="2"/>
  <c r="B14" i="2"/>
  <c r="M3" i="2" s="1"/>
  <c r="B13" i="2"/>
  <c r="B12" i="2"/>
  <c r="B11" i="2"/>
  <c r="J3" i="2" s="1"/>
  <c r="B10" i="2"/>
  <c r="I3" i="2" s="1"/>
  <c r="B9" i="2"/>
  <c r="B8" i="2"/>
  <c r="B7" i="2"/>
  <c r="B6" i="2"/>
  <c r="E3" i="2" s="1"/>
  <c r="B5" i="2"/>
  <c r="B4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F3" i="2" l="1"/>
  <c r="N3" i="2"/>
  <c r="Z3" i="2"/>
  <c r="AH3" i="2"/>
  <c r="C3" i="2"/>
  <c r="G3" i="2"/>
  <c r="K3" i="2"/>
  <c r="O3" i="2"/>
  <c r="S3" i="2"/>
  <c r="W3" i="2"/>
  <c r="AA3" i="2"/>
  <c r="AE3" i="2"/>
  <c r="AI3" i="2"/>
  <c r="AJ3" i="2"/>
  <c r="D3" i="2"/>
  <c r="H3" i="2"/>
  <c r="L3" i="2"/>
  <c r="P3" i="2"/>
  <c r="T3" i="2"/>
  <c r="X3" i="2"/>
  <c r="AB3" i="2"/>
  <c r="AF3" i="2"/>
</calcChain>
</file>

<file path=xl/sharedStrings.xml><?xml version="1.0" encoding="utf-8"?>
<sst xmlns="http://schemas.openxmlformats.org/spreadsheetml/2006/main" count="4" uniqueCount="4">
  <si>
    <t>ID</t>
  </si>
  <si>
    <t>Distancias en millas</t>
  </si>
  <si>
    <t xml:space="preserve"> </t>
  </si>
  <si>
    <t>PUERTOS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</si>
</sst>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ASUS/Documents/Tesis/Transcad/Cartografia/Rutas%20Septiemb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s_Septiembre"/>
    </sheetNames>
    <sheetDataSet>
      <sheetData sheetId="0" refreshError="1">
        <row r="2">
          <cell r="A2">
            <v>61</v>
          </cell>
          <cell r="D2" t="str">
            <v>Acceso Pto Algeciras</v>
          </cell>
        </row>
        <row r="3">
          <cell r="A3">
            <v>62</v>
          </cell>
          <cell r="D3" t="str">
            <v>Acceso Pto Barcelona</v>
          </cell>
        </row>
        <row r="4">
          <cell r="A4">
            <v>63</v>
          </cell>
          <cell r="D4" t="str">
            <v>Acceso Pto Tarragona</v>
          </cell>
        </row>
        <row r="5">
          <cell r="A5">
            <v>275</v>
          </cell>
          <cell r="D5" t="str">
            <v>Acceso Pto Brest</v>
          </cell>
        </row>
        <row r="6">
          <cell r="A6">
            <v>271</v>
          </cell>
          <cell r="D6" t="str">
            <v>Acceso Pto Caen</v>
          </cell>
        </row>
        <row r="7">
          <cell r="A7">
            <v>77</v>
          </cell>
          <cell r="D7" t="str">
            <v>Acceso Pto Valencia</v>
          </cell>
        </row>
        <row r="8">
          <cell r="A8">
            <v>111</v>
          </cell>
          <cell r="D8" t="str">
            <v>Acceso Pto Oporto</v>
          </cell>
        </row>
        <row r="9">
          <cell r="A9">
            <v>297</v>
          </cell>
          <cell r="D9" t="str">
            <v>Acceso Pto Cádiz</v>
          </cell>
        </row>
        <row r="10">
          <cell r="A10">
            <v>294</v>
          </cell>
          <cell r="D10" t="str">
            <v>Acceso Pto Lisboa</v>
          </cell>
        </row>
        <row r="11">
          <cell r="A11">
            <v>118</v>
          </cell>
          <cell r="D11" t="str">
            <v>Acceso Pto Cartagena</v>
          </cell>
        </row>
        <row r="12">
          <cell r="A12">
            <v>175</v>
          </cell>
          <cell r="D12" t="str">
            <v>Acceso Pto Ferrol</v>
          </cell>
        </row>
        <row r="13">
          <cell r="A13">
            <v>326</v>
          </cell>
          <cell r="D13" t="str">
            <v>Acceso Pto Santander</v>
          </cell>
        </row>
        <row r="14">
          <cell r="A14">
            <v>163</v>
          </cell>
          <cell r="D14" t="str">
            <v>Acceso Pto Bilbao</v>
          </cell>
        </row>
        <row r="15">
          <cell r="A15">
            <v>172</v>
          </cell>
          <cell r="D15" t="str">
            <v>Acceso Pto Pasajes</v>
          </cell>
        </row>
        <row r="16">
          <cell r="A16">
            <v>282</v>
          </cell>
          <cell r="D16" t="str">
            <v>Acceso Pto St Nazaire</v>
          </cell>
        </row>
        <row r="17">
          <cell r="A17">
            <v>287</v>
          </cell>
          <cell r="D17" t="str">
            <v>Acceso Pto Marín</v>
          </cell>
        </row>
        <row r="18">
          <cell r="A18">
            <v>235</v>
          </cell>
          <cell r="D18" t="str">
            <v>Acceso Pto Dunquerque</v>
          </cell>
        </row>
        <row r="19">
          <cell r="A19">
            <v>203</v>
          </cell>
          <cell r="D19" t="str">
            <v>Acceso Pto Hamburgo</v>
          </cell>
        </row>
        <row r="20">
          <cell r="A20">
            <v>253</v>
          </cell>
          <cell r="D20" t="str">
            <v>Acceso Pto Amberes</v>
          </cell>
        </row>
        <row r="21">
          <cell r="A21">
            <v>250</v>
          </cell>
          <cell r="D21" t="str">
            <v>Acceso Pto Rotterdam</v>
          </cell>
        </row>
        <row r="22">
          <cell r="A22">
            <v>245</v>
          </cell>
          <cell r="D22" t="str">
            <v>Acceso Pto Bremerhaven</v>
          </cell>
        </row>
        <row r="23">
          <cell r="A23">
            <v>218</v>
          </cell>
          <cell r="D23" t="str">
            <v>Acceso Pto Amsterdam</v>
          </cell>
        </row>
        <row r="24">
          <cell r="A24">
            <v>220</v>
          </cell>
          <cell r="D24" t="str">
            <v>Acceso Pto Zeebrugge</v>
          </cell>
        </row>
        <row r="25">
          <cell r="A25">
            <v>254</v>
          </cell>
          <cell r="D25" t="str">
            <v>Acceso Pto Gante</v>
          </cell>
        </row>
        <row r="26">
          <cell r="A26">
            <v>268</v>
          </cell>
          <cell r="D26" t="str">
            <v>Acceso Pto Calais</v>
          </cell>
        </row>
        <row r="27">
          <cell r="A27">
            <v>269</v>
          </cell>
          <cell r="D27" t="str">
            <v>Acceso Pto Le Havre</v>
          </cell>
        </row>
        <row r="28">
          <cell r="A28">
            <v>272</v>
          </cell>
          <cell r="D28" t="str">
            <v>Acceso Pto Cherburgo</v>
          </cell>
        </row>
        <row r="29">
          <cell r="A29">
            <v>283</v>
          </cell>
          <cell r="D29" t="str">
            <v>Acceso Pto La Rochelle</v>
          </cell>
        </row>
        <row r="30">
          <cell r="A30">
            <v>285</v>
          </cell>
          <cell r="D30" t="str">
            <v>Acceso Pto A Coruña</v>
          </cell>
        </row>
        <row r="31">
          <cell r="A31">
            <v>288</v>
          </cell>
          <cell r="D31" t="str">
            <v>Acceso Pto Vigo</v>
          </cell>
        </row>
        <row r="32">
          <cell r="A32">
            <v>295</v>
          </cell>
          <cell r="D32" t="str">
            <v>Acceso Pto Sines</v>
          </cell>
        </row>
        <row r="33">
          <cell r="A33">
            <v>323</v>
          </cell>
          <cell r="D33" t="str">
            <v>Acceso Pto Gijón</v>
          </cell>
        </row>
        <row r="34">
          <cell r="A34">
            <v>462</v>
          </cell>
          <cell r="D34" t="str">
            <v>Acceso Pto Malaga</v>
          </cell>
        </row>
        <row r="35">
          <cell r="A35">
            <v>359</v>
          </cell>
          <cell r="D35" t="str">
            <v>Acceso Pto Burdeos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D37"/>
  <sheetViews>
    <sheetView workbookViewId="0">
      <selection activeCell="C9" sqref="C9"/>
    </sheetView>
  </sheetViews>
  <sheetFormatPr baseColWidth="10" defaultRowHeight="15" x14ac:dyDescent="0.25"/>
  <cols>
    <col min="2" max="2" width="23.28515625" bestFit="1" customWidth="1"/>
    <col min="3" max="3" width="9" style="4" customWidth="1"/>
    <col min="4" max="5" width="19.140625" bestFit="1" customWidth="1"/>
    <col min="6" max="6" width="21.5703125" bestFit="1" customWidth="1"/>
    <col min="7" max="7" width="15.7109375" customWidth="1"/>
    <col min="8" max="8" width="15.5703125" customWidth="1"/>
    <col min="9" max="9" width="17.140625" customWidth="1"/>
    <col min="10" max="10" width="17.85546875" customWidth="1"/>
    <col min="11" max="11" width="16" customWidth="1"/>
    <col min="12" max="12" width="16.7109375" bestFit="1" customWidth="1"/>
    <col min="13" max="13" width="20" bestFit="1" customWidth="1"/>
    <col min="14" max="14" width="16.42578125" bestFit="1" customWidth="1"/>
    <col min="15" max="15" width="20.140625" bestFit="1" customWidth="1"/>
    <col min="16" max="16" width="16.7109375" bestFit="1" customWidth="1"/>
    <col min="17" max="17" width="17.7109375" bestFit="1" customWidth="1"/>
    <col min="18" max="18" width="20" bestFit="1" customWidth="1"/>
    <col min="19" max="19" width="16.140625" bestFit="1" customWidth="1"/>
    <col min="20" max="20" width="22.42578125" bestFit="1" customWidth="1"/>
    <col min="21" max="21" width="20.28515625" bestFit="1" customWidth="1"/>
    <col min="22" max="22" width="19.140625" bestFit="1" customWidth="1"/>
    <col min="23" max="23" width="20.5703125" bestFit="1" customWidth="1"/>
    <col min="24" max="24" width="23.28515625" bestFit="1" customWidth="1"/>
    <col min="25" max="25" width="21.5703125" bestFit="1" customWidth="1"/>
    <col min="26" max="26" width="20.5703125" bestFit="1" customWidth="1"/>
    <col min="27" max="27" width="16.42578125" bestFit="1" customWidth="1"/>
    <col min="28" max="28" width="16.28515625" bestFit="1" customWidth="1"/>
    <col min="29" max="29" width="18.7109375" bestFit="1" customWidth="1"/>
    <col min="30" max="30" width="20.42578125" bestFit="1" customWidth="1"/>
    <col min="31" max="31" width="21.28515625" bestFit="1" customWidth="1"/>
    <col min="32" max="32" width="19.140625" bestFit="1" customWidth="1"/>
    <col min="33" max="33" width="15" bestFit="1" customWidth="1"/>
    <col min="34" max="35" width="15.7109375" bestFit="1" customWidth="1"/>
    <col min="36" max="36" width="17.42578125" bestFit="1" customWidth="1"/>
    <col min="37" max="37" width="18.42578125" bestFit="1" customWidth="1"/>
  </cols>
  <sheetData>
    <row r="2" spans="2:4" x14ac:dyDescent="0.25">
      <c r="B2" s="1"/>
    </row>
    <row r="3" spans="2:4" s="4" customFormat="1" x14ac:dyDescent="0.25">
      <c r="B3" s="2" t="s">
        <v>3</v>
      </c>
      <c r="C3" s="2" t="s">
        <v>0</v>
      </c>
    </row>
    <row r="4" spans="2:4" x14ac:dyDescent="0.25">
      <c r="B4" s="4" t="str">
        <f>[1]Rutas_Septiembre!$D2</f>
        <v>Acceso Pto Algeciras</v>
      </c>
      <c r="C4" s="3">
        <f>[1]Rutas_Septiembre!$A2</f>
        <v>61</v>
      </c>
      <c r="D4">
        <v>1</v>
      </c>
    </row>
    <row r="5" spans="2:4" x14ac:dyDescent="0.25">
      <c r="B5" s="4" t="str">
        <f>[1]Rutas_Septiembre!$D3</f>
        <v>Acceso Pto Barcelona</v>
      </c>
      <c r="C5" s="3">
        <f>[1]Rutas_Septiembre!$A3</f>
        <v>62</v>
      </c>
      <c r="D5">
        <v>2</v>
      </c>
    </row>
    <row r="6" spans="2:4" x14ac:dyDescent="0.25">
      <c r="B6" s="6" t="str">
        <f>[1]Rutas_Septiembre!$D4</f>
        <v>Acceso Pto Tarragona</v>
      </c>
      <c r="C6" s="3">
        <f>[1]Rutas_Septiembre!$A4</f>
        <v>63</v>
      </c>
      <c r="D6">
        <v>3</v>
      </c>
    </row>
    <row r="7" spans="2:4" x14ac:dyDescent="0.25">
      <c r="B7" s="4" t="str">
        <f>[1]Rutas_Septiembre!$D5</f>
        <v>Acceso Pto Brest</v>
      </c>
      <c r="C7" s="3">
        <f>[1]Rutas_Septiembre!$A5</f>
        <v>275</v>
      </c>
      <c r="D7">
        <v>4</v>
      </c>
    </row>
    <row r="8" spans="2:4" x14ac:dyDescent="0.25">
      <c r="B8" s="4" t="str">
        <f>[1]Rutas_Septiembre!$D6</f>
        <v>Acceso Pto Caen</v>
      </c>
      <c r="C8" s="3">
        <f>[1]Rutas_Septiembre!$A6</f>
        <v>271</v>
      </c>
      <c r="D8">
        <v>5</v>
      </c>
    </row>
    <row r="9" spans="2:4" x14ac:dyDescent="0.25">
      <c r="B9" s="4" t="str">
        <f>[1]Rutas_Septiembre!$D7</f>
        <v>Acceso Pto Valencia</v>
      </c>
      <c r="C9" s="3">
        <f>[1]Rutas_Septiembre!$A7</f>
        <v>77</v>
      </c>
      <c r="D9">
        <v>6</v>
      </c>
    </row>
    <row r="10" spans="2:4" x14ac:dyDescent="0.25">
      <c r="B10" s="4" t="str">
        <f>[1]Rutas_Septiembre!$D8</f>
        <v>Acceso Pto Oporto</v>
      </c>
      <c r="C10" s="3">
        <f>[1]Rutas_Septiembre!$A8</f>
        <v>111</v>
      </c>
      <c r="D10">
        <v>7</v>
      </c>
    </row>
    <row r="11" spans="2:4" x14ac:dyDescent="0.25">
      <c r="B11" s="4" t="str">
        <f>[1]Rutas_Septiembre!$D9</f>
        <v>Acceso Pto Cádiz</v>
      </c>
      <c r="C11" s="3">
        <f>[1]Rutas_Septiembre!$A9</f>
        <v>297</v>
      </c>
      <c r="D11">
        <v>8</v>
      </c>
    </row>
    <row r="12" spans="2:4" x14ac:dyDescent="0.25">
      <c r="B12" s="4" t="str">
        <f>[1]Rutas_Septiembre!$D10</f>
        <v>Acceso Pto Lisboa</v>
      </c>
      <c r="C12" s="3">
        <f>[1]Rutas_Septiembre!$A10</f>
        <v>294</v>
      </c>
      <c r="D12">
        <v>9</v>
      </c>
    </row>
    <row r="13" spans="2:4" x14ac:dyDescent="0.25">
      <c r="B13" s="4" t="str">
        <f>[1]Rutas_Septiembre!$D11</f>
        <v>Acceso Pto Cartagena</v>
      </c>
      <c r="C13" s="3">
        <f>[1]Rutas_Septiembre!$A11</f>
        <v>118</v>
      </c>
      <c r="D13">
        <v>10</v>
      </c>
    </row>
    <row r="14" spans="2:4" x14ac:dyDescent="0.25">
      <c r="B14" s="4" t="str">
        <f>[1]Rutas_Septiembre!$D12</f>
        <v>Acceso Pto Ferrol</v>
      </c>
      <c r="C14" s="3">
        <f>[1]Rutas_Septiembre!$A12</f>
        <v>175</v>
      </c>
      <c r="D14">
        <v>11</v>
      </c>
    </row>
    <row r="15" spans="2:4" x14ac:dyDescent="0.25">
      <c r="B15" s="4" t="str">
        <f>[1]Rutas_Septiembre!$D13</f>
        <v>Acceso Pto Santander</v>
      </c>
      <c r="C15" s="3">
        <f>[1]Rutas_Septiembre!$A13</f>
        <v>326</v>
      </c>
      <c r="D15">
        <v>12</v>
      </c>
    </row>
    <row r="16" spans="2:4" x14ac:dyDescent="0.25">
      <c r="B16" s="4" t="str">
        <f>[1]Rutas_Septiembre!$D14</f>
        <v>Acceso Pto Bilbao</v>
      </c>
      <c r="C16" s="3">
        <f>[1]Rutas_Septiembre!$A14</f>
        <v>163</v>
      </c>
      <c r="D16">
        <v>13</v>
      </c>
    </row>
    <row r="17" spans="2:4" x14ac:dyDescent="0.25">
      <c r="B17" s="4" t="str">
        <f>[1]Rutas_Septiembre!$D15</f>
        <v>Acceso Pto Pasajes</v>
      </c>
      <c r="C17" s="3">
        <f>[1]Rutas_Septiembre!$A15</f>
        <v>172</v>
      </c>
      <c r="D17">
        <v>14</v>
      </c>
    </row>
    <row r="18" spans="2:4" x14ac:dyDescent="0.25">
      <c r="B18" s="4" t="str">
        <f>[1]Rutas_Septiembre!$D16</f>
        <v>Acceso Pto St Nazaire</v>
      </c>
      <c r="C18" s="3">
        <f>[1]Rutas_Septiembre!$A16</f>
        <v>282</v>
      </c>
      <c r="D18">
        <v>15</v>
      </c>
    </row>
    <row r="19" spans="2:4" x14ac:dyDescent="0.25">
      <c r="B19" s="4" t="str">
        <f>[1]Rutas_Septiembre!$D17</f>
        <v>Acceso Pto Marín</v>
      </c>
      <c r="C19" s="3">
        <f>[1]Rutas_Septiembre!$A17</f>
        <v>287</v>
      </c>
      <c r="D19">
        <v>16</v>
      </c>
    </row>
    <row r="20" spans="2:4" x14ac:dyDescent="0.25">
      <c r="B20" s="4" t="str">
        <f>[1]Rutas_Septiembre!$D18</f>
        <v>Acceso Pto Dunquerque</v>
      </c>
      <c r="C20" s="3">
        <f>[1]Rutas_Septiembre!$A18</f>
        <v>235</v>
      </c>
      <c r="D20">
        <v>17</v>
      </c>
    </row>
    <row r="21" spans="2:4" x14ac:dyDescent="0.25">
      <c r="B21" s="4" t="str">
        <f>[1]Rutas_Septiembre!$D19</f>
        <v>Acceso Pto Hamburgo</v>
      </c>
      <c r="C21" s="3">
        <f>[1]Rutas_Septiembre!$A19</f>
        <v>203</v>
      </c>
      <c r="D21">
        <v>18</v>
      </c>
    </row>
    <row r="22" spans="2:4" x14ac:dyDescent="0.25">
      <c r="B22" s="4" t="str">
        <f>[1]Rutas_Septiembre!$D20</f>
        <v>Acceso Pto Amberes</v>
      </c>
      <c r="C22" s="3">
        <f>[1]Rutas_Septiembre!$A20</f>
        <v>253</v>
      </c>
      <c r="D22">
        <v>19</v>
      </c>
    </row>
    <row r="23" spans="2:4" x14ac:dyDescent="0.25">
      <c r="B23" s="4" t="str">
        <f>[1]Rutas_Septiembre!$D21</f>
        <v>Acceso Pto Rotterdam</v>
      </c>
      <c r="C23" s="3">
        <f>[1]Rutas_Septiembre!$A21</f>
        <v>250</v>
      </c>
      <c r="D23">
        <v>20</v>
      </c>
    </row>
    <row r="24" spans="2:4" x14ac:dyDescent="0.25">
      <c r="B24" s="4" t="str">
        <f>[1]Rutas_Septiembre!$D22</f>
        <v>Acceso Pto Bremerhaven</v>
      </c>
      <c r="C24" s="3">
        <f>[1]Rutas_Septiembre!$A22</f>
        <v>245</v>
      </c>
      <c r="D24">
        <v>21</v>
      </c>
    </row>
    <row r="25" spans="2:4" x14ac:dyDescent="0.25">
      <c r="B25" s="4" t="str">
        <f>[1]Rutas_Septiembre!$D23</f>
        <v>Acceso Pto Amsterdam</v>
      </c>
      <c r="C25" s="3">
        <f>[1]Rutas_Septiembre!$A23</f>
        <v>218</v>
      </c>
      <c r="D25">
        <v>22</v>
      </c>
    </row>
    <row r="26" spans="2:4" x14ac:dyDescent="0.25">
      <c r="B26" s="4" t="str">
        <f>[1]Rutas_Septiembre!$D24</f>
        <v>Acceso Pto Zeebrugge</v>
      </c>
      <c r="C26" s="3">
        <f>[1]Rutas_Septiembre!$A24</f>
        <v>220</v>
      </c>
      <c r="D26">
        <v>23</v>
      </c>
    </row>
    <row r="27" spans="2:4" x14ac:dyDescent="0.25">
      <c r="B27" s="4" t="str">
        <f>[1]Rutas_Septiembre!$D25</f>
        <v>Acceso Pto Gante</v>
      </c>
      <c r="C27" s="3">
        <f>[1]Rutas_Septiembre!$A25</f>
        <v>254</v>
      </c>
      <c r="D27">
        <v>24</v>
      </c>
    </row>
    <row r="28" spans="2:4" x14ac:dyDescent="0.25">
      <c r="B28" s="4" t="str">
        <f>[1]Rutas_Septiembre!$D26</f>
        <v>Acceso Pto Calais</v>
      </c>
      <c r="C28" s="3">
        <f>[1]Rutas_Septiembre!$A26</f>
        <v>268</v>
      </c>
      <c r="D28">
        <v>25</v>
      </c>
    </row>
    <row r="29" spans="2:4" x14ac:dyDescent="0.25">
      <c r="B29" s="4" t="str">
        <f>[1]Rutas_Septiembre!$D27</f>
        <v>Acceso Pto Le Havre</v>
      </c>
      <c r="C29" s="3">
        <f>[1]Rutas_Septiembre!$A27</f>
        <v>269</v>
      </c>
      <c r="D29">
        <v>26</v>
      </c>
    </row>
    <row r="30" spans="2:4" x14ac:dyDescent="0.25">
      <c r="B30" s="4" t="str">
        <f>[1]Rutas_Septiembre!$D28</f>
        <v>Acceso Pto Cherburgo</v>
      </c>
      <c r="C30" s="3">
        <f>[1]Rutas_Septiembre!$A28</f>
        <v>272</v>
      </c>
      <c r="D30">
        <v>27</v>
      </c>
    </row>
    <row r="31" spans="2:4" x14ac:dyDescent="0.25">
      <c r="B31" s="4" t="str">
        <f>[1]Rutas_Septiembre!$D29</f>
        <v>Acceso Pto La Rochelle</v>
      </c>
      <c r="C31" s="3">
        <f>[1]Rutas_Septiembre!$A29</f>
        <v>283</v>
      </c>
      <c r="D31">
        <v>28</v>
      </c>
    </row>
    <row r="32" spans="2:4" x14ac:dyDescent="0.25">
      <c r="B32" s="4" t="str">
        <f>[1]Rutas_Septiembre!$D30</f>
        <v>Acceso Pto A Coruña</v>
      </c>
      <c r="C32" s="3">
        <f>[1]Rutas_Septiembre!$A30</f>
        <v>285</v>
      </c>
      <c r="D32">
        <v>29</v>
      </c>
    </row>
    <row r="33" spans="2:4" x14ac:dyDescent="0.25">
      <c r="B33" s="4" t="str">
        <f>[1]Rutas_Septiembre!$D31</f>
        <v>Acceso Pto Vigo</v>
      </c>
      <c r="C33" s="3">
        <f>[1]Rutas_Septiembre!$A31</f>
        <v>288</v>
      </c>
      <c r="D33">
        <v>30</v>
      </c>
    </row>
    <row r="34" spans="2:4" x14ac:dyDescent="0.25">
      <c r="B34" s="4" t="str">
        <f>[1]Rutas_Septiembre!$D32</f>
        <v>Acceso Pto Sines</v>
      </c>
      <c r="C34" s="3">
        <f>[1]Rutas_Septiembre!$A32</f>
        <v>295</v>
      </c>
      <c r="D34">
        <v>31</v>
      </c>
    </row>
    <row r="35" spans="2:4" x14ac:dyDescent="0.25">
      <c r="B35" s="4" t="str">
        <f>[1]Rutas_Septiembre!$D33</f>
        <v>Acceso Pto Gijón</v>
      </c>
      <c r="C35" s="3">
        <f>[1]Rutas_Septiembre!$A33</f>
        <v>323</v>
      </c>
      <c r="D35">
        <v>32</v>
      </c>
    </row>
    <row r="36" spans="2:4" x14ac:dyDescent="0.25">
      <c r="B36" s="4" t="str">
        <f>[1]Rutas_Septiembre!$D34</f>
        <v>Acceso Pto Malaga</v>
      </c>
      <c r="C36" s="3">
        <f>[1]Rutas_Septiembre!$A34</f>
        <v>462</v>
      </c>
      <c r="D36">
        <v>33</v>
      </c>
    </row>
    <row r="37" spans="2:4" x14ac:dyDescent="0.25">
      <c r="B37" s="4" t="str">
        <f>[1]Rutas_Septiembre!$D35</f>
        <v>Acceso Pto Burdeos</v>
      </c>
      <c r="C37" s="3">
        <f>[1]Rutas_Septiembre!$A35</f>
        <v>359</v>
      </c>
      <c r="D37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BE3A-6AB3-4F6E-AC38-7B865F4EAFDE}">
  <sheetPr codeName="Hoja3"/>
  <dimension ref="A1:AQ44"/>
  <sheetViews>
    <sheetView tabSelected="1" zoomScale="80" zoomScaleNormal="80" workbookViewId="0">
      <selection activeCell="A18" sqref="A18:XFD18"/>
    </sheetView>
  </sheetViews>
  <sheetFormatPr baseColWidth="10" defaultRowHeight="15" x14ac:dyDescent="0.25"/>
  <cols>
    <col min="3" max="8" width="11.42578125" customWidth="1"/>
    <col min="9" max="15" width="11.42578125" style="4" customWidth="1"/>
    <col min="16" max="17" width="11.42578125" style="4"/>
    <col min="19" max="34" width="11.42578125" style="4"/>
  </cols>
  <sheetData>
    <row r="1" spans="1:36" x14ac:dyDescent="0.25">
      <c r="B1" t="s">
        <v>1</v>
      </c>
    </row>
    <row r="3" spans="1:36" x14ac:dyDescent="0.25">
      <c r="B3" s="4"/>
      <c r="C3">
        <f>$B4</f>
        <v>61</v>
      </c>
      <c r="D3">
        <f>$B5</f>
        <v>62</v>
      </c>
      <c r="E3">
        <f>$B6</f>
        <v>63</v>
      </c>
      <c r="F3">
        <f>$B7</f>
        <v>275</v>
      </c>
      <c r="G3">
        <f>$B8</f>
        <v>271</v>
      </c>
      <c r="H3">
        <f>$B9</f>
        <v>77</v>
      </c>
      <c r="I3" s="4">
        <f>$B10</f>
        <v>111</v>
      </c>
      <c r="J3" s="4">
        <f>$B11</f>
        <v>297</v>
      </c>
      <c r="K3" s="4">
        <f>$B12</f>
        <v>294</v>
      </c>
      <c r="L3" s="4">
        <f>$B13</f>
        <v>118</v>
      </c>
      <c r="M3" s="4">
        <f>$B14</f>
        <v>175</v>
      </c>
      <c r="N3" s="4">
        <f>$B15</f>
        <v>326</v>
      </c>
      <c r="O3" s="4">
        <f>$B16</f>
        <v>163</v>
      </c>
      <c r="P3" s="4">
        <f>$B17</f>
        <v>172</v>
      </c>
      <c r="Q3" s="4">
        <f>$B18</f>
        <v>282</v>
      </c>
      <c r="R3">
        <f>$B19</f>
        <v>287</v>
      </c>
      <c r="S3" s="4">
        <f>$B20</f>
        <v>235</v>
      </c>
      <c r="T3" s="4">
        <f>$B21</f>
        <v>203</v>
      </c>
      <c r="U3" s="4">
        <f>$B22</f>
        <v>253</v>
      </c>
      <c r="V3" s="4">
        <f>$B23</f>
        <v>250</v>
      </c>
      <c r="W3" s="4">
        <f>$B24</f>
        <v>245</v>
      </c>
      <c r="X3" s="4">
        <f>$B25</f>
        <v>218</v>
      </c>
      <c r="Y3" s="4">
        <f>$B26</f>
        <v>220</v>
      </c>
      <c r="Z3" s="4">
        <f>$B27</f>
        <v>254</v>
      </c>
      <c r="AA3" s="4">
        <f>$B28</f>
        <v>268</v>
      </c>
      <c r="AB3" s="4">
        <f>$B29</f>
        <v>269</v>
      </c>
      <c r="AC3" s="4">
        <f>$B30</f>
        <v>272</v>
      </c>
      <c r="AD3" s="4">
        <f>$B31</f>
        <v>283</v>
      </c>
      <c r="AE3" s="4">
        <f>$B32</f>
        <v>285</v>
      </c>
      <c r="AF3" s="4">
        <f>$B33</f>
        <v>288</v>
      </c>
      <c r="AG3" s="4">
        <f>$B34</f>
        <v>295</v>
      </c>
      <c r="AH3" s="4">
        <f>$B35</f>
        <v>323</v>
      </c>
      <c r="AI3">
        <f>$B36</f>
        <v>462</v>
      </c>
      <c r="AJ3">
        <f>$B37</f>
        <v>359</v>
      </c>
    </row>
    <row r="4" spans="1:36" x14ac:dyDescent="0.25">
      <c r="B4" s="4">
        <f>[1]Rutas_Septiembre!$A2</f>
        <v>61</v>
      </c>
      <c r="C4">
        <v>0</v>
      </c>
      <c r="D4">
        <f>C5</f>
        <v>520</v>
      </c>
      <c r="E4">
        <f>C6</f>
        <v>485.9</v>
      </c>
      <c r="F4">
        <f>C7</f>
        <v>996.76</v>
      </c>
      <c r="G4">
        <v>1158</v>
      </c>
      <c r="H4">
        <f>C9</f>
        <v>390.99</v>
      </c>
      <c r="I4" s="4">
        <v>320.19</v>
      </c>
      <c r="J4" s="4">
        <f>C11</f>
        <v>75</v>
      </c>
      <c r="K4" s="4">
        <f>C12</f>
        <v>307.7</v>
      </c>
      <c r="L4" s="4">
        <v>241.99</v>
      </c>
      <c r="M4" s="4">
        <f>C14</f>
        <v>620</v>
      </c>
      <c r="N4" s="4">
        <v>835</v>
      </c>
      <c r="O4" s="4">
        <f>C16</f>
        <v>865</v>
      </c>
      <c r="P4" s="4">
        <v>919</v>
      </c>
      <c r="Q4" s="4">
        <v>1051.836</v>
      </c>
      <c r="R4">
        <v>536.99</v>
      </c>
      <c r="S4" s="4">
        <v>1333.69</v>
      </c>
      <c r="T4" s="4">
        <v>1672.78</v>
      </c>
      <c r="U4" s="4">
        <v>1400.65</v>
      </c>
      <c r="V4" s="4">
        <v>1427.646</v>
      </c>
      <c r="W4" s="4">
        <v>1569.97</v>
      </c>
      <c r="X4" s="4">
        <v>1446</v>
      </c>
      <c r="Y4" s="4">
        <v>1353.67</v>
      </c>
      <c r="Z4" s="4">
        <v>1350</v>
      </c>
      <c r="AA4" s="4">
        <v>1245</v>
      </c>
      <c r="AB4" s="4">
        <v>1245.68</v>
      </c>
      <c r="AC4" s="4">
        <v>1146.8599999999999</v>
      </c>
      <c r="AD4" s="4">
        <v>1025.92</v>
      </c>
      <c r="AE4" s="4">
        <v>631</v>
      </c>
      <c r="AF4" s="4">
        <v>535</v>
      </c>
      <c r="AG4" s="4">
        <v>288.01299999999998</v>
      </c>
      <c r="AH4" s="4">
        <v>758</v>
      </c>
      <c r="AI4">
        <v>67</v>
      </c>
      <c r="AJ4">
        <v>1011</v>
      </c>
    </row>
    <row r="5" spans="1:36" x14ac:dyDescent="0.25">
      <c r="A5" t="s">
        <v>2</v>
      </c>
      <c r="B5" s="4">
        <f>[1]Rutas_Septiembre!$A3</f>
        <v>62</v>
      </c>
      <c r="C5">
        <v>520</v>
      </c>
      <c r="D5">
        <v>0</v>
      </c>
      <c r="E5">
        <f>D6</f>
        <v>48</v>
      </c>
      <c r="F5">
        <f>D7</f>
        <v>1514.58</v>
      </c>
      <c r="G5">
        <v>1669</v>
      </c>
      <c r="H5">
        <v>162</v>
      </c>
      <c r="I5" s="4">
        <v>966.99</v>
      </c>
      <c r="J5" s="4">
        <f>D11</f>
        <v>586</v>
      </c>
      <c r="K5" s="4">
        <v>814</v>
      </c>
      <c r="L5" s="4">
        <v>278</v>
      </c>
      <c r="M5" s="4">
        <v>1130.99</v>
      </c>
      <c r="N5" s="4">
        <v>1343</v>
      </c>
      <c r="O5" s="4">
        <v>1378</v>
      </c>
      <c r="P5" s="4">
        <v>1422</v>
      </c>
      <c r="Q5" s="4">
        <v>1470</v>
      </c>
      <c r="R5">
        <v>1048</v>
      </c>
      <c r="S5" s="4">
        <v>1777</v>
      </c>
      <c r="T5" s="4">
        <v>2184.125</v>
      </c>
      <c r="U5" s="4">
        <v>1911.98</v>
      </c>
      <c r="V5" s="4">
        <v>1951.944</v>
      </c>
      <c r="W5" s="4">
        <v>2138.23</v>
      </c>
      <c r="X5" s="4">
        <v>1903.99</v>
      </c>
      <c r="Y5" s="4">
        <v>1810</v>
      </c>
      <c r="Z5" s="4">
        <v>1349.89</v>
      </c>
      <c r="AA5" s="4">
        <v>1828.8</v>
      </c>
      <c r="AB5" s="4">
        <v>1764.039</v>
      </c>
      <c r="AC5" s="4">
        <v>1613.93</v>
      </c>
      <c r="AD5" s="4">
        <v>1543.7370000000001</v>
      </c>
      <c r="AE5" s="4">
        <v>1127.97</v>
      </c>
      <c r="AF5" s="4">
        <v>1031.99</v>
      </c>
      <c r="AG5" s="4">
        <v>799</v>
      </c>
      <c r="AH5" s="4">
        <v>1252.97</v>
      </c>
      <c r="AI5">
        <v>460</v>
      </c>
      <c r="AJ5">
        <v>1521.99</v>
      </c>
    </row>
    <row r="6" spans="1:36" x14ac:dyDescent="0.25">
      <c r="B6" s="4">
        <f>[1]Rutas_Septiembre!$A4</f>
        <v>63</v>
      </c>
      <c r="C6">
        <v>485.9</v>
      </c>
      <c r="D6">
        <v>48</v>
      </c>
      <c r="E6">
        <v>0</v>
      </c>
      <c r="F6">
        <v>1423</v>
      </c>
      <c r="G6">
        <f>E8</f>
        <v>1635</v>
      </c>
      <c r="H6">
        <v>123</v>
      </c>
      <c r="I6" s="4">
        <f>E10</f>
        <v>935</v>
      </c>
      <c r="J6" s="4">
        <f>E11</f>
        <v>561</v>
      </c>
      <c r="K6" s="4">
        <f>E12</f>
        <v>780</v>
      </c>
      <c r="L6" s="4">
        <f>E13</f>
        <v>248</v>
      </c>
      <c r="M6" s="4">
        <f>E14</f>
        <v>1106</v>
      </c>
      <c r="N6" s="4">
        <f>E15</f>
        <v>1314</v>
      </c>
      <c r="O6" s="4">
        <f>E16</f>
        <v>1344</v>
      </c>
      <c r="P6" s="4">
        <f>E17</f>
        <v>1392</v>
      </c>
      <c r="Q6" s="4">
        <f>E18</f>
        <v>1436</v>
      </c>
      <c r="R6">
        <f>E19</f>
        <v>1019</v>
      </c>
      <c r="S6" s="4">
        <f>E20</f>
        <v>1743</v>
      </c>
      <c r="T6" s="4">
        <f>E21</f>
        <v>2095</v>
      </c>
      <c r="U6" s="4">
        <f>E22</f>
        <v>1847</v>
      </c>
      <c r="V6" s="4">
        <v>1923.866</v>
      </c>
      <c r="W6" s="4">
        <f>E24</f>
        <v>2047</v>
      </c>
      <c r="X6" s="4">
        <v>1970.84</v>
      </c>
      <c r="Y6" s="4">
        <f>E26</f>
        <v>1776</v>
      </c>
      <c r="Z6" s="4">
        <f>E27</f>
        <v>1827</v>
      </c>
      <c r="AA6" s="4">
        <f>E28</f>
        <v>1722</v>
      </c>
      <c r="AB6" s="4">
        <f>E29</f>
        <v>1637</v>
      </c>
      <c r="AC6" s="4">
        <f>E30</f>
        <v>1575</v>
      </c>
      <c r="AD6" s="4">
        <f>E31</f>
        <v>1434</v>
      </c>
      <c r="AE6" s="4">
        <f>E32</f>
        <v>1105</v>
      </c>
      <c r="AF6" s="4">
        <f>E33</f>
        <v>1009</v>
      </c>
      <c r="AG6" s="4">
        <f>E34</f>
        <v>765</v>
      </c>
      <c r="AH6" s="4">
        <f>E35</f>
        <v>1232</v>
      </c>
      <c r="AI6">
        <f>E36</f>
        <v>430</v>
      </c>
      <c r="AJ6">
        <f>E37</f>
        <v>1488</v>
      </c>
    </row>
    <row r="7" spans="1:36" s="4" customFormat="1" x14ac:dyDescent="0.25">
      <c r="B7" s="4">
        <f>[1]Rutas_Septiembre!$A5</f>
        <v>275</v>
      </c>
      <c r="C7" s="4">
        <v>996.76</v>
      </c>
      <c r="D7" s="4">
        <v>1514.58</v>
      </c>
      <c r="E7" s="4">
        <f>F6</f>
        <v>1423</v>
      </c>
      <c r="F7" s="4">
        <v>0</v>
      </c>
      <c r="G7" s="4">
        <f>F8</f>
        <v>270</v>
      </c>
      <c r="H7" s="4">
        <f>F9</f>
        <v>1360.69</v>
      </c>
      <c r="I7" s="4">
        <v>531.85</v>
      </c>
      <c r="J7" s="4">
        <v>893.62</v>
      </c>
      <c r="K7" s="4">
        <v>723</v>
      </c>
      <c r="L7" s="4">
        <f>F13</f>
        <v>1179</v>
      </c>
      <c r="M7" s="4">
        <v>351.99</v>
      </c>
      <c r="N7" s="4">
        <v>328.9</v>
      </c>
      <c r="O7" s="4">
        <v>351.99</v>
      </c>
      <c r="Q7" s="4">
        <v>184.12</v>
      </c>
      <c r="R7" s="4">
        <f>F19</f>
        <v>472</v>
      </c>
      <c r="S7" s="4">
        <v>377.96</v>
      </c>
      <c r="T7" s="4">
        <v>781.85</v>
      </c>
      <c r="U7" s="4">
        <v>515.11800000000005</v>
      </c>
      <c r="V7" s="4">
        <v>477</v>
      </c>
      <c r="W7" s="4">
        <v>745.14</v>
      </c>
      <c r="X7" s="4">
        <v>505</v>
      </c>
      <c r="Y7" s="4">
        <f>F26</f>
        <v>212.2</v>
      </c>
      <c r="Z7" s="4">
        <v>462</v>
      </c>
      <c r="AA7" s="4">
        <v>356.97</v>
      </c>
      <c r="AB7" s="4">
        <v>272</v>
      </c>
      <c r="AD7" s="4">
        <v>248.92</v>
      </c>
      <c r="AE7" s="4">
        <v>352.05</v>
      </c>
      <c r="AF7" s="4">
        <v>463.82</v>
      </c>
      <c r="AG7" s="4">
        <v>822.89</v>
      </c>
      <c r="AH7" s="4">
        <v>315</v>
      </c>
      <c r="AI7" s="4">
        <v>1028.07</v>
      </c>
      <c r="AJ7" s="4">
        <v>324</v>
      </c>
    </row>
    <row r="8" spans="1:36" s="4" customFormat="1" x14ac:dyDescent="0.25">
      <c r="B8" s="4">
        <f>[1]Rutas_Septiembre!$A6</f>
        <v>271</v>
      </c>
      <c r="C8" s="4">
        <v>1158</v>
      </c>
      <c r="D8" s="4">
        <f>G5</f>
        <v>1669</v>
      </c>
      <c r="E8" s="4">
        <v>1635</v>
      </c>
      <c r="F8" s="4">
        <v>270</v>
      </c>
      <c r="G8" s="4">
        <v>0</v>
      </c>
      <c r="H8" s="4">
        <f>G9</f>
        <v>1541</v>
      </c>
      <c r="I8" s="4">
        <f>G10</f>
        <v>723</v>
      </c>
      <c r="J8" s="4">
        <f>G11</f>
        <v>1099</v>
      </c>
      <c r="K8" s="4">
        <f>G12</f>
        <v>879</v>
      </c>
      <c r="L8" s="4">
        <f>G13</f>
        <v>1391</v>
      </c>
      <c r="M8" s="4">
        <f>G14</f>
        <v>564</v>
      </c>
      <c r="N8" s="4">
        <f>G15</f>
        <v>541</v>
      </c>
      <c r="O8" s="4">
        <f>G16</f>
        <v>564</v>
      </c>
      <c r="P8" s="4">
        <f>G17</f>
        <v>562</v>
      </c>
      <c r="Q8" s="4">
        <f>G18</f>
        <v>396</v>
      </c>
      <c r="R8" s="4">
        <f>G19</f>
        <v>684</v>
      </c>
      <c r="S8" s="4">
        <f>G20</f>
        <v>156</v>
      </c>
      <c r="T8" s="4">
        <v>515.11</v>
      </c>
      <c r="U8" s="4">
        <v>230.56</v>
      </c>
      <c r="V8" s="4">
        <f>G23</f>
        <v>261</v>
      </c>
      <c r="W8" s="4">
        <v>475.7</v>
      </c>
      <c r="X8" s="4">
        <v>289</v>
      </c>
      <c r="Y8" s="4">
        <v>195</v>
      </c>
      <c r="Z8" s="4">
        <v>246</v>
      </c>
      <c r="AA8" s="4">
        <v>133</v>
      </c>
      <c r="AB8" s="4">
        <v>23</v>
      </c>
      <c r="AC8" s="4">
        <v>210</v>
      </c>
      <c r="AD8" s="4">
        <v>461</v>
      </c>
      <c r="AE8" s="4">
        <v>564</v>
      </c>
      <c r="AF8" s="4">
        <f>G33</f>
        <v>663</v>
      </c>
      <c r="AG8" s="4">
        <f>G34</f>
        <v>905</v>
      </c>
      <c r="AH8" s="4">
        <f>G35</f>
        <v>527</v>
      </c>
      <c r="AI8" s="4">
        <v>1217</v>
      </c>
      <c r="AJ8" s="4">
        <v>536</v>
      </c>
    </row>
    <row r="9" spans="1:36" s="4" customFormat="1" ht="15.75" customHeight="1" x14ac:dyDescent="0.25">
      <c r="B9" s="4">
        <f>[1]Rutas_Septiembre!$A7</f>
        <v>77</v>
      </c>
      <c r="C9" s="4">
        <v>390.99</v>
      </c>
      <c r="D9" s="4">
        <f>H5</f>
        <v>162</v>
      </c>
      <c r="E9" s="4">
        <v>123</v>
      </c>
      <c r="F9" s="4">
        <v>1360.69</v>
      </c>
      <c r="G9" s="4">
        <v>1541</v>
      </c>
      <c r="H9" s="4">
        <v>0</v>
      </c>
      <c r="I9" s="4">
        <v>738.12099999999998</v>
      </c>
      <c r="J9" s="4">
        <f>H11</f>
        <v>463</v>
      </c>
      <c r="K9" s="4">
        <v>619.33000000000004</v>
      </c>
      <c r="L9" s="4">
        <f>H13</f>
        <v>151</v>
      </c>
      <c r="M9" s="4">
        <f>H14</f>
        <v>1008</v>
      </c>
      <c r="N9" s="4">
        <f>H15</f>
        <v>1216</v>
      </c>
      <c r="O9" s="4">
        <f>H16</f>
        <v>1246</v>
      </c>
      <c r="P9" s="4">
        <f>H17</f>
        <v>1295</v>
      </c>
      <c r="Q9" s="4">
        <v>1257.019</v>
      </c>
      <c r="R9" s="4">
        <f>H19</f>
        <v>921</v>
      </c>
      <c r="S9" s="4">
        <v>1728.94</v>
      </c>
      <c r="T9" s="4">
        <v>2000.97</v>
      </c>
      <c r="U9" s="4">
        <f>H22</f>
        <v>1753</v>
      </c>
      <c r="V9" s="4">
        <v>1822.894</v>
      </c>
      <c r="W9" s="4">
        <v>2011.87</v>
      </c>
      <c r="X9" s="4">
        <v>1775.9</v>
      </c>
      <c r="Y9" s="4">
        <v>1741.9</v>
      </c>
      <c r="Z9" s="4">
        <v>1733</v>
      </c>
      <c r="AA9" s="4">
        <v>1706.8</v>
      </c>
      <c r="AB9" s="4">
        <v>1640.93</v>
      </c>
      <c r="AC9" s="4">
        <v>1490.82</v>
      </c>
      <c r="AD9" s="4">
        <v>1420.626</v>
      </c>
      <c r="AE9" s="4">
        <f>H32</f>
        <v>1007</v>
      </c>
      <c r="AF9" s="4">
        <f>H33</f>
        <v>912</v>
      </c>
      <c r="AG9" s="4">
        <v>576.13</v>
      </c>
      <c r="AH9" s="4">
        <f>H35</f>
        <v>1134</v>
      </c>
      <c r="AI9" s="4">
        <f>H36</f>
        <v>333</v>
      </c>
      <c r="AJ9" s="4">
        <v>1394</v>
      </c>
    </row>
    <row r="10" spans="1:36" s="4" customFormat="1" x14ac:dyDescent="0.25">
      <c r="B10" s="4">
        <f>[1]Rutas_Septiembre!$A8</f>
        <v>111</v>
      </c>
      <c r="C10" s="4">
        <v>320.19</v>
      </c>
      <c r="D10" s="4">
        <v>320.19</v>
      </c>
      <c r="E10" s="4">
        <v>935</v>
      </c>
      <c r="F10" s="4">
        <v>531.85</v>
      </c>
      <c r="G10" s="4">
        <v>723</v>
      </c>
      <c r="H10" s="4">
        <v>738.12099999999998</v>
      </c>
      <c r="I10" s="4">
        <v>0</v>
      </c>
      <c r="J10" s="4">
        <v>354.21</v>
      </c>
      <c r="K10" s="4">
        <v>176.02</v>
      </c>
      <c r="L10" s="4">
        <v>691</v>
      </c>
      <c r="M10" s="4">
        <v>186.28</v>
      </c>
      <c r="N10" s="4">
        <f>I15</f>
        <v>394</v>
      </c>
      <c r="O10" s="4">
        <v>409.82</v>
      </c>
      <c r="P10" s="4">
        <v>475</v>
      </c>
      <c r="Q10" s="4">
        <v>573.97</v>
      </c>
      <c r="R10" s="4">
        <v>89.09</v>
      </c>
      <c r="S10" s="4">
        <v>869.87</v>
      </c>
      <c r="T10" s="4">
        <v>1183</v>
      </c>
      <c r="U10" s="4">
        <v>964.9</v>
      </c>
      <c r="V10" s="4">
        <v>963.82</v>
      </c>
      <c r="W10" s="4">
        <f>I24</f>
        <v>1135</v>
      </c>
      <c r="X10" s="4">
        <v>1010.79</v>
      </c>
      <c r="Y10" s="4">
        <v>919</v>
      </c>
      <c r="Z10" s="4">
        <v>915</v>
      </c>
      <c r="AA10" s="4">
        <v>750</v>
      </c>
      <c r="AB10" s="4">
        <v>796.97</v>
      </c>
      <c r="AC10" s="4">
        <v>722.3</v>
      </c>
      <c r="AD10" s="4">
        <v>526.99</v>
      </c>
      <c r="AE10" s="4">
        <v>180.99</v>
      </c>
      <c r="AF10" s="4">
        <v>73.97</v>
      </c>
      <c r="AG10" s="4">
        <v>207</v>
      </c>
      <c r="AH10" s="4">
        <v>307</v>
      </c>
      <c r="AI10" s="4">
        <v>449.78</v>
      </c>
      <c r="AJ10" s="4">
        <v>561.54999999999995</v>
      </c>
    </row>
    <row r="11" spans="1:36" s="4" customFormat="1" x14ac:dyDescent="0.25">
      <c r="B11" s="4">
        <f>[1]Rutas_Septiembre!$A9</f>
        <v>297</v>
      </c>
      <c r="C11" s="4">
        <v>75</v>
      </c>
      <c r="D11" s="4">
        <v>586</v>
      </c>
      <c r="E11" s="4">
        <v>561</v>
      </c>
      <c r="F11" s="4">
        <v>893.62</v>
      </c>
      <c r="G11" s="4">
        <v>1099</v>
      </c>
      <c r="H11" s="4">
        <v>463</v>
      </c>
      <c r="I11" s="4">
        <v>354.21</v>
      </c>
      <c r="J11" s="4">
        <v>0</v>
      </c>
      <c r="K11" s="4">
        <v>241.36</v>
      </c>
      <c r="L11" s="4">
        <v>319</v>
      </c>
      <c r="M11" s="4">
        <f>J14</f>
        <v>573</v>
      </c>
      <c r="N11" s="4">
        <f>J15</f>
        <v>781</v>
      </c>
      <c r="O11" s="4">
        <v>808</v>
      </c>
      <c r="P11" s="4">
        <f>J17</f>
        <v>859</v>
      </c>
      <c r="Q11" s="4">
        <v>1003.78</v>
      </c>
      <c r="R11" s="4">
        <f>J19</f>
        <v>485</v>
      </c>
      <c r="S11" s="4">
        <v>1273.758</v>
      </c>
      <c r="T11" s="4">
        <v>1611.77</v>
      </c>
      <c r="U11" s="4">
        <v>1340.17</v>
      </c>
      <c r="V11" s="4">
        <v>1388.769</v>
      </c>
      <c r="W11" s="4">
        <v>1562.63</v>
      </c>
      <c r="X11" s="4">
        <v>1415.76</v>
      </c>
      <c r="Y11" s="4">
        <v>1293.73</v>
      </c>
      <c r="Z11" s="4">
        <v>1291</v>
      </c>
      <c r="AA11" s="4">
        <f>J28</f>
        <v>1184.6600000000001</v>
      </c>
      <c r="AB11" s="4">
        <v>1193.8399999999999</v>
      </c>
      <c r="AC11" s="4">
        <v>1092.8699999999999</v>
      </c>
      <c r="AD11" s="4">
        <v>961.66</v>
      </c>
      <c r="AE11" s="4">
        <v>285</v>
      </c>
      <c r="AF11" s="4">
        <v>476</v>
      </c>
      <c r="AG11" s="4">
        <v>266</v>
      </c>
      <c r="AH11" s="4">
        <v>699</v>
      </c>
      <c r="AI11" s="4">
        <v>143</v>
      </c>
      <c r="AJ11" s="4">
        <v>952</v>
      </c>
    </row>
    <row r="12" spans="1:36" s="4" customFormat="1" x14ac:dyDescent="0.25">
      <c r="B12" s="4">
        <f>[1]Rutas_Septiembre!$A10</f>
        <v>294</v>
      </c>
      <c r="C12" s="4">
        <v>307.7</v>
      </c>
      <c r="D12" s="4">
        <v>814</v>
      </c>
      <c r="E12" s="4">
        <v>780</v>
      </c>
      <c r="F12" s="4">
        <v>723</v>
      </c>
      <c r="G12" s="4">
        <v>879</v>
      </c>
      <c r="H12" s="4">
        <v>619.33000000000004</v>
      </c>
      <c r="I12" s="4">
        <f>K10</f>
        <v>176.02</v>
      </c>
      <c r="J12" s="4">
        <v>241.36</v>
      </c>
      <c r="K12" s="4">
        <v>0</v>
      </c>
      <c r="L12" s="4">
        <f>K13</f>
        <v>536</v>
      </c>
      <c r="M12" s="4">
        <f>K14</f>
        <v>341</v>
      </c>
      <c r="N12" s="4">
        <f>K15</f>
        <v>550</v>
      </c>
      <c r="O12" s="4">
        <v>545.35</v>
      </c>
      <c r="P12" s="4">
        <f>K17</f>
        <v>631</v>
      </c>
      <c r="Q12" s="4">
        <v>744.06</v>
      </c>
      <c r="R12" s="4">
        <f>K19</f>
        <v>257</v>
      </c>
      <c r="S12" s="4">
        <v>1023.758</v>
      </c>
      <c r="T12" s="4">
        <f>K21</f>
        <v>1339</v>
      </c>
      <c r="U12" s="4">
        <v>1118.79</v>
      </c>
      <c r="V12" s="4">
        <v>1117.71</v>
      </c>
      <c r="W12" s="4">
        <f>K24</f>
        <v>1291</v>
      </c>
      <c r="X12" s="4">
        <v>1165.2270000000001</v>
      </c>
      <c r="Y12" s="4">
        <v>1072.894</v>
      </c>
      <c r="Z12" s="4">
        <v>1071</v>
      </c>
      <c r="AA12" s="4">
        <v>1184.6600000000001</v>
      </c>
      <c r="AB12" s="4">
        <v>943.84</v>
      </c>
      <c r="AC12" s="4">
        <v>902.8</v>
      </c>
      <c r="AD12" s="4">
        <v>682.5</v>
      </c>
      <c r="AE12" s="4">
        <v>361.23</v>
      </c>
      <c r="AF12" s="4">
        <v>223</v>
      </c>
      <c r="AG12" s="4">
        <v>45</v>
      </c>
      <c r="AH12" s="4">
        <v>463</v>
      </c>
      <c r="AI12" s="4">
        <v>329.91</v>
      </c>
      <c r="AJ12" s="4">
        <v>765.11</v>
      </c>
    </row>
    <row r="13" spans="1:36" s="4" customFormat="1" x14ac:dyDescent="0.25">
      <c r="B13" s="4">
        <f>[1]Rutas_Septiembre!$A11</f>
        <v>118</v>
      </c>
      <c r="C13" s="4">
        <v>241.99</v>
      </c>
      <c r="D13" s="4">
        <v>278</v>
      </c>
      <c r="E13" s="4">
        <v>248</v>
      </c>
      <c r="F13" s="4">
        <v>1179</v>
      </c>
      <c r="G13" s="4">
        <v>1391</v>
      </c>
      <c r="H13" s="4">
        <v>151</v>
      </c>
      <c r="I13" s="4">
        <f>L10</f>
        <v>691</v>
      </c>
      <c r="J13" s="4">
        <f>L11</f>
        <v>319</v>
      </c>
      <c r="K13" s="4">
        <v>536</v>
      </c>
      <c r="L13" s="4">
        <v>0</v>
      </c>
      <c r="M13" s="4">
        <f>L14</f>
        <v>864</v>
      </c>
      <c r="N13" s="4">
        <f>L15</f>
        <v>1073</v>
      </c>
      <c r="O13" s="4">
        <f>L16</f>
        <v>1102</v>
      </c>
      <c r="P13" s="4">
        <f>L17</f>
        <v>1151</v>
      </c>
      <c r="Q13" s="4">
        <f>L18</f>
        <v>1192</v>
      </c>
      <c r="R13" s="4">
        <f>L19</f>
        <v>777</v>
      </c>
      <c r="S13" s="4">
        <f>L20</f>
        <v>1499</v>
      </c>
      <c r="T13" s="4">
        <f>L21</f>
        <v>1851</v>
      </c>
      <c r="U13" s="4">
        <f>L22</f>
        <v>1603</v>
      </c>
      <c r="V13" s="4">
        <f>L23</f>
        <v>1598</v>
      </c>
      <c r="W13" s="4">
        <f>L24</f>
        <v>1803</v>
      </c>
      <c r="X13" s="4">
        <f>L25</f>
        <v>1626</v>
      </c>
      <c r="Y13" s="4">
        <v>1532</v>
      </c>
      <c r="Z13" s="4">
        <v>1583</v>
      </c>
      <c r="AA13" s="4">
        <f>L28</f>
        <v>1478</v>
      </c>
      <c r="AB13" s="4">
        <f>L29</f>
        <v>1393</v>
      </c>
      <c r="AC13" s="4">
        <f>L30</f>
        <v>1331</v>
      </c>
      <c r="AD13" s="4">
        <f>L31</f>
        <v>1190</v>
      </c>
      <c r="AE13" s="4">
        <f>L32</f>
        <v>863</v>
      </c>
      <c r="AF13" s="4">
        <f>L33</f>
        <v>768</v>
      </c>
      <c r="AG13" s="4">
        <f>L34</f>
        <v>521</v>
      </c>
      <c r="AH13" s="4">
        <f>L35</f>
        <v>990</v>
      </c>
      <c r="AI13" s="4">
        <v>189</v>
      </c>
      <c r="AJ13" s="4">
        <v>1244</v>
      </c>
    </row>
    <row r="14" spans="1:36" s="4" customFormat="1" x14ac:dyDescent="0.25">
      <c r="B14" s="4">
        <f>[1]Rutas_Septiembre!$A12</f>
        <v>175</v>
      </c>
      <c r="C14" s="4">
        <v>620</v>
      </c>
      <c r="D14" s="4">
        <v>1130.99</v>
      </c>
      <c r="E14" s="4">
        <v>1106</v>
      </c>
      <c r="F14" s="4">
        <v>351.99</v>
      </c>
      <c r="G14" s="4">
        <v>564</v>
      </c>
      <c r="H14" s="4">
        <v>1008</v>
      </c>
      <c r="I14" s="4">
        <v>186.28</v>
      </c>
      <c r="J14" s="4">
        <v>573</v>
      </c>
      <c r="K14" s="4">
        <v>341</v>
      </c>
      <c r="L14" s="4">
        <v>864</v>
      </c>
      <c r="M14" s="4">
        <v>0</v>
      </c>
      <c r="N14" s="4">
        <f>M15</f>
        <v>223</v>
      </c>
      <c r="O14" s="4">
        <f>M16</f>
        <v>253</v>
      </c>
      <c r="P14" s="4">
        <f>M17</f>
        <v>302</v>
      </c>
      <c r="Q14" s="4">
        <f>M18</f>
        <v>357</v>
      </c>
      <c r="R14" s="4">
        <f>M19</f>
        <v>120</v>
      </c>
      <c r="S14" s="4">
        <f>M20</f>
        <v>672</v>
      </c>
      <c r="T14" s="4">
        <f>M21</f>
        <v>1024</v>
      </c>
      <c r="U14" s="4">
        <f>M22</f>
        <v>776</v>
      </c>
      <c r="V14" s="4">
        <f>M23</f>
        <v>771</v>
      </c>
      <c r="W14" s="4">
        <f>M24</f>
        <v>976</v>
      </c>
      <c r="X14" s="4">
        <f>M25</f>
        <v>799</v>
      </c>
      <c r="Y14" s="4">
        <f>M26</f>
        <v>705</v>
      </c>
      <c r="Z14" s="4">
        <f>M27</f>
        <v>756</v>
      </c>
      <c r="AA14" s="4">
        <f>M28</f>
        <v>651</v>
      </c>
      <c r="AB14" s="4">
        <f>M29</f>
        <v>566</v>
      </c>
      <c r="AC14" s="4">
        <f>M30</f>
        <v>504</v>
      </c>
      <c r="AD14" s="4">
        <f>M31</f>
        <v>356</v>
      </c>
      <c r="AE14" s="4">
        <f>M32</f>
        <v>352.05</v>
      </c>
      <c r="AF14" s="4">
        <v>121</v>
      </c>
      <c r="AG14" s="4">
        <f>M34</f>
        <v>367</v>
      </c>
      <c r="AH14" s="4">
        <f>M35</f>
        <v>141</v>
      </c>
      <c r="AI14" s="4">
        <f>M36</f>
        <v>689</v>
      </c>
      <c r="AJ14" s="4">
        <v>408</v>
      </c>
    </row>
    <row r="15" spans="1:36" s="4" customFormat="1" x14ac:dyDescent="0.25">
      <c r="B15" s="4">
        <f>[1]Rutas_Septiembre!$A13</f>
        <v>326</v>
      </c>
      <c r="C15" s="4">
        <v>835</v>
      </c>
      <c r="D15" s="4">
        <v>1343</v>
      </c>
      <c r="E15" s="4">
        <v>1314</v>
      </c>
      <c r="F15" s="4">
        <v>328.9</v>
      </c>
      <c r="G15" s="4">
        <v>541</v>
      </c>
      <c r="H15" s="4">
        <v>1216</v>
      </c>
      <c r="I15" s="4">
        <v>394</v>
      </c>
      <c r="J15" s="4">
        <v>781</v>
      </c>
      <c r="K15" s="4">
        <v>550</v>
      </c>
      <c r="L15" s="4">
        <v>1073</v>
      </c>
      <c r="M15" s="4">
        <v>223</v>
      </c>
      <c r="N15" s="4">
        <v>0</v>
      </c>
      <c r="O15" s="4">
        <f>N16</f>
        <v>34</v>
      </c>
      <c r="P15" s="4">
        <f>N17</f>
        <v>83</v>
      </c>
      <c r="Q15" s="4">
        <f>N18</f>
        <v>244</v>
      </c>
      <c r="R15" s="4">
        <f>N19</f>
        <v>328</v>
      </c>
      <c r="S15" s="4">
        <f>N20</f>
        <v>649</v>
      </c>
      <c r="T15" s="4">
        <f>N21</f>
        <v>1001</v>
      </c>
      <c r="U15" s="4">
        <v>753</v>
      </c>
      <c r="V15" s="4">
        <v>772.67</v>
      </c>
      <c r="W15" s="4">
        <f>N24</f>
        <v>953</v>
      </c>
      <c r="X15" s="4">
        <v>819.65</v>
      </c>
      <c r="Y15" s="4">
        <f>N26</f>
        <v>682</v>
      </c>
      <c r="Z15" s="4">
        <v>733</v>
      </c>
      <c r="AA15" s="4">
        <v>628</v>
      </c>
      <c r="AB15" s="4">
        <f>N29</f>
        <v>543</v>
      </c>
      <c r="AC15" s="4">
        <f>N30</f>
        <v>481</v>
      </c>
      <c r="AD15" s="4">
        <f>N31</f>
        <v>201</v>
      </c>
      <c r="AE15" s="4">
        <f>N32</f>
        <v>226</v>
      </c>
      <c r="AF15" s="4">
        <f>N33</f>
        <v>329</v>
      </c>
      <c r="AG15" s="4">
        <f>N34</f>
        <v>576</v>
      </c>
      <c r="AH15" s="4">
        <v>88</v>
      </c>
      <c r="AI15" s="4">
        <v>897</v>
      </c>
      <c r="AJ15" s="4">
        <v>235</v>
      </c>
    </row>
    <row r="16" spans="1:36" s="4" customFormat="1" x14ac:dyDescent="0.25">
      <c r="B16" s="4">
        <f>[1]Rutas_Septiembre!$A14</f>
        <v>163</v>
      </c>
      <c r="C16" s="4">
        <v>865</v>
      </c>
      <c r="D16" s="4">
        <v>1378</v>
      </c>
      <c r="E16" s="4">
        <v>1344</v>
      </c>
      <c r="F16" s="4">
        <v>351.99</v>
      </c>
      <c r="G16" s="4">
        <v>564</v>
      </c>
      <c r="H16" s="4">
        <v>1246</v>
      </c>
      <c r="I16" s="4">
        <v>409.82</v>
      </c>
      <c r="J16" s="4">
        <v>811</v>
      </c>
      <c r="K16" s="4">
        <v>545.35</v>
      </c>
      <c r="L16" s="4">
        <v>1102</v>
      </c>
      <c r="M16" s="4">
        <v>253</v>
      </c>
      <c r="N16" s="4">
        <v>34</v>
      </c>
      <c r="O16" s="4">
        <v>0</v>
      </c>
      <c r="P16" s="4">
        <f>O17</f>
        <v>54</v>
      </c>
      <c r="Q16" s="4">
        <v>266.73</v>
      </c>
      <c r="R16" s="4">
        <f>O19</f>
        <v>358</v>
      </c>
      <c r="S16" s="4">
        <v>690.6</v>
      </c>
      <c r="T16" s="4">
        <v>1048.05</v>
      </c>
      <c r="U16" s="4">
        <v>775.91</v>
      </c>
      <c r="V16" s="4">
        <v>785.09699999999998</v>
      </c>
      <c r="W16" s="4">
        <v>975.99</v>
      </c>
      <c r="X16" s="4">
        <v>829.91</v>
      </c>
      <c r="Y16" s="4">
        <v>730</v>
      </c>
      <c r="Z16" s="4">
        <v>733</v>
      </c>
      <c r="AA16" s="4">
        <v>605.79999999999995</v>
      </c>
      <c r="AB16" s="4">
        <v>607.99</v>
      </c>
      <c r="AC16" s="4">
        <v>478.94</v>
      </c>
      <c r="AD16" s="4">
        <v>187.9</v>
      </c>
      <c r="AE16" s="4">
        <v>256</v>
      </c>
      <c r="AF16" s="4">
        <v>359</v>
      </c>
      <c r="AG16" s="4">
        <v>592.33000000000004</v>
      </c>
      <c r="AH16" s="4">
        <v>117</v>
      </c>
      <c r="AI16" s="4">
        <v>927</v>
      </c>
      <c r="AJ16" s="4">
        <v>235</v>
      </c>
    </row>
    <row r="17" spans="2:36" s="5" customFormat="1" x14ac:dyDescent="0.25">
      <c r="B17" s="6">
        <f>[1]Rutas_Septiembre!$A15</f>
        <v>172</v>
      </c>
      <c r="C17" s="6">
        <v>919</v>
      </c>
      <c r="D17" s="6">
        <v>1422</v>
      </c>
      <c r="E17" s="6">
        <v>1392</v>
      </c>
      <c r="F17" s="6">
        <v>370</v>
      </c>
      <c r="G17" s="6">
        <v>562</v>
      </c>
      <c r="H17" s="6">
        <v>1295</v>
      </c>
      <c r="I17" s="6">
        <f>P10</f>
        <v>475</v>
      </c>
      <c r="J17" s="6">
        <v>859</v>
      </c>
      <c r="K17" s="6">
        <v>631</v>
      </c>
      <c r="L17" s="6">
        <v>1151</v>
      </c>
      <c r="M17" s="6">
        <v>302</v>
      </c>
      <c r="N17" s="6">
        <v>83</v>
      </c>
      <c r="O17" s="6">
        <v>54</v>
      </c>
      <c r="P17" s="6">
        <v>0</v>
      </c>
      <c r="Q17" s="6">
        <f>P18</f>
        <v>249</v>
      </c>
      <c r="R17" s="6">
        <f>P19</f>
        <v>407</v>
      </c>
      <c r="S17" s="6">
        <f>P20</f>
        <v>690</v>
      </c>
      <c r="T17" s="6">
        <f>P21</f>
        <v>1042</v>
      </c>
      <c r="U17" s="6">
        <f>P22</f>
        <v>794</v>
      </c>
      <c r="V17" s="6">
        <f>P23</f>
        <v>789</v>
      </c>
      <c r="W17" s="6">
        <f>P24</f>
        <v>994</v>
      </c>
      <c r="X17" s="6">
        <v>817</v>
      </c>
      <c r="Y17" s="6">
        <v>723</v>
      </c>
      <c r="Z17" s="6">
        <v>774</v>
      </c>
      <c r="AA17" s="6">
        <f>P28</f>
        <v>669</v>
      </c>
      <c r="AB17" s="6">
        <f>P29</f>
        <v>584</v>
      </c>
      <c r="AC17" s="6">
        <f>P30</f>
        <v>522</v>
      </c>
      <c r="AD17" s="6">
        <f>P31</f>
        <v>182</v>
      </c>
      <c r="AE17" s="6">
        <f>P32</f>
        <v>304</v>
      </c>
      <c r="AF17" s="6">
        <f>P33</f>
        <v>408</v>
      </c>
      <c r="AG17" s="6">
        <v>657</v>
      </c>
      <c r="AH17" s="6">
        <v>165</v>
      </c>
      <c r="AI17" s="6">
        <v>975</v>
      </c>
      <c r="AJ17" s="6">
        <v>212</v>
      </c>
    </row>
    <row r="18" spans="2:36" s="4" customFormat="1" x14ac:dyDescent="0.25">
      <c r="B18" s="4">
        <f>[1]Rutas_Septiembre!$A16</f>
        <v>282</v>
      </c>
      <c r="C18" s="4">
        <v>1051.836</v>
      </c>
      <c r="D18" s="4">
        <f>Q5</f>
        <v>1470</v>
      </c>
      <c r="E18" s="4">
        <v>1436</v>
      </c>
      <c r="F18" s="4">
        <v>184.12</v>
      </c>
      <c r="G18" s="4">
        <v>396</v>
      </c>
      <c r="H18" s="4">
        <v>1257.019</v>
      </c>
      <c r="I18" s="4">
        <v>573.97</v>
      </c>
      <c r="J18" s="4">
        <v>1003.78</v>
      </c>
      <c r="K18" s="4">
        <v>744.06</v>
      </c>
      <c r="L18" s="4">
        <v>1192</v>
      </c>
      <c r="M18" s="4">
        <v>357</v>
      </c>
      <c r="N18" s="4">
        <v>244</v>
      </c>
      <c r="O18" s="4">
        <v>266.73</v>
      </c>
      <c r="P18" s="4">
        <v>249</v>
      </c>
      <c r="Q18" s="4">
        <v>0</v>
      </c>
      <c r="R18" s="4">
        <f>Q19</f>
        <v>485</v>
      </c>
      <c r="S18" s="4">
        <v>504</v>
      </c>
      <c r="T18" s="4">
        <f>Q21</f>
        <v>934.12</v>
      </c>
      <c r="U18" s="4">
        <v>667.92</v>
      </c>
      <c r="V18" s="4">
        <v>363</v>
      </c>
      <c r="W18" s="4">
        <v>886.07</v>
      </c>
      <c r="X18" s="4">
        <f>Q25</f>
        <v>249</v>
      </c>
      <c r="Y18" s="4">
        <f>Q26</f>
        <v>536.98</v>
      </c>
      <c r="Z18" s="4">
        <v>588</v>
      </c>
      <c r="AA18" s="4">
        <v>483</v>
      </c>
      <c r="AB18" s="4">
        <v>398</v>
      </c>
      <c r="AC18" s="4">
        <v>336</v>
      </c>
      <c r="AD18" s="4">
        <v>110</v>
      </c>
      <c r="AE18" s="4">
        <v>383.91</v>
      </c>
      <c r="AF18" s="4">
        <v>494.06</v>
      </c>
      <c r="AG18" s="4">
        <v>706</v>
      </c>
      <c r="AH18" s="4">
        <v>274</v>
      </c>
      <c r="AI18" s="4">
        <v>965.98</v>
      </c>
      <c r="AJ18" s="4">
        <v>185</v>
      </c>
    </row>
    <row r="19" spans="2:36" s="6" customFormat="1" x14ac:dyDescent="0.25">
      <c r="B19" s="6">
        <f>[1]Rutas_Septiembre!$A17</f>
        <v>287</v>
      </c>
      <c r="C19" s="6">
        <v>536.99</v>
      </c>
      <c r="D19" s="6">
        <v>1048</v>
      </c>
      <c r="E19" s="6">
        <v>1019</v>
      </c>
      <c r="F19" s="6">
        <f>451+21</f>
        <v>472</v>
      </c>
      <c r="G19" s="6">
        <f>663+21</f>
        <v>684</v>
      </c>
      <c r="H19" s="6">
        <v>921</v>
      </c>
      <c r="I19" s="6">
        <v>89.09</v>
      </c>
      <c r="J19" s="6">
        <v>485</v>
      </c>
      <c r="K19" s="6">
        <v>257</v>
      </c>
      <c r="L19" s="6">
        <v>777</v>
      </c>
      <c r="M19" s="6">
        <v>120</v>
      </c>
      <c r="N19" s="6">
        <v>328</v>
      </c>
      <c r="O19" s="6">
        <v>358</v>
      </c>
      <c r="P19" s="6">
        <v>407</v>
      </c>
      <c r="Q19" s="6">
        <f>464+21</f>
        <v>485</v>
      </c>
      <c r="R19" s="6">
        <v>0</v>
      </c>
      <c r="S19" s="6">
        <f>771+21</f>
        <v>792</v>
      </c>
      <c r="T19" s="6">
        <f>1123+21</f>
        <v>1144</v>
      </c>
      <c r="U19" s="6">
        <f>875+21</f>
        <v>896</v>
      </c>
      <c r="V19" s="6">
        <f>870+21</f>
        <v>891</v>
      </c>
      <c r="W19" s="6">
        <f>1075+21</f>
        <v>1096</v>
      </c>
      <c r="X19" s="6">
        <f>898+21</f>
        <v>919</v>
      </c>
      <c r="Y19" s="6">
        <f>804+21</f>
        <v>825</v>
      </c>
      <c r="Z19" s="6">
        <f>855+21</f>
        <v>876</v>
      </c>
      <c r="AA19" s="6">
        <f>750+21</f>
        <v>771</v>
      </c>
      <c r="AB19" s="6">
        <f>665+21</f>
        <v>686</v>
      </c>
      <c r="AC19" s="6">
        <f>603+21</f>
        <v>624</v>
      </c>
      <c r="AD19" s="6">
        <f>462+21</f>
        <v>483</v>
      </c>
      <c r="AE19" s="6">
        <v>119</v>
      </c>
      <c r="AF19" s="6">
        <v>21</v>
      </c>
      <c r="AG19" s="6">
        <f>268+21</f>
        <v>289</v>
      </c>
      <c r="AH19" s="6">
        <v>246</v>
      </c>
      <c r="AI19" s="6">
        <v>601</v>
      </c>
      <c r="AJ19" s="6">
        <f>516+21</f>
        <v>537</v>
      </c>
    </row>
    <row r="20" spans="2:36" s="4" customFormat="1" x14ac:dyDescent="0.25">
      <c r="B20" s="4">
        <f>[1]Rutas_Septiembre!$A18</f>
        <v>235</v>
      </c>
      <c r="C20" s="4">
        <v>1333.69</v>
      </c>
      <c r="D20" s="4">
        <v>1857.99</v>
      </c>
      <c r="E20" s="4">
        <v>1743</v>
      </c>
      <c r="F20" s="4">
        <v>377.96</v>
      </c>
      <c r="G20" s="4">
        <v>156</v>
      </c>
      <c r="H20" s="4">
        <v>1728.94</v>
      </c>
      <c r="I20" s="4">
        <v>869.87</v>
      </c>
      <c r="J20" s="4">
        <v>1273.758</v>
      </c>
      <c r="K20" s="4">
        <v>1023.75</v>
      </c>
      <c r="L20" s="4">
        <v>1499</v>
      </c>
      <c r="M20" s="4">
        <v>672</v>
      </c>
      <c r="N20" s="4">
        <v>649</v>
      </c>
      <c r="O20" s="4">
        <v>690.6</v>
      </c>
      <c r="P20" s="4">
        <v>690</v>
      </c>
      <c r="Q20" s="4">
        <f>S18</f>
        <v>504</v>
      </c>
      <c r="R20" s="4">
        <f>S19</f>
        <v>792</v>
      </c>
      <c r="S20" s="4">
        <v>0</v>
      </c>
      <c r="T20" s="4">
        <v>407.66</v>
      </c>
      <c r="U20" s="4">
        <v>125.8</v>
      </c>
      <c r="V20" s="4">
        <f>S23</f>
        <v>141</v>
      </c>
      <c r="W20" s="4">
        <v>356.91</v>
      </c>
      <c r="X20" s="4">
        <f>S25</f>
        <v>169</v>
      </c>
      <c r="Y20" s="4">
        <f>S26</f>
        <v>76.13</v>
      </c>
      <c r="Z20" s="4">
        <f>S27</f>
        <v>126</v>
      </c>
      <c r="AA20" s="4">
        <f>S28</f>
        <v>22</v>
      </c>
      <c r="AB20" s="4">
        <v>144</v>
      </c>
      <c r="AC20" s="4">
        <v>179</v>
      </c>
      <c r="AD20" s="4">
        <f>S31</f>
        <v>569</v>
      </c>
      <c r="AE20" s="4">
        <v>684.66</v>
      </c>
      <c r="AF20" s="4">
        <v>815.87</v>
      </c>
      <c r="AG20" s="4">
        <v>1071.81</v>
      </c>
      <c r="AH20" s="4">
        <f>S35</f>
        <v>635</v>
      </c>
      <c r="AI20" s="4">
        <v>1393.09</v>
      </c>
      <c r="AJ20" s="4">
        <f>S37</f>
        <v>644</v>
      </c>
    </row>
    <row r="21" spans="2:36" s="4" customFormat="1" x14ac:dyDescent="0.25">
      <c r="B21" s="4">
        <f>[1]Rutas_Septiembre!$A19</f>
        <v>203</v>
      </c>
      <c r="C21" s="4">
        <v>1672.78</v>
      </c>
      <c r="D21" s="4">
        <v>2184.125</v>
      </c>
      <c r="E21" s="4">
        <v>2095</v>
      </c>
      <c r="F21" s="4">
        <v>781.85</v>
      </c>
      <c r="G21" s="4">
        <v>515.11</v>
      </c>
      <c r="H21" s="4">
        <v>2000.97</v>
      </c>
      <c r="I21" s="4">
        <f>T10</f>
        <v>1183</v>
      </c>
      <c r="J21" s="4">
        <v>1611.77</v>
      </c>
      <c r="K21" s="4">
        <v>1339</v>
      </c>
      <c r="L21" s="4">
        <v>1851</v>
      </c>
      <c r="M21" s="4">
        <v>1024</v>
      </c>
      <c r="N21" s="4">
        <v>1001</v>
      </c>
      <c r="O21" s="4">
        <v>1048.05</v>
      </c>
      <c r="P21" s="4">
        <v>1042</v>
      </c>
      <c r="Q21" s="4">
        <v>934.12</v>
      </c>
      <c r="R21" s="4">
        <f>T19</f>
        <v>1144</v>
      </c>
      <c r="S21" s="4">
        <v>407.66</v>
      </c>
      <c r="T21" s="4">
        <v>0</v>
      </c>
      <c r="U21" s="4">
        <v>404.96</v>
      </c>
      <c r="V21" s="4">
        <v>305.07</v>
      </c>
      <c r="W21" s="4">
        <v>117.17</v>
      </c>
      <c r="X21" s="4">
        <v>269.97000000000003</v>
      </c>
      <c r="Y21" s="4">
        <v>346.99</v>
      </c>
      <c r="Z21" s="4">
        <v>384.98</v>
      </c>
      <c r="AA21" s="4">
        <v>393.08</v>
      </c>
      <c r="AB21" s="4">
        <v>521.04999999999995</v>
      </c>
      <c r="AC21" s="4">
        <v>530.77</v>
      </c>
      <c r="AD21" s="4">
        <v>957.88</v>
      </c>
      <c r="AE21" s="4">
        <v>1049.67</v>
      </c>
      <c r="AF21" s="4">
        <v>1158.75</v>
      </c>
      <c r="AG21" s="4">
        <f>T34</f>
        <v>1365</v>
      </c>
      <c r="AH21" s="4">
        <f>T35</f>
        <v>987</v>
      </c>
      <c r="AI21" s="4">
        <v>1754.86</v>
      </c>
      <c r="AJ21" s="4">
        <v>996</v>
      </c>
    </row>
    <row r="22" spans="2:36" s="4" customFormat="1" x14ac:dyDescent="0.25">
      <c r="B22" s="4">
        <f>[1]Rutas_Septiembre!$A20</f>
        <v>253</v>
      </c>
      <c r="C22" s="4">
        <v>1400.65</v>
      </c>
      <c r="D22" s="4">
        <v>1911.98</v>
      </c>
      <c r="E22" s="4">
        <v>1847</v>
      </c>
      <c r="F22" s="4">
        <v>515.11800000000005</v>
      </c>
      <c r="G22" s="4">
        <v>230.56</v>
      </c>
      <c r="H22" s="4">
        <v>1753</v>
      </c>
      <c r="I22" s="4">
        <v>964.9</v>
      </c>
      <c r="J22" s="4">
        <v>1340.17</v>
      </c>
      <c r="K22" s="4">
        <v>1118.79</v>
      </c>
      <c r="L22" s="4">
        <v>1603</v>
      </c>
      <c r="M22" s="4">
        <v>776</v>
      </c>
      <c r="N22" s="4">
        <v>753</v>
      </c>
      <c r="O22" s="4">
        <v>775.91</v>
      </c>
      <c r="P22" s="4">
        <v>794</v>
      </c>
      <c r="Q22" s="4">
        <v>667.92</v>
      </c>
      <c r="R22" s="4">
        <f>U19</f>
        <v>896</v>
      </c>
      <c r="S22" s="4">
        <v>125.8</v>
      </c>
      <c r="T22" s="4">
        <f>U21</f>
        <v>404.96</v>
      </c>
      <c r="U22" s="4">
        <v>0</v>
      </c>
      <c r="V22" s="4">
        <v>149.02000000000001</v>
      </c>
      <c r="W22" s="4">
        <f>U24</f>
        <v>225.16200000000001</v>
      </c>
      <c r="X22" s="4">
        <v>178.99</v>
      </c>
      <c r="Y22" s="4">
        <v>76.13</v>
      </c>
      <c r="Z22" s="4">
        <f>U27</f>
        <v>56</v>
      </c>
      <c r="AA22" s="4">
        <f>U28</f>
        <v>134</v>
      </c>
      <c r="AB22" s="4">
        <v>275.91000000000003</v>
      </c>
      <c r="AC22" s="4">
        <v>264.04000000000002</v>
      </c>
      <c r="AD22" s="4">
        <v>690.6</v>
      </c>
      <c r="AE22" s="4">
        <v>776.99</v>
      </c>
      <c r="AF22" s="4">
        <v>887.15</v>
      </c>
      <c r="AG22" s="4">
        <v>1165.7670000000001</v>
      </c>
      <c r="AH22" s="4">
        <f>U35</f>
        <v>739</v>
      </c>
      <c r="AI22" s="4">
        <v>1457.88</v>
      </c>
      <c r="AJ22" s="4">
        <v>748</v>
      </c>
    </row>
    <row r="23" spans="2:36" s="4" customFormat="1" x14ac:dyDescent="0.25">
      <c r="B23" s="4">
        <f>[1]Rutas_Septiembre!$A21</f>
        <v>250</v>
      </c>
      <c r="C23" s="4">
        <v>1427.646</v>
      </c>
      <c r="D23" s="4">
        <v>1951.944</v>
      </c>
      <c r="E23" s="4">
        <v>1923.866</v>
      </c>
      <c r="F23" s="4">
        <v>477</v>
      </c>
      <c r="G23" s="4">
        <v>261</v>
      </c>
      <c r="H23" s="4">
        <v>1822.894</v>
      </c>
      <c r="I23" s="4">
        <v>963.82</v>
      </c>
      <c r="J23" s="4">
        <v>1388.769</v>
      </c>
      <c r="K23" s="4">
        <v>1117.71</v>
      </c>
      <c r="L23" s="4">
        <v>1598</v>
      </c>
      <c r="M23" s="4">
        <v>771</v>
      </c>
      <c r="N23" s="4">
        <v>772.67</v>
      </c>
      <c r="O23" s="4">
        <v>785.09699999999998</v>
      </c>
      <c r="P23" s="4">
        <v>789</v>
      </c>
      <c r="Q23" s="4">
        <f>V18</f>
        <v>363</v>
      </c>
      <c r="R23" s="4">
        <f>V19</f>
        <v>891</v>
      </c>
      <c r="S23" s="4">
        <v>141</v>
      </c>
      <c r="T23" s="4">
        <v>305.07</v>
      </c>
      <c r="U23" s="4">
        <f>V22</f>
        <v>149.02000000000001</v>
      </c>
      <c r="V23" s="4">
        <v>0</v>
      </c>
      <c r="W23" s="4">
        <f>V24</f>
        <v>254.85</v>
      </c>
      <c r="X23" s="4">
        <f>V25</f>
        <v>68</v>
      </c>
      <c r="Y23" s="4">
        <v>86.93</v>
      </c>
      <c r="Z23" s="4">
        <v>129.05000000000001</v>
      </c>
      <c r="AA23" s="4">
        <f>V28</f>
        <v>129</v>
      </c>
      <c r="AB23" s="4">
        <f>V29</f>
        <v>247</v>
      </c>
      <c r="AC23" s="4">
        <f>V30</f>
        <v>278</v>
      </c>
      <c r="AD23" s="4">
        <f>V31</f>
        <v>771</v>
      </c>
      <c r="AE23" s="4">
        <v>778.61</v>
      </c>
      <c r="AF23" s="4">
        <v>909.82</v>
      </c>
      <c r="AG23" s="4">
        <f>V34</f>
        <v>1165.76</v>
      </c>
      <c r="AH23" s="4">
        <f>V35</f>
        <v>752.69</v>
      </c>
      <c r="AI23" s="4">
        <f>V36</f>
        <v>1424</v>
      </c>
      <c r="AJ23" s="4">
        <f>V37</f>
        <v>743</v>
      </c>
    </row>
    <row r="24" spans="2:36" s="4" customFormat="1" x14ac:dyDescent="0.25">
      <c r="B24" s="4">
        <f>[1]Rutas_Septiembre!$A22</f>
        <v>245</v>
      </c>
      <c r="C24" s="4">
        <v>1569.97</v>
      </c>
      <c r="D24" s="4">
        <v>2138.23</v>
      </c>
      <c r="E24" s="4">
        <v>2047</v>
      </c>
      <c r="F24" s="4">
        <v>745.14</v>
      </c>
      <c r="G24" s="4">
        <v>475.7</v>
      </c>
      <c r="H24" s="4">
        <v>2011.87</v>
      </c>
      <c r="I24" s="4">
        <v>1135</v>
      </c>
      <c r="J24" s="4">
        <v>1562.63</v>
      </c>
      <c r="K24" s="4">
        <v>1291</v>
      </c>
      <c r="L24" s="4">
        <v>1803</v>
      </c>
      <c r="M24" s="4">
        <v>976</v>
      </c>
      <c r="N24" s="4">
        <v>953</v>
      </c>
      <c r="O24" s="4">
        <v>975.99</v>
      </c>
      <c r="P24" s="4">
        <v>994</v>
      </c>
      <c r="Q24" s="4">
        <v>886.07</v>
      </c>
      <c r="R24" s="4">
        <v>1060</v>
      </c>
      <c r="S24" s="4">
        <v>356.91</v>
      </c>
      <c r="T24" s="4">
        <v>117.17</v>
      </c>
      <c r="U24" s="4">
        <v>225.16200000000001</v>
      </c>
      <c r="V24" s="4">
        <v>254.85</v>
      </c>
      <c r="W24" s="4">
        <v>0</v>
      </c>
      <c r="X24" s="4">
        <v>225.16</v>
      </c>
      <c r="Y24" s="4">
        <v>292.11</v>
      </c>
      <c r="Z24" s="4">
        <v>336.93</v>
      </c>
      <c r="AA24" s="4">
        <v>348.81</v>
      </c>
      <c r="AB24" s="4">
        <v>478.94</v>
      </c>
      <c r="AC24" s="4">
        <v>489.74</v>
      </c>
      <c r="AD24" s="4">
        <v>909.83</v>
      </c>
      <c r="AE24" s="4">
        <v>1005.94</v>
      </c>
      <c r="AF24" s="4">
        <v>1110.7</v>
      </c>
      <c r="AG24" s="4">
        <v>1165.76</v>
      </c>
      <c r="AH24" s="4">
        <f>W35</f>
        <v>939</v>
      </c>
      <c r="AI24" s="4">
        <v>1710.04</v>
      </c>
      <c r="AJ24" s="4">
        <f>W37</f>
        <v>948</v>
      </c>
    </row>
    <row r="25" spans="2:36" s="4" customFormat="1" x14ac:dyDescent="0.25">
      <c r="B25" s="4">
        <f>[1]Rutas_Septiembre!$A23</f>
        <v>218</v>
      </c>
      <c r="C25" s="4">
        <v>1446</v>
      </c>
      <c r="D25" s="4">
        <v>1903.99</v>
      </c>
      <c r="E25" s="4">
        <v>1970.84</v>
      </c>
      <c r="F25" s="4">
        <v>505</v>
      </c>
      <c r="G25" s="4">
        <v>289</v>
      </c>
      <c r="H25" s="4">
        <v>1775.99</v>
      </c>
      <c r="I25" s="4">
        <v>1010.79</v>
      </c>
      <c r="J25" s="4">
        <v>1415.76</v>
      </c>
      <c r="K25" s="4">
        <v>1165.2270000000001</v>
      </c>
      <c r="L25" s="4">
        <v>1626</v>
      </c>
      <c r="M25" s="4">
        <v>799</v>
      </c>
      <c r="N25" s="4">
        <v>819.65</v>
      </c>
      <c r="O25" s="4">
        <v>829.91</v>
      </c>
      <c r="P25" s="4">
        <v>817</v>
      </c>
      <c r="Q25" s="4">
        <v>249</v>
      </c>
      <c r="R25" s="4">
        <f>X19</f>
        <v>919</v>
      </c>
      <c r="S25" s="4">
        <v>169</v>
      </c>
      <c r="T25" s="4">
        <v>269.97000000000003</v>
      </c>
      <c r="U25" s="4">
        <v>178.99</v>
      </c>
      <c r="V25" s="4">
        <v>68</v>
      </c>
      <c r="W25" s="4">
        <v>225.16</v>
      </c>
      <c r="X25" s="4">
        <v>0</v>
      </c>
      <c r="Y25" s="4">
        <v>125</v>
      </c>
      <c r="Z25" s="4">
        <v>346.99</v>
      </c>
      <c r="AA25" s="4">
        <f>X28</f>
        <v>157</v>
      </c>
      <c r="AB25" s="4">
        <f>X29</f>
        <v>275</v>
      </c>
      <c r="AC25" s="4">
        <f>X30</f>
        <v>306</v>
      </c>
      <c r="AD25" s="4">
        <f>X31</f>
        <v>696</v>
      </c>
      <c r="AE25" s="4">
        <v>826.67</v>
      </c>
      <c r="AF25" s="4">
        <v>956.8</v>
      </c>
      <c r="AG25" s="4">
        <v>1212.99</v>
      </c>
      <c r="AH25" s="4">
        <v>788.33</v>
      </c>
      <c r="AI25" s="4">
        <f>X36</f>
        <v>1452</v>
      </c>
      <c r="AJ25" s="4">
        <f>X37</f>
        <v>771</v>
      </c>
    </row>
    <row r="26" spans="2:36" s="4" customFormat="1" x14ac:dyDescent="0.25">
      <c r="B26" s="4">
        <f>[1]Rutas_Septiembre!$A24</f>
        <v>220</v>
      </c>
      <c r="C26" s="4">
        <v>1353.67</v>
      </c>
      <c r="D26" s="4">
        <v>1810</v>
      </c>
      <c r="E26" s="4">
        <v>1776</v>
      </c>
      <c r="F26" s="4">
        <v>212.2</v>
      </c>
      <c r="G26" s="4">
        <v>195</v>
      </c>
      <c r="H26" s="4">
        <v>1741.9</v>
      </c>
      <c r="I26" s="4">
        <v>919</v>
      </c>
      <c r="J26" s="4">
        <v>1293.73</v>
      </c>
      <c r="K26" s="4">
        <v>1072.8900000000001</v>
      </c>
      <c r="L26" s="4">
        <v>1532</v>
      </c>
      <c r="M26" s="4">
        <v>705</v>
      </c>
      <c r="N26" s="4">
        <v>682</v>
      </c>
      <c r="O26" s="4">
        <v>730</v>
      </c>
      <c r="P26" s="4">
        <v>723</v>
      </c>
      <c r="Q26" s="4">
        <v>536.98</v>
      </c>
      <c r="R26" s="4">
        <f>Y19</f>
        <v>825</v>
      </c>
      <c r="S26" s="4">
        <v>76.13</v>
      </c>
      <c r="T26" s="4">
        <v>346.99</v>
      </c>
      <c r="U26" s="4">
        <v>87</v>
      </c>
      <c r="V26" s="4">
        <v>86.93</v>
      </c>
      <c r="W26" s="4">
        <f>Y24</f>
        <v>292.11</v>
      </c>
      <c r="X26" s="4">
        <v>125</v>
      </c>
      <c r="Y26" s="4">
        <v>0</v>
      </c>
      <c r="Z26" s="4">
        <f>Y27</f>
        <v>67</v>
      </c>
      <c r="AA26" s="4">
        <v>62.63</v>
      </c>
      <c r="AB26" s="4">
        <v>180.99</v>
      </c>
      <c r="AC26" s="4">
        <v>212.2</v>
      </c>
      <c r="AD26" s="4">
        <v>601.99</v>
      </c>
      <c r="AE26" s="4">
        <v>704.64</v>
      </c>
      <c r="AF26" s="4">
        <v>840.71</v>
      </c>
      <c r="AG26" s="4">
        <v>1119.8699999999999</v>
      </c>
      <c r="AH26" s="4">
        <f>Y35</f>
        <v>668</v>
      </c>
      <c r="AI26" s="4">
        <v>1411.9870000000001</v>
      </c>
      <c r="AJ26" s="4">
        <f>Y37</f>
        <v>677</v>
      </c>
    </row>
    <row r="27" spans="2:36" s="4" customFormat="1" x14ac:dyDescent="0.25">
      <c r="B27" s="4">
        <f>[1]Rutas_Septiembre!$A25</f>
        <v>254</v>
      </c>
      <c r="C27" s="4">
        <v>1350</v>
      </c>
      <c r="D27" s="4">
        <v>1349.89</v>
      </c>
      <c r="E27" s="4">
        <v>1827</v>
      </c>
      <c r="F27" s="4">
        <v>462</v>
      </c>
      <c r="G27" s="4">
        <v>246</v>
      </c>
      <c r="H27" s="4">
        <v>1733</v>
      </c>
      <c r="I27" s="4">
        <v>915</v>
      </c>
      <c r="J27" s="4">
        <v>1291</v>
      </c>
      <c r="K27" s="4">
        <v>1071</v>
      </c>
      <c r="L27" s="4">
        <v>1583</v>
      </c>
      <c r="M27" s="4">
        <v>756</v>
      </c>
      <c r="N27" s="4">
        <v>733</v>
      </c>
      <c r="O27" s="4">
        <v>733</v>
      </c>
      <c r="P27" s="4">
        <v>774</v>
      </c>
      <c r="Q27" s="4">
        <f>Z18</f>
        <v>588</v>
      </c>
      <c r="R27" s="4">
        <f>Z19</f>
        <v>876</v>
      </c>
      <c r="S27" s="4">
        <v>126</v>
      </c>
      <c r="T27" s="4">
        <v>384.98</v>
      </c>
      <c r="U27" s="4">
        <v>56</v>
      </c>
      <c r="V27" s="4">
        <v>129.05000000000001</v>
      </c>
      <c r="W27" s="4">
        <v>336.93</v>
      </c>
      <c r="X27" s="4">
        <v>346.99</v>
      </c>
      <c r="Y27" s="4">
        <v>67</v>
      </c>
      <c r="Z27" s="4">
        <v>0</v>
      </c>
      <c r="AA27" s="4">
        <f>Z28</f>
        <v>114</v>
      </c>
      <c r="AB27" s="4">
        <f>Z29</f>
        <v>232</v>
      </c>
      <c r="AC27" s="4">
        <f>Z30</f>
        <v>263</v>
      </c>
      <c r="AD27" s="4">
        <f>Z31</f>
        <v>653</v>
      </c>
      <c r="AE27" s="4">
        <f>Z32</f>
        <v>756</v>
      </c>
      <c r="AF27" s="4">
        <f>Z33</f>
        <v>855</v>
      </c>
      <c r="AG27" s="4">
        <f>Z34</f>
        <v>1097</v>
      </c>
      <c r="AH27" s="4">
        <f>Z35</f>
        <v>719</v>
      </c>
      <c r="AI27" s="4">
        <v>1487.58</v>
      </c>
      <c r="AJ27" s="4">
        <f>Z37</f>
        <v>728</v>
      </c>
    </row>
    <row r="28" spans="2:36" s="4" customFormat="1" x14ac:dyDescent="0.25">
      <c r="B28" s="4">
        <f>[1]Rutas_Septiembre!$A26</f>
        <v>268</v>
      </c>
      <c r="C28" s="4">
        <v>1245</v>
      </c>
      <c r="D28" s="4">
        <f>AA5</f>
        <v>1828.8</v>
      </c>
      <c r="E28" s="4">
        <v>1722</v>
      </c>
      <c r="F28" s="4">
        <v>356.97</v>
      </c>
      <c r="G28" s="4">
        <v>133</v>
      </c>
      <c r="H28" s="4">
        <v>1706.8</v>
      </c>
      <c r="I28" s="4">
        <v>750</v>
      </c>
      <c r="J28" s="4">
        <v>1184.6600000000001</v>
      </c>
      <c r="K28" s="4">
        <v>1084.23</v>
      </c>
      <c r="L28" s="4">
        <v>1478</v>
      </c>
      <c r="M28" s="4">
        <v>651</v>
      </c>
      <c r="N28" s="4">
        <v>628</v>
      </c>
      <c r="O28" s="4">
        <v>605.79999999999995</v>
      </c>
      <c r="P28" s="4">
        <v>669</v>
      </c>
      <c r="Q28" s="4">
        <f>AA18</f>
        <v>483</v>
      </c>
      <c r="R28" s="4">
        <f>AA19</f>
        <v>771</v>
      </c>
      <c r="S28" s="4">
        <v>22</v>
      </c>
      <c r="T28" s="4">
        <v>393.08</v>
      </c>
      <c r="U28" s="4">
        <v>134</v>
      </c>
      <c r="V28" s="4">
        <v>129</v>
      </c>
      <c r="W28" s="4">
        <v>348.81</v>
      </c>
      <c r="X28" s="4">
        <v>157</v>
      </c>
      <c r="Y28" s="4">
        <v>62.63</v>
      </c>
      <c r="Z28" s="4">
        <v>114</v>
      </c>
      <c r="AA28" s="4">
        <v>0</v>
      </c>
      <c r="AB28" s="4">
        <f>AA29</f>
        <v>119</v>
      </c>
      <c r="AC28" s="4">
        <f>AA30</f>
        <v>666.85</v>
      </c>
      <c r="AD28" s="4">
        <f>AA31</f>
        <v>548</v>
      </c>
      <c r="AE28" s="4">
        <v>672.78</v>
      </c>
      <c r="AF28" s="4">
        <v>812.09500000000003</v>
      </c>
      <c r="AG28" s="4">
        <v>1332.07</v>
      </c>
      <c r="AH28" s="4">
        <f>AA35</f>
        <v>614</v>
      </c>
      <c r="AI28" s="4">
        <v>1376.89</v>
      </c>
      <c r="AJ28" s="4">
        <f>AA37</f>
        <v>623</v>
      </c>
    </row>
    <row r="29" spans="2:36" s="4" customFormat="1" x14ac:dyDescent="0.25">
      <c r="B29" s="4">
        <f>[1]Rutas_Septiembre!$A27</f>
        <v>269</v>
      </c>
      <c r="C29" s="4">
        <v>1245.68</v>
      </c>
      <c r="D29" s="4">
        <v>1764.039</v>
      </c>
      <c r="E29" s="4">
        <v>1637</v>
      </c>
      <c r="F29" s="4">
        <v>272</v>
      </c>
      <c r="G29" s="4">
        <v>23</v>
      </c>
      <c r="H29" s="4">
        <v>1640.93</v>
      </c>
      <c r="I29" s="4">
        <v>796.97</v>
      </c>
      <c r="J29" s="4">
        <v>1193.8399999999999</v>
      </c>
      <c r="K29" s="4">
        <v>943.84</v>
      </c>
      <c r="L29" s="4">
        <v>1393</v>
      </c>
      <c r="M29" s="4">
        <v>566</v>
      </c>
      <c r="N29" s="4">
        <v>543</v>
      </c>
      <c r="O29" s="4">
        <v>607.99</v>
      </c>
      <c r="P29" s="4">
        <v>584</v>
      </c>
      <c r="Q29" s="4">
        <f>AB18</f>
        <v>398</v>
      </c>
      <c r="R29" s="4">
        <f>AB19</f>
        <v>686</v>
      </c>
      <c r="S29" s="4">
        <v>144</v>
      </c>
      <c r="T29" s="4">
        <v>521.04999999999995</v>
      </c>
      <c r="U29" s="4">
        <v>275.91000000000003</v>
      </c>
      <c r="V29" s="4">
        <v>247</v>
      </c>
      <c r="W29" s="4">
        <v>478.94</v>
      </c>
      <c r="X29" s="4">
        <v>275</v>
      </c>
      <c r="Y29" s="4">
        <v>180.99</v>
      </c>
      <c r="Z29" s="4">
        <v>232</v>
      </c>
      <c r="AA29" s="4">
        <v>119</v>
      </c>
      <c r="AB29" s="4">
        <v>0</v>
      </c>
      <c r="AC29" s="4">
        <f>AB30</f>
        <v>69</v>
      </c>
      <c r="AD29" s="4">
        <f>AB31</f>
        <v>463</v>
      </c>
      <c r="AE29" s="4">
        <v>730.56</v>
      </c>
      <c r="AF29" s="4">
        <v>739.74</v>
      </c>
      <c r="AG29" s="4">
        <v>995.14</v>
      </c>
      <c r="AH29" s="4">
        <f>AB35</f>
        <v>529</v>
      </c>
      <c r="AI29" s="4">
        <v>1305.51</v>
      </c>
      <c r="AJ29" s="4">
        <f>AB37</f>
        <v>538</v>
      </c>
    </row>
    <row r="30" spans="2:36" s="4" customFormat="1" x14ac:dyDescent="0.25">
      <c r="B30" s="4">
        <f>[1]Rutas_Septiembre!$A28</f>
        <v>272</v>
      </c>
      <c r="C30" s="4">
        <v>1146.8599999999999</v>
      </c>
      <c r="D30" s="4">
        <v>1613.93</v>
      </c>
      <c r="E30" s="4">
        <v>1575</v>
      </c>
      <c r="F30" s="4">
        <v>210</v>
      </c>
      <c r="G30" s="4">
        <v>210</v>
      </c>
      <c r="H30" s="4">
        <v>1490.82</v>
      </c>
      <c r="I30" s="4">
        <v>722.3</v>
      </c>
      <c r="J30" s="4">
        <v>1092.8699999999999</v>
      </c>
      <c r="K30" s="4">
        <v>902.8</v>
      </c>
      <c r="L30" s="4">
        <v>1331</v>
      </c>
      <c r="M30" s="4">
        <v>504</v>
      </c>
      <c r="N30" s="4">
        <v>481</v>
      </c>
      <c r="O30" s="4">
        <v>478.94</v>
      </c>
      <c r="P30" s="4">
        <v>522</v>
      </c>
      <c r="Q30" s="4">
        <f>AC18</f>
        <v>336</v>
      </c>
      <c r="R30" s="4">
        <f>AC19</f>
        <v>624</v>
      </c>
      <c r="S30" s="4">
        <v>179</v>
      </c>
      <c r="T30" s="4">
        <v>530.77</v>
      </c>
      <c r="U30" s="4">
        <v>264.04000000000002</v>
      </c>
      <c r="V30" s="4">
        <v>278</v>
      </c>
      <c r="W30" s="4">
        <v>489.74</v>
      </c>
      <c r="X30" s="4">
        <v>306</v>
      </c>
      <c r="Y30" s="4">
        <v>212.2</v>
      </c>
      <c r="Z30" s="4">
        <v>263</v>
      </c>
      <c r="AA30" s="4">
        <v>666.85</v>
      </c>
      <c r="AB30" s="4">
        <v>69</v>
      </c>
      <c r="AC30" s="4">
        <v>0</v>
      </c>
      <c r="AD30" s="4">
        <f>AC31</f>
        <v>401</v>
      </c>
      <c r="AE30" s="4">
        <v>511.88</v>
      </c>
      <c r="AF30" s="4">
        <f>AC33</f>
        <v>666.85</v>
      </c>
      <c r="AG30" s="4">
        <v>947.62</v>
      </c>
      <c r="AH30" s="4">
        <f>AC35</f>
        <v>467</v>
      </c>
      <c r="AI30" s="4">
        <v>1156.05</v>
      </c>
      <c r="AJ30" s="4">
        <f>AC37</f>
        <v>476</v>
      </c>
    </row>
    <row r="31" spans="2:36" s="4" customFormat="1" x14ac:dyDescent="0.25">
      <c r="B31" s="4">
        <f>[1]Rutas_Septiembre!$A29</f>
        <v>283</v>
      </c>
      <c r="C31" s="4">
        <v>1025.92</v>
      </c>
      <c r="D31" s="4">
        <v>1543.7370000000001</v>
      </c>
      <c r="E31" s="4">
        <v>1434</v>
      </c>
      <c r="F31" s="4">
        <v>248.92</v>
      </c>
      <c r="G31" s="4">
        <v>461</v>
      </c>
      <c r="H31" s="4">
        <v>1420.626</v>
      </c>
      <c r="I31" s="4">
        <v>526.99</v>
      </c>
      <c r="J31" s="4">
        <v>961.66</v>
      </c>
      <c r="K31" s="4">
        <v>682.5</v>
      </c>
      <c r="L31" s="4">
        <v>1190</v>
      </c>
      <c r="M31" s="4">
        <v>356</v>
      </c>
      <c r="N31" s="4">
        <v>201</v>
      </c>
      <c r="O31" s="4">
        <v>187.9</v>
      </c>
      <c r="P31" s="4">
        <v>182</v>
      </c>
      <c r="Q31" s="4">
        <f>AD18</f>
        <v>110</v>
      </c>
      <c r="R31" s="4">
        <f>AD19</f>
        <v>483</v>
      </c>
      <c r="S31" s="4">
        <v>569</v>
      </c>
      <c r="T31" s="4">
        <v>957.88</v>
      </c>
      <c r="U31" s="4">
        <v>690.6</v>
      </c>
      <c r="V31" s="4">
        <v>771</v>
      </c>
      <c r="W31" s="4">
        <v>909.83</v>
      </c>
      <c r="X31" s="4">
        <v>696</v>
      </c>
      <c r="Y31" s="4">
        <v>601.99</v>
      </c>
      <c r="Z31" s="4">
        <v>653</v>
      </c>
      <c r="AA31" s="4">
        <v>548</v>
      </c>
      <c r="AB31" s="4">
        <v>463</v>
      </c>
      <c r="AC31" s="4">
        <v>401</v>
      </c>
      <c r="AD31" s="4">
        <v>0</v>
      </c>
      <c r="AE31" s="4">
        <v>356.9</v>
      </c>
      <c r="AF31" s="4">
        <v>453.56</v>
      </c>
      <c r="AG31" s="4">
        <v>766.73</v>
      </c>
      <c r="AH31" s="4">
        <f>AD35</f>
        <v>254</v>
      </c>
      <c r="AI31" s="4">
        <v>1085.8499999999999</v>
      </c>
      <c r="AJ31" s="4">
        <f>AD37</f>
        <v>103</v>
      </c>
    </row>
    <row r="32" spans="2:36" s="4" customFormat="1" x14ac:dyDescent="0.25">
      <c r="B32" s="4">
        <f>[1]Rutas_Septiembre!$A30</f>
        <v>285</v>
      </c>
      <c r="C32" s="4">
        <v>631</v>
      </c>
      <c r="D32" s="4">
        <v>1127.97</v>
      </c>
      <c r="E32" s="4">
        <v>1105</v>
      </c>
      <c r="F32" s="4">
        <f>AE7</f>
        <v>352.05</v>
      </c>
      <c r="G32" s="4">
        <v>564</v>
      </c>
      <c r="H32" s="4">
        <v>1007</v>
      </c>
      <c r="I32" s="4">
        <v>180.99</v>
      </c>
      <c r="J32" s="4">
        <f>AE11</f>
        <v>285</v>
      </c>
      <c r="K32" s="4">
        <v>361.23</v>
      </c>
      <c r="L32" s="4">
        <v>863</v>
      </c>
      <c r="M32" s="4">
        <v>352.05</v>
      </c>
      <c r="N32" s="4">
        <v>226</v>
      </c>
      <c r="O32" s="4">
        <v>255</v>
      </c>
      <c r="P32" s="4">
        <v>304</v>
      </c>
      <c r="Q32" s="4">
        <v>383.91</v>
      </c>
      <c r="R32" s="4">
        <f>AE19</f>
        <v>119</v>
      </c>
      <c r="S32" s="4">
        <v>684.66</v>
      </c>
      <c r="T32" s="4">
        <v>1049.67</v>
      </c>
      <c r="U32" s="4">
        <v>776.99</v>
      </c>
      <c r="V32" s="4">
        <v>778.61</v>
      </c>
      <c r="W32" s="4">
        <v>1005.94</v>
      </c>
      <c r="X32" s="4">
        <v>826.67</v>
      </c>
      <c r="Y32" s="4">
        <v>704.64</v>
      </c>
      <c r="Z32" s="4">
        <v>756</v>
      </c>
      <c r="AA32" s="4">
        <v>672.78</v>
      </c>
      <c r="AB32" s="4">
        <v>730.56</v>
      </c>
      <c r="AC32" s="4">
        <v>511.88</v>
      </c>
      <c r="AD32" s="4">
        <v>356.91</v>
      </c>
      <c r="AE32" s="4">
        <v>0</v>
      </c>
      <c r="AF32" s="4">
        <f>AE33</f>
        <v>120</v>
      </c>
      <c r="AG32" s="4">
        <v>388.22</v>
      </c>
      <c r="AH32" s="4">
        <f>AE35</f>
        <v>143</v>
      </c>
      <c r="AI32" s="4">
        <f>AE36</f>
        <v>688</v>
      </c>
      <c r="AJ32" s="4">
        <f>AE37</f>
        <v>409</v>
      </c>
    </row>
    <row r="33" spans="2:43" s="4" customFormat="1" x14ac:dyDescent="0.25">
      <c r="B33" s="4">
        <f>[1]Rutas_Septiembre!$A31</f>
        <v>288</v>
      </c>
      <c r="C33" s="4">
        <v>535</v>
      </c>
      <c r="D33" s="4">
        <v>1031.99</v>
      </c>
      <c r="E33" s="4">
        <v>1009</v>
      </c>
      <c r="F33" s="4">
        <v>463.82</v>
      </c>
      <c r="G33" s="4">
        <v>663</v>
      </c>
      <c r="H33" s="4">
        <v>912</v>
      </c>
      <c r="I33" s="4">
        <v>73.97</v>
      </c>
      <c r="J33" s="4">
        <v>476</v>
      </c>
      <c r="K33" s="4">
        <v>223</v>
      </c>
      <c r="L33" s="4">
        <v>768</v>
      </c>
      <c r="M33" s="4">
        <v>121</v>
      </c>
      <c r="N33" s="4">
        <v>329</v>
      </c>
      <c r="O33" s="4">
        <v>359</v>
      </c>
      <c r="P33" s="4">
        <v>408</v>
      </c>
      <c r="Q33" s="4">
        <v>494.06</v>
      </c>
      <c r="R33" s="4">
        <f>AF19</f>
        <v>21</v>
      </c>
      <c r="S33" s="4">
        <v>815.87</v>
      </c>
      <c r="T33" s="4">
        <v>1158.75</v>
      </c>
      <c r="U33" s="4">
        <v>887.15</v>
      </c>
      <c r="V33" s="4">
        <v>909.82</v>
      </c>
      <c r="W33" s="4">
        <v>1110.7</v>
      </c>
      <c r="X33" s="4">
        <v>956.8</v>
      </c>
      <c r="Y33" s="4">
        <v>840.71</v>
      </c>
      <c r="Z33" s="4">
        <v>855</v>
      </c>
      <c r="AA33" s="4">
        <v>812.09500000000003</v>
      </c>
      <c r="AB33" s="4">
        <v>739.74</v>
      </c>
      <c r="AC33" s="4">
        <v>666.85</v>
      </c>
      <c r="AD33" s="4">
        <v>453.56</v>
      </c>
      <c r="AE33" s="4">
        <v>120</v>
      </c>
      <c r="AF33" s="4">
        <v>0</v>
      </c>
      <c r="AG33" s="4">
        <v>251.62</v>
      </c>
      <c r="AH33" s="4">
        <f>AF35</f>
        <v>247</v>
      </c>
      <c r="AI33" s="4">
        <f>AF36</f>
        <v>592</v>
      </c>
      <c r="AJ33" s="4">
        <f>AF37</f>
        <v>516</v>
      </c>
    </row>
    <row r="34" spans="2:43" s="4" customFormat="1" x14ac:dyDescent="0.25">
      <c r="B34" s="4">
        <f>[1]Rutas_Septiembre!$A32</f>
        <v>295</v>
      </c>
      <c r="C34" s="4">
        <v>288.01299999999998</v>
      </c>
      <c r="D34" s="4">
        <v>799</v>
      </c>
      <c r="E34" s="4">
        <v>765</v>
      </c>
      <c r="F34" s="4">
        <v>822.89</v>
      </c>
      <c r="G34" s="4">
        <v>905</v>
      </c>
      <c r="H34" s="4">
        <v>576.13</v>
      </c>
      <c r="I34" s="4">
        <v>207</v>
      </c>
      <c r="J34" s="4">
        <v>266</v>
      </c>
      <c r="K34" s="4">
        <v>45</v>
      </c>
      <c r="L34" s="4">
        <v>521</v>
      </c>
      <c r="M34" s="4">
        <v>367</v>
      </c>
      <c r="N34" s="4">
        <v>576</v>
      </c>
      <c r="O34" s="4">
        <v>592.33000000000004</v>
      </c>
      <c r="P34" s="4">
        <v>657</v>
      </c>
      <c r="Q34" s="4">
        <f>AG18</f>
        <v>706</v>
      </c>
      <c r="R34" s="4">
        <f>AG19</f>
        <v>289</v>
      </c>
      <c r="S34" s="4">
        <v>1071.81</v>
      </c>
      <c r="T34" s="4">
        <v>1365</v>
      </c>
      <c r="U34" s="4">
        <v>1165.7670000000001</v>
      </c>
      <c r="V34" s="4">
        <v>1165.76</v>
      </c>
      <c r="W34" s="4">
        <v>1317</v>
      </c>
      <c r="X34" s="4">
        <v>1212.99</v>
      </c>
      <c r="Y34" s="4">
        <v>1119.8699999999999</v>
      </c>
      <c r="Z34" s="4">
        <v>1097</v>
      </c>
      <c r="AA34" s="4">
        <v>1332.07</v>
      </c>
      <c r="AB34" s="4">
        <v>907</v>
      </c>
      <c r="AC34" s="4">
        <v>947.62</v>
      </c>
      <c r="AD34" s="4">
        <v>766.73</v>
      </c>
      <c r="AE34" s="4">
        <v>388.22</v>
      </c>
      <c r="AF34" s="4">
        <v>251.62</v>
      </c>
      <c r="AG34" s="4">
        <v>0</v>
      </c>
      <c r="AH34" s="4">
        <f>AG35</f>
        <v>489</v>
      </c>
      <c r="AI34" s="4">
        <v>286.70999999999998</v>
      </c>
      <c r="AJ34" s="4">
        <f>AG37</f>
        <v>758</v>
      </c>
    </row>
    <row r="35" spans="2:43" s="4" customFormat="1" x14ac:dyDescent="0.25">
      <c r="B35" s="4">
        <f>[1]Rutas_Septiembre!$A33</f>
        <v>323</v>
      </c>
      <c r="C35" s="4">
        <v>758</v>
      </c>
      <c r="D35" s="4">
        <v>1252.97</v>
      </c>
      <c r="E35" s="4">
        <v>1232</v>
      </c>
      <c r="F35" s="4">
        <v>315</v>
      </c>
      <c r="G35" s="4">
        <v>527</v>
      </c>
      <c r="H35" s="4">
        <v>1134</v>
      </c>
      <c r="I35" s="4">
        <v>307</v>
      </c>
      <c r="J35" s="4">
        <v>699</v>
      </c>
      <c r="K35" s="4">
        <v>463</v>
      </c>
      <c r="L35" s="4">
        <v>990</v>
      </c>
      <c r="M35" s="4">
        <v>141</v>
      </c>
      <c r="N35" s="4">
        <v>88</v>
      </c>
      <c r="O35" s="4">
        <v>117</v>
      </c>
      <c r="P35" s="4">
        <v>165</v>
      </c>
      <c r="Q35" s="4">
        <v>274</v>
      </c>
      <c r="R35" s="4">
        <f>AH19</f>
        <v>246</v>
      </c>
      <c r="S35" s="4">
        <v>635</v>
      </c>
      <c r="T35" s="4">
        <v>987</v>
      </c>
      <c r="U35" s="4">
        <v>739</v>
      </c>
      <c r="V35" s="4">
        <v>752.69</v>
      </c>
      <c r="W35" s="4">
        <v>939</v>
      </c>
      <c r="X35" s="4">
        <v>788.33</v>
      </c>
      <c r="Y35" s="4">
        <v>668</v>
      </c>
      <c r="Z35" s="4">
        <v>719</v>
      </c>
      <c r="AA35" s="4">
        <v>614</v>
      </c>
      <c r="AB35" s="4">
        <v>529</v>
      </c>
      <c r="AC35" s="4">
        <v>467</v>
      </c>
      <c r="AD35" s="4">
        <v>254</v>
      </c>
      <c r="AE35" s="4">
        <v>143</v>
      </c>
      <c r="AF35" s="4">
        <v>247</v>
      </c>
      <c r="AG35" s="4">
        <v>489</v>
      </c>
      <c r="AH35" s="4">
        <v>0</v>
      </c>
      <c r="AI35" s="4">
        <f>AH36</f>
        <v>815</v>
      </c>
      <c r="AJ35" s="4">
        <f>AH37</f>
        <v>303</v>
      </c>
    </row>
    <row r="36" spans="2:43" s="4" customFormat="1" x14ac:dyDescent="0.25">
      <c r="B36" s="4">
        <f>[1]Rutas_Septiembre!$A34</f>
        <v>462</v>
      </c>
      <c r="C36" s="4">
        <v>67</v>
      </c>
      <c r="D36" s="4">
        <v>460</v>
      </c>
      <c r="E36" s="4">
        <v>430</v>
      </c>
      <c r="F36" s="4">
        <v>1028.07</v>
      </c>
      <c r="G36" s="4">
        <v>1217</v>
      </c>
      <c r="H36" s="4">
        <v>333</v>
      </c>
      <c r="I36" s="4">
        <v>449.78</v>
      </c>
      <c r="J36" s="4">
        <v>143</v>
      </c>
      <c r="K36" s="4">
        <v>329.91</v>
      </c>
      <c r="L36" s="4">
        <v>189</v>
      </c>
      <c r="M36" s="4">
        <v>689</v>
      </c>
      <c r="N36" s="4">
        <v>897</v>
      </c>
      <c r="O36" s="4">
        <v>927</v>
      </c>
      <c r="P36" s="4">
        <v>975</v>
      </c>
      <c r="Q36" s="4">
        <v>965.98</v>
      </c>
      <c r="R36" s="4">
        <f>AI19</f>
        <v>601</v>
      </c>
      <c r="S36" s="4">
        <v>1393.09</v>
      </c>
      <c r="T36" s="4">
        <v>1754.86</v>
      </c>
      <c r="U36" s="4">
        <v>1457.88</v>
      </c>
      <c r="V36" s="4">
        <v>1424</v>
      </c>
      <c r="W36" s="4">
        <v>1710.04</v>
      </c>
      <c r="X36" s="4">
        <v>1452</v>
      </c>
      <c r="Y36" s="4">
        <v>1411.9870000000001</v>
      </c>
      <c r="Z36" s="4">
        <f>AI27</f>
        <v>1487.58</v>
      </c>
      <c r="AA36" s="4">
        <v>1376.89</v>
      </c>
      <c r="AB36" s="4">
        <v>1305.51</v>
      </c>
      <c r="AC36" s="4">
        <v>1156.05</v>
      </c>
      <c r="AD36" s="4">
        <v>1085.8499999999999</v>
      </c>
      <c r="AE36" s="4">
        <v>688</v>
      </c>
      <c r="AF36" s="4">
        <v>592</v>
      </c>
      <c r="AG36" s="4">
        <v>286.70999999999998</v>
      </c>
      <c r="AH36" s="4">
        <v>815</v>
      </c>
      <c r="AI36" s="4">
        <v>0</v>
      </c>
      <c r="AJ36" s="4">
        <f>AI37</f>
        <v>1070</v>
      </c>
    </row>
    <row r="37" spans="2:43" s="4" customFormat="1" x14ac:dyDescent="0.25">
      <c r="B37" s="4">
        <f>[1]Rutas_Septiembre!$A35</f>
        <v>359</v>
      </c>
      <c r="C37" s="4">
        <v>1011</v>
      </c>
      <c r="D37" s="4">
        <v>1521.99</v>
      </c>
      <c r="E37" s="4">
        <v>1488</v>
      </c>
      <c r="F37" s="4">
        <v>324</v>
      </c>
      <c r="G37" s="4">
        <v>536</v>
      </c>
      <c r="H37" s="4">
        <v>1394</v>
      </c>
      <c r="I37" s="4">
        <v>561.54999999999995</v>
      </c>
      <c r="J37" s="4">
        <v>652</v>
      </c>
      <c r="K37" s="4">
        <v>765.11</v>
      </c>
      <c r="L37" s="4">
        <v>1244</v>
      </c>
      <c r="M37" s="4">
        <v>408</v>
      </c>
      <c r="N37" s="4">
        <v>235</v>
      </c>
      <c r="O37" s="4">
        <v>235</v>
      </c>
      <c r="P37" s="4">
        <v>212</v>
      </c>
      <c r="Q37" s="4">
        <f>AJ18</f>
        <v>185</v>
      </c>
      <c r="R37" s="4">
        <f>AJ19</f>
        <v>537</v>
      </c>
      <c r="S37" s="4">
        <v>644</v>
      </c>
      <c r="T37" s="4">
        <v>996</v>
      </c>
      <c r="U37" s="4">
        <v>748</v>
      </c>
      <c r="V37" s="4">
        <v>743</v>
      </c>
      <c r="W37" s="4">
        <v>948</v>
      </c>
      <c r="X37" s="4">
        <v>771</v>
      </c>
      <c r="Y37" s="4">
        <v>677</v>
      </c>
      <c r="Z37" s="4">
        <v>728</v>
      </c>
      <c r="AA37" s="4">
        <v>623</v>
      </c>
      <c r="AB37" s="4">
        <v>538</v>
      </c>
      <c r="AC37" s="4">
        <v>476</v>
      </c>
      <c r="AD37" s="4">
        <v>103</v>
      </c>
      <c r="AE37" s="4">
        <v>409</v>
      </c>
      <c r="AF37" s="4">
        <v>516</v>
      </c>
      <c r="AG37" s="4">
        <v>758</v>
      </c>
      <c r="AH37" s="4">
        <v>303</v>
      </c>
      <c r="AI37" s="4">
        <v>1070</v>
      </c>
      <c r="AJ37" s="4">
        <v>0</v>
      </c>
    </row>
    <row r="38" spans="2:43" s="4" customFormat="1" x14ac:dyDescent="0.25"/>
    <row r="44" spans="2:43" x14ac:dyDescent="0.25">
      <c r="AQ4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Puertos</vt:lpstr>
      <vt:lpstr>Distancias OD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Munín</dc:creator>
  <cp:lastModifiedBy>Alicia Munín Doce</cp:lastModifiedBy>
  <dcterms:created xsi:type="dcterms:W3CDTF">2018-09-18T10:19:30Z</dcterms:created>
  <dcterms:modified xsi:type="dcterms:W3CDTF">2022-10-13T09:00:27Z</dcterms:modified>
</cp:coreProperties>
</file>