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3930/Box Sync/CPP project/CPP_project_analysis/"/>
    </mc:Choice>
  </mc:AlternateContent>
  <xr:revisionPtr revIDLastSave="0" documentId="8_{C5B57D7F-0754-0249-811E-A8C5CC5BEB95}" xr6:coauthVersionLast="36" xr6:coauthVersionMax="36" xr10:uidLastSave="{00000000-0000-0000-0000-000000000000}"/>
  <bookViews>
    <workbookView xWindow="7260" yWindow="860" windowWidth="27000" windowHeight="19060" tabRatio="766" activeTab="4" xr2:uid="{8CB2DF21-3225-4250-917A-E2DBAAE51553}"/>
  </bookViews>
  <sheets>
    <sheet name="Overview" sheetId="1" r:id="rId1"/>
    <sheet name="2015 - 1" sheetId="2" r:id="rId2"/>
    <sheet name="2015 - 2" sheetId="7" r:id="rId3"/>
    <sheet name="2015 - 3" sheetId="8" r:id="rId4"/>
    <sheet name="2015 - 4" sheetId="10" r:id="rId5"/>
    <sheet name="2015 - 5" sheetId="12" r:id="rId6"/>
    <sheet name="2014 - 1" sheetId="3" r:id="rId7"/>
    <sheet name="2014 - 2" sheetId="5" r:id="rId8"/>
    <sheet name="2014 - 3" sheetId="4" r:id="rId9"/>
    <sheet name="2014 - 4" sheetId="6" r:id="rId10"/>
    <sheet name="2014 - 5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2" l="1"/>
  <c r="D28" i="12"/>
  <c r="D27" i="12"/>
  <c r="D25" i="12"/>
  <c r="D24" i="12"/>
  <c r="D23" i="12"/>
  <c r="D22" i="12"/>
  <c r="D21" i="12"/>
  <c r="D20" i="12"/>
  <c r="D19" i="12"/>
  <c r="D17" i="12"/>
  <c r="D16" i="12"/>
  <c r="D13" i="12"/>
  <c r="D12" i="12"/>
  <c r="D11" i="12"/>
  <c r="D10" i="12"/>
  <c r="D9" i="12"/>
  <c r="D8" i="12"/>
  <c r="D7" i="12"/>
  <c r="D6" i="12"/>
  <c r="D5" i="12"/>
  <c r="D4" i="12"/>
  <c r="L55" i="8"/>
  <c r="L53" i="8"/>
  <c r="L51" i="8"/>
  <c r="L49" i="8"/>
  <c r="L47" i="8"/>
  <c r="L45" i="8"/>
  <c r="L42" i="8"/>
  <c r="L40" i="8"/>
  <c r="E39" i="8"/>
  <c r="L38" i="8"/>
  <c r="E38" i="8"/>
  <c r="L36" i="8"/>
  <c r="E27" i="8"/>
  <c r="E33" i="8" s="1"/>
  <c r="L34" i="8"/>
  <c r="I34" i="8"/>
  <c r="L32" i="8"/>
  <c r="C32" i="8"/>
  <c r="B32" i="8"/>
  <c r="L30" i="8"/>
  <c r="I28" i="8"/>
  <c r="I26" i="8"/>
  <c r="I32" i="8" s="1"/>
  <c r="I24" i="8"/>
  <c r="I30" i="8" s="1"/>
  <c r="I36" i="8" s="1"/>
  <c r="G28" i="8"/>
  <c r="G34" i="8" s="1"/>
  <c r="G26" i="8"/>
  <c r="G32" i="8" s="1"/>
  <c r="E29" i="8"/>
  <c r="E35" i="8" s="1"/>
  <c r="E28" i="8"/>
  <c r="E34" i="8" s="1"/>
  <c r="C30" i="8"/>
  <c r="B30" i="8"/>
  <c r="L28" i="8"/>
  <c r="L26" i="8"/>
  <c r="L24" i="8"/>
  <c r="L22" i="8"/>
  <c r="L20" i="8"/>
  <c r="E16" i="8"/>
  <c r="I18" i="8"/>
  <c r="I16" i="8"/>
  <c r="G18" i="8"/>
  <c r="G16" i="8"/>
  <c r="G24" i="8" s="1"/>
  <c r="G30" i="8" s="1"/>
  <c r="G36" i="8" s="1"/>
  <c r="A16" i="8"/>
  <c r="A20" i="8" s="1"/>
  <c r="A24" i="8" s="1"/>
  <c r="A26" i="8" s="1"/>
  <c r="A30" i="8" s="1"/>
  <c r="A32" i="8" s="1"/>
  <c r="E17" i="8"/>
  <c r="E25" i="8" s="1"/>
  <c r="E18" i="8"/>
  <c r="E19" i="8"/>
  <c r="L18" i="8"/>
  <c r="L16" i="8"/>
  <c r="L14" i="8"/>
  <c r="L12" i="8"/>
  <c r="L10" i="8"/>
  <c r="L8" i="8"/>
  <c r="L6" i="8"/>
  <c r="L4" i="8"/>
  <c r="B63" i="7"/>
  <c r="A63" i="7"/>
  <c r="B62" i="7"/>
  <c r="A62" i="7"/>
  <c r="B61" i="7"/>
  <c r="A61" i="7"/>
  <c r="B60" i="7"/>
  <c r="A60" i="7"/>
  <c r="B59" i="7"/>
  <c r="A59" i="7"/>
  <c r="J58" i="7"/>
  <c r="G58" i="7"/>
  <c r="E58" i="7"/>
  <c r="B58" i="7"/>
  <c r="A58" i="7"/>
  <c r="B57" i="7"/>
  <c r="A57" i="7"/>
  <c r="J56" i="7"/>
  <c r="B56" i="7"/>
  <c r="A56" i="7"/>
  <c r="G55" i="7"/>
  <c r="E55" i="7"/>
  <c r="B55" i="7"/>
  <c r="A55" i="7"/>
  <c r="B54" i="7"/>
  <c r="A54" i="7"/>
  <c r="B53" i="7"/>
  <c r="A53" i="7"/>
  <c r="M52" i="7"/>
  <c r="J52" i="7"/>
  <c r="G52" i="7"/>
  <c r="E52" i="7"/>
  <c r="B52" i="7"/>
  <c r="A52" i="7"/>
  <c r="B51" i="7"/>
  <c r="A51" i="7"/>
  <c r="B50" i="7"/>
  <c r="A50" i="7"/>
  <c r="G49" i="7"/>
  <c r="E49" i="7"/>
  <c r="B49" i="7"/>
  <c r="A49" i="7"/>
  <c r="J48" i="7"/>
  <c r="B48" i="7"/>
  <c r="A48" i="7"/>
  <c r="B47" i="7"/>
  <c r="A47" i="7"/>
  <c r="M46" i="7"/>
  <c r="J46" i="7"/>
  <c r="G46" i="7"/>
  <c r="E46" i="7"/>
  <c r="B46" i="7"/>
  <c r="A46" i="7"/>
  <c r="J43" i="7"/>
  <c r="G43" i="7"/>
  <c r="B45" i="7"/>
  <c r="A45" i="7"/>
  <c r="B44" i="7"/>
  <c r="A44" i="7"/>
  <c r="M43" i="7"/>
  <c r="E43" i="7"/>
  <c r="B43" i="7"/>
  <c r="A43" i="7"/>
  <c r="J42" i="7"/>
  <c r="J41" i="7"/>
  <c r="M40" i="7"/>
  <c r="J40" i="7"/>
  <c r="J39" i="7"/>
  <c r="J38" i="7"/>
  <c r="M37" i="7"/>
  <c r="J37" i="7"/>
  <c r="J36" i="7"/>
  <c r="J35" i="7"/>
  <c r="M34" i="7"/>
  <c r="J34" i="7"/>
  <c r="J32" i="7"/>
  <c r="J33" i="7"/>
  <c r="M31" i="7"/>
  <c r="J31" i="7"/>
  <c r="M28" i="7"/>
  <c r="J28" i="7"/>
  <c r="M25" i="7"/>
  <c r="J25" i="7"/>
  <c r="M22" i="7"/>
  <c r="J22" i="7"/>
  <c r="G22" i="7"/>
  <c r="G25" i="7" s="1"/>
  <c r="G28" i="7" s="1"/>
  <c r="G31" i="7" s="1"/>
  <c r="G34" i="7" s="1"/>
  <c r="G37" i="7" s="1"/>
  <c r="G40" i="7" s="1"/>
  <c r="M19" i="7"/>
  <c r="J19" i="7"/>
  <c r="M16" i="7"/>
  <c r="J16" i="7"/>
  <c r="A11" i="7"/>
  <c r="A14" i="7" s="1"/>
  <c r="A17" i="7" s="1"/>
  <c r="A20" i="7" s="1"/>
  <c r="A23" i="7" s="1"/>
  <c r="A26" i="7" s="1"/>
  <c r="A29" i="7" s="1"/>
  <c r="A32" i="7" s="1"/>
  <c r="A35" i="7" s="1"/>
  <c r="A38" i="7" s="1"/>
  <c r="A41" i="7" s="1"/>
  <c r="A12" i="7"/>
  <c r="A15" i="7" s="1"/>
  <c r="A18" i="7" s="1"/>
  <c r="A21" i="7" s="1"/>
  <c r="A24" i="7" s="1"/>
  <c r="A27" i="7" s="1"/>
  <c r="A30" i="7" s="1"/>
  <c r="A33" i="7" s="1"/>
  <c r="A36" i="7" s="1"/>
  <c r="A39" i="7" s="1"/>
  <c r="A42" i="7" s="1"/>
  <c r="A10" i="7"/>
  <c r="A13" i="7" s="1"/>
  <c r="A16" i="7" s="1"/>
  <c r="A19" i="7" s="1"/>
  <c r="A22" i="7" s="1"/>
  <c r="A25" i="7" s="1"/>
  <c r="A28" i="7" s="1"/>
  <c r="A31" i="7" s="1"/>
  <c r="A34" i="7" s="1"/>
  <c r="A37" i="7" s="1"/>
  <c r="A40" i="7" s="1"/>
  <c r="J13" i="7"/>
  <c r="E13" i="7"/>
  <c r="E16" i="7" s="1"/>
  <c r="E19" i="7" s="1"/>
  <c r="E22" i="7" s="1"/>
  <c r="E25" i="7" s="1"/>
  <c r="E28" i="7" s="1"/>
  <c r="E31" i="7" s="1"/>
  <c r="E34" i="7" s="1"/>
  <c r="E37" i="7" s="1"/>
  <c r="E40" i="7" s="1"/>
  <c r="B11" i="7"/>
  <c r="B14" i="7" s="1"/>
  <c r="B17" i="7" s="1"/>
  <c r="B20" i="7" s="1"/>
  <c r="B23" i="7" s="1"/>
  <c r="B26" i="7" s="1"/>
  <c r="B29" i="7" s="1"/>
  <c r="B32" i="7" s="1"/>
  <c r="B35" i="7" s="1"/>
  <c r="B38" i="7" s="1"/>
  <c r="B41" i="7" s="1"/>
  <c r="B12" i="7"/>
  <c r="B15" i="7" s="1"/>
  <c r="B18" i="7" s="1"/>
  <c r="B21" i="7" s="1"/>
  <c r="B24" i="7" s="1"/>
  <c r="B27" i="7" s="1"/>
  <c r="B30" i="7" s="1"/>
  <c r="B33" i="7" s="1"/>
  <c r="B36" i="7" s="1"/>
  <c r="B39" i="7" s="1"/>
  <c r="B42" i="7" s="1"/>
  <c r="B10" i="7"/>
  <c r="B13" i="7" s="1"/>
  <c r="B16" i="7" s="1"/>
  <c r="B19" i="7" s="1"/>
  <c r="B22" i="7" s="1"/>
  <c r="B25" i="7" s="1"/>
  <c r="B28" i="7" s="1"/>
  <c r="B31" i="7" s="1"/>
  <c r="B34" i="7" s="1"/>
  <c r="B37" i="7" s="1"/>
  <c r="B40" i="7" s="1"/>
  <c r="G10" i="7"/>
  <c r="G13" i="7" s="1"/>
  <c r="E10" i="7"/>
  <c r="J10" i="7"/>
  <c r="M7" i="7"/>
  <c r="J7" i="7"/>
  <c r="H33" i="6"/>
  <c r="G33" i="6"/>
  <c r="I33" i="6" s="1"/>
  <c r="F33" i="6"/>
  <c r="E33" i="6"/>
  <c r="D33" i="6"/>
  <c r="C33" i="6"/>
  <c r="I29" i="6"/>
  <c r="H29" i="6"/>
  <c r="G29" i="6"/>
  <c r="F29" i="6"/>
  <c r="E29" i="6"/>
  <c r="D29" i="6"/>
  <c r="C29" i="6"/>
  <c r="H26" i="6"/>
  <c r="G26" i="6"/>
  <c r="I26" i="6" s="1"/>
  <c r="F26" i="6"/>
  <c r="E26" i="6"/>
  <c r="D26" i="6"/>
  <c r="C26" i="6"/>
  <c r="H23" i="6"/>
  <c r="G23" i="6"/>
  <c r="I23" i="6" s="1"/>
  <c r="F23" i="6"/>
  <c r="E23" i="6"/>
  <c r="D23" i="6"/>
  <c r="C23" i="6"/>
  <c r="H19" i="6"/>
  <c r="G19" i="6"/>
  <c r="I19" i="6" s="1"/>
  <c r="F19" i="6"/>
  <c r="E19" i="6"/>
  <c r="D19" i="6"/>
  <c r="C19" i="6"/>
  <c r="H16" i="6"/>
  <c r="G16" i="6"/>
  <c r="F16" i="6"/>
  <c r="E16" i="6"/>
  <c r="I16" i="6" s="1"/>
  <c r="D16" i="6"/>
  <c r="C16" i="6"/>
  <c r="H13" i="6"/>
  <c r="G13" i="6"/>
  <c r="F13" i="6"/>
  <c r="E13" i="6"/>
  <c r="I13" i="6" s="1"/>
  <c r="D13" i="6"/>
  <c r="C13" i="6"/>
  <c r="H9" i="6"/>
  <c r="G9" i="6"/>
  <c r="I9" i="6" s="1"/>
  <c r="F9" i="6"/>
  <c r="E9" i="6"/>
  <c r="D9" i="6"/>
  <c r="C9" i="6"/>
  <c r="H6" i="6"/>
  <c r="G6" i="6"/>
  <c r="I6" i="6" s="1"/>
  <c r="F6" i="6"/>
  <c r="E6" i="6"/>
  <c r="D6" i="6"/>
  <c r="C6" i="6"/>
  <c r="H76" i="5"/>
  <c r="G76" i="5"/>
  <c r="F76" i="5"/>
  <c r="E76" i="5"/>
  <c r="D76" i="5"/>
  <c r="C76" i="5"/>
  <c r="H72" i="5"/>
  <c r="G72" i="5"/>
  <c r="F72" i="5"/>
  <c r="E72" i="5"/>
  <c r="D72" i="5"/>
  <c r="C72" i="5"/>
  <c r="H68" i="5"/>
  <c r="G68" i="5"/>
  <c r="F68" i="5"/>
  <c r="E68" i="5"/>
  <c r="D68" i="5"/>
  <c r="C68" i="5"/>
  <c r="H64" i="5"/>
  <c r="G64" i="5"/>
  <c r="F64" i="5"/>
  <c r="E64" i="5"/>
  <c r="D64" i="5"/>
  <c r="C64" i="5"/>
  <c r="H61" i="5"/>
  <c r="G61" i="5"/>
  <c r="F61" i="5"/>
  <c r="E61" i="5"/>
  <c r="D61" i="5"/>
  <c r="C61" i="5"/>
  <c r="H55" i="5"/>
  <c r="G55" i="5"/>
  <c r="F55" i="5"/>
  <c r="E55" i="5"/>
  <c r="D55" i="5"/>
  <c r="C55" i="5"/>
  <c r="H48" i="5"/>
  <c r="G48" i="5"/>
  <c r="F48" i="5"/>
  <c r="E48" i="5"/>
  <c r="D48" i="5"/>
  <c r="C48" i="5"/>
  <c r="H42" i="5"/>
  <c r="G42" i="5"/>
  <c r="F42" i="5"/>
  <c r="E42" i="5"/>
  <c r="D42" i="5"/>
  <c r="C42" i="5"/>
  <c r="H37" i="5"/>
  <c r="G37" i="5"/>
  <c r="F37" i="5"/>
  <c r="E37" i="5"/>
  <c r="D37" i="5"/>
  <c r="C37" i="5"/>
  <c r="H32" i="5"/>
  <c r="G32" i="5"/>
  <c r="F32" i="5"/>
  <c r="E32" i="5"/>
  <c r="D32" i="5"/>
  <c r="C32" i="5"/>
  <c r="H27" i="5"/>
  <c r="G27" i="5"/>
  <c r="F27" i="5"/>
  <c r="E27" i="5"/>
  <c r="D27" i="5"/>
  <c r="C27" i="5"/>
  <c r="G21" i="5"/>
  <c r="F21" i="5"/>
  <c r="E21" i="5"/>
  <c r="D21" i="5"/>
  <c r="C21" i="5"/>
  <c r="G17" i="5"/>
  <c r="I17" i="5" s="1"/>
  <c r="F17" i="5"/>
  <c r="E17" i="5"/>
  <c r="D17" i="5"/>
  <c r="C17" i="5"/>
  <c r="G8" i="5"/>
  <c r="I8" i="5" s="1"/>
  <c r="F8" i="5"/>
  <c r="E8" i="5"/>
  <c r="D8" i="5"/>
  <c r="C8" i="5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4" i="3"/>
  <c r="L5" i="4"/>
  <c r="L6" i="4"/>
  <c r="L7" i="4"/>
  <c r="L8" i="4"/>
  <c r="L9" i="4"/>
  <c r="L10" i="4"/>
  <c r="L11" i="4"/>
  <c r="L12" i="4"/>
  <c r="L13" i="4"/>
  <c r="L14" i="4"/>
  <c r="L15" i="4"/>
  <c r="L16" i="4"/>
  <c r="L4" i="4"/>
  <c r="I21" i="5" l="1"/>
  <c r="I32" i="5"/>
  <c r="I37" i="5"/>
  <c r="I42" i="5"/>
  <c r="I48" i="5"/>
  <c r="I55" i="5"/>
  <c r="I61" i="5"/>
  <c r="I64" i="5"/>
  <c r="I68" i="5"/>
  <c r="I72" i="5"/>
  <c r="I76" i="5"/>
  <c r="I27" i="5"/>
  <c r="F32" i="2" l="1"/>
  <c r="G32" i="2" s="1"/>
  <c r="G31" i="2"/>
  <c r="F31" i="2"/>
  <c r="F30" i="2"/>
  <c r="G30" i="2" s="1"/>
  <c r="G29" i="2"/>
  <c r="F29" i="2"/>
  <c r="F28" i="2"/>
  <c r="G28" i="2" s="1"/>
  <c r="G27" i="2"/>
  <c r="F27" i="2"/>
  <c r="F26" i="2"/>
  <c r="G26" i="2" s="1"/>
  <c r="G25" i="2"/>
  <c r="F25" i="2"/>
  <c r="F24" i="2"/>
  <c r="G24" i="2" s="1"/>
  <c r="G23" i="2"/>
  <c r="F23" i="2"/>
  <c r="F22" i="2"/>
  <c r="G22" i="2" s="1"/>
  <c r="G21" i="2"/>
  <c r="F21" i="2"/>
  <c r="F20" i="2"/>
  <c r="G20" i="2" s="1"/>
  <c r="G19" i="2"/>
  <c r="F19" i="2"/>
  <c r="F18" i="2"/>
  <c r="G18" i="2" s="1"/>
  <c r="G17" i="2"/>
  <c r="F17" i="2"/>
  <c r="F16" i="2"/>
  <c r="G16" i="2" s="1"/>
  <c r="G15" i="2"/>
  <c r="F15" i="2"/>
  <c r="F14" i="2"/>
  <c r="G14" i="2" s="1"/>
  <c r="G13" i="2"/>
  <c r="F13" i="2"/>
  <c r="F12" i="2"/>
  <c r="G12" i="2" s="1"/>
  <c r="G11" i="2"/>
  <c r="F11" i="2"/>
  <c r="F10" i="2"/>
  <c r="G10" i="2" s="1"/>
  <c r="G9" i="2"/>
  <c r="F9" i="2"/>
  <c r="F8" i="2"/>
  <c r="G8" i="2" s="1"/>
  <c r="G7" i="2"/>
  <c r="F7" i="2"/>
  <c r="F6" i="2"/>
  <c r="G6" i="2" s="1"/>
  <c r="G5" i="2"/>
  <c r="F5" i="2"/>
  <c r="F4" i="2"/>
  <c r="G4" i="2" s="1"/>
</calcChain>
</file>

<file path=xl/sharedStrings.xml><?xml version="1.0" encoding="utf-8"?>
<sst xmlns="http://schemas.openxmlformats.org/spreadsheetml/2006/main" count="370" uniqueCount="121">
  <si>
    <t>Date</t>
  </si>
  <si>
    <t>Day</t>
  </si>
  <si>
    <t>Time</t>
  </si>
  <si>
    <t>Cup #</t>
  </si>
  <si>
    <t>Eggs</t>
  </si>
  <si>
    <t>Eggs/Cup</t>
  </si>
  <si>
    <t>Eggs per cup per day</t>
  </si>
  <si>
    <t>M</t>
  </si>
  <si>
    <t>W</t>
  </si>
  <si>
    <t>F</t>
  </si>
  <si>
    <t>** First day of new cup location **</t>
  </si>
  <si>
    <t>** Added 3 more cups **</t>
  </si>
  <si>
    <t>T</t>
  </si>
  <si>
    <t>** Eggs partially lost due to tupperware flooding **</t>
  </si>
  <si>
    <t>Sheet #</t>
  </si>
  <si>
    <t>Description</t>
  </si>
  <si>
    <t>collection_Date</t>
  </si>
  <si>
    <t># eggs intact</t>
  </si>
  <si>
    <t># eggs broken</t>
  </si>
  <si>
    <t>Count date</t>
  </si>
  <si>
    <t># hatch A</t>
  </si>
  <si>
    <t>Date hatch A</t>
  </si>
  <si>
    <t># hatch B</t>
  </si>
  <si>
    <t>Date hatch B</t>
  </si>
  <si>
    <t xml:space="preserve"># embryonated </t>
  </si>
  <si>
    <t>#Unembryonated</t>
  </si>
  <si>
    <t>Obs1</t>
  </si>
  <si>
    <t>Obs2</t>
  </si>
  <si>
    <t>Obs 1</t>
  </si>
  <si>
    <t>Obs 2</t>
  </si>
  <si>
    <t>Diapause Incidence</t>
  </si>
  <si>
    <t># intact eggs</t>
  </si>
  <si>
    <t># broken eggs</t>
  </si>
  <si>
    <t>1st Hatch</t>
  </si>
  <si>
    <t>2nd hatch</t>
  </si>
  <si>
    <t>embryonated</t>
  </si>
  <si>
    <t>unembryonated</t>
  </si>
  <si>
    <t>% DI</t>
  </si>
  <si>
    <t>Cup 1</t>
  </si>
  <si>
    <t>?</t>
  </si>
  <si>
    <t>Cup 2</t>
  </si>
  <si>
    <t>Cup 3</t>
  </si>
  <si>
    <t>Cup 7</t>
  </si>
  <si>
    <t>Wild Total</t>
  </si>
  <si>
    <t>Cup 6</t>
  </si>
  <si>
    <t>Cup 8</t>
  </si>
  <si>
    <t>Cup 4</t>
  </si>
  <si>
    <t>Cup 5</t>
  </si>
  <si>
    <t>N/A</t>
  </si>
  <si>
    <t>Weekly summary of diapause incidence in field oviposition cups in summer 2014</t>
  </si>
  <si>
    <t>Cage Total</t>
  </si>
  <si>
    <t>2014 - 1</t>
  </si>
  <si>
    <t>2014 - 2</t>
  </si>
  <si>
    <t>2014 - 3</t>
  </si>
  <si>
    <t>2014 - 4</t>
  </si>
  <si>
    <t>Summer 2014: Overview of diapause incidence from MAN pops raised in cages under field conditions, weekly summary</t>
  </si>
  <si>
    <t>Summer 2014: Overview of diapause incidence from field collected eggs, weekly summary</t>
  </si>
  <si>
    <t>Summer 2014: Overview of diapause incidence from MAN pops raised in cages under field conditions</t>
  </si>
  <si>
    <t>Summer 2014: Overview of diapause incidence from field collected eggs</t>
  </si>
  <si>
    <t>Summer 2015: Number of eggs collected per day per cup</t>
  </si>
  <si>
    <t>2015 - 1</t>
  </si>
  <si>
    <t>Collection Date</t>
  </si>
  <si>
    <t>Hatch 1 Date</t>
  </si>
  <si>
    <t>Hatch 1 Count</t>
  </si>
  <si>
    <t>Hatch 2 Date</t>
  </si>
  <si>
    <t>Embryonated Count</t>
  </si>
  <si>
    <t>Albopictus Pupae</t>
  </si>
  <si>
    <t>% Albopictus</t>
  </si>
  <si>
    <t>Week</t>
  </si>
  <si>
    <t>Hatch 2 Count</t>
  </si>
  <si>
    <t>Other Pupae</t>
  </si>
  <si>
    <t>Eggs Used for DI</t>
  </si>
  <si>
    <t>Total Eggs Collected</t>
  </si>
  <si>
    <t>All Unembryonated</t>
  </si>
  <si>
    <t>Summer 2015: Overview of diapause incidence from field collected eggs</t>
  </si>
  <si>
    <t>Summer 2015: Overview of diapause incidence from MAN cages under field conditions</t>
  </si>
  <si>
    <t>Cage No.</t>
  </si>
  <si>
    <t>Egg Collection Date</t>
  </si>
  <si>
    <t>First Pupae to Field Date</t>
  </si>
  <si>
    <t>Last Pupae to Field Date</t>
  </si>
  <si>
    <t>Total Pupae</t>
  </si>
  <si>
    <t>Eggs used for DI</t>
  </si>
  <si>
    <t>20/26/2015</t>
  </si>
  <si>
    <t>2015 - 2</t>
  </si>
  <si>
    <t>Number of eggs collected from field oviposition cups in summer 2015</t>
  </si>
  <si>
    <t>2015 - 3</t>
  </si>
  <si>
    <t>Diapause incidence assessed from field oviposition cups in summer 2015</t>
  </si>
  <si>
    <t>Diapause incidence assessed from Man population adults under field conditions in summer 2015</t>
  </si>
  <si>
    <t>Diapause incidence assessed from field oviposition cups in summer 2014</t>
  </si>
  <si>
    <t>Diapause incidence assessed from MAN population adults under field conditions in summer 2014</t>
  </si>
  <si>
    <t>Weekly summar of diapause incidence assessed from MAN population adults under field conditions in summer 2014</t>
  </si>
  <si>
    <t>WILD</t>
  </si>
  <si>
    <t>Week:</t>
  </si>
  <si>
    <t>MAN IN FIELD</t>
  </si>
  <si>
    <t>2015 - 4</t>
  </si>
  <si>
    <t>Graphs of summer 2015 data by week</t>
  </si>
  <si>
    <t>Daylight (Hrs)</t>
  </si>
  <si>
    <t>Wild % DI</t>
  </si>
  <si>
    <t>2014 - 5</t>
  </si>
  <si>
    <t>Graph of summer 2014 data</t>
  </si>
  <si>
    <t>Summer 2014: Graph of diapause incidence by date</t>
  </si>
  <si>
    <t>MAN in field % DI</t>
  </si>
  <si>
    <t>Summer 2015: Graph of diapause incidence by date</t>
  </si>
  <si>
    <t>Summer 2015: Time required for pre-adult development in field conditions</t>
  </si>
  <si>
    <t>Setup Date</t>
  </si>
  <si>
    <t>Larval Density</t>
  </si>
  <si>
    <t>First Eclosion</t>
  </si>
  <si>
    <t>Low</t>
  </si>
  <si>
    <t>Medium</t>
  </si>
  <si>
    <t>High</t>
  </si>
  <si>
    <t>NOTE: All remainining larvae fed using detritus collected during 9/1 trip to Banks' Auto Salvage</t>
  </si>
  <si>
    <t>2015 - 5</t>
  </si>
  <si>
    <t>NOTE: Larvae fed using detritus collected from 7/16 trip to Banks' Auto Salvage</t>
  </si>
  <si>
    <t xml:space="preserve">Low Density </t>
  </si>
  <si>
    <t xml:space="preserve">High Density </t>
  </si>
  <si>
    <t xml:space="preserve">Mid Density </t>
  </si>
  <si>
    <t>50 mL H2O per larva; ~0.33g detritus per larva</t>
  </si>
  <si>
    <t>12 mL H2O per larva; ~0.33g detritus per larva</t>
  </si>
  <si>
    <t>5 mL H2O per larva; ~0.33g detritus per larva</t>
  </si>
  <si>
    <t>Days to First Female Eclosion</t>
  </si>
  <si>
    <t>Time required for MAN female to complete pre-adult development in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</si>
</sst>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0" borderId="0" xfId="0" applyNumberFormat="1"/>
    <xf numFmtId="16" fontId="3" fillId="0" borderId="0" xfId="0" applyNumberFormat="1" applyFont="1"/>
    <xf numFmtId="0" fontId="3" fillId="0" borderId="0" xfId="0" applyFont="1"/>
    <xf numFmtId="9" fontId="0" fillId="0" borderId="0" xfId="1" applyFont="1"/>
    <xf numFmtId="164" fontId="0" fillId="0" borderId="0" xfId="1" applyNumberFormat="1" applyFont="1"/>
    <xf numFmtId="0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1" applyNumberFormat="1" applyFont="1" applyAlignment="1">
      <alignment horizontal="right" vertical="center"/>
    </xf>
    <xf numFmtId="2" fontId="0" fillId="0" borderId="0" xfId="0" applyNumberFormat="1"/>
    <xf numFmtId="0" fontId="4" fillId="0" borderId="0" xfId="0" applyFont="1" applyAlignment="1">
      <alignment horizontal="right"/>
    </xf>
    <xf numFmtId="14" fontId="4" fillId="0" borderId="0" xfId="0" applyNumberFormat="1" applyFont="1"/>
    <xf numFmtId="0" fontId="4" fillId="0" borderId="0" xfId="0" applyFont="1"/>
    <xf numFmtId="14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2" borderId="0" xfId="0" applyNumberFormat="1" applyFill="1" applyBorder="1"/>
    <xf numFmtId="0" fontId="0" fillId="2" borderId="3" xfId="0" applyFill="1" applyBorder="1"/>
    <xf numFmtId="14" fontId="0" fillId="2" borderId="3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/>
    <xf numFmtId="14" fontId="0" fillId="4" borderId="0" xfId="0" applyNumberFormat="1" applyFill="1" applyBorder="1"/>
    <xf numFmtId="0" fontId="0" fillId="4" borderId="3" xfId="0" applyFill="1" applyBorder="1"/>
    <xf numFmtId="14" fontId="0" fillId="4" borderId="3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4" fontId="0" fillId="5" borderId="1" xfId="0" applyNumberFormat="1" applyFill="1" applyBorder="1"/>
    <xf numFmtId="0" fontId="0" fillId="5" borderId="2" xfId="0" applyFill="1" applyBorder="1"/>
    <xf numFmtId="14" fontId="0" fillId="5" borderId="2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2" borderId="4" xfId="0" applyNumberFormat="1" applyFill="1" applyBorder="1"/>
    <xf numFmtId="0" fontId="0" fillId="2" borderId="5" xfId="0" applyFill="1" applyBorder="1"/>
    <xf numFmtId="14" fontId="0" fillId="2" borderId="5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</a:t>
            </a:r>
            <a:r>
              <a:rPr lang="en-US" baseline="0"/>
              <a:t> Pop Raised in Field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'2015 - 4'!$A$4</c:f>
              <c:strCache>
                <c:ptCount val="1"/>
                <c:pt idx="0">
                  <c:v>MAN IN FIELD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'2015 - 4'!$B$3:$R$3</c:f>
              <c:numCache>
                <c:formatCode>m/d/yy</c:formatCode>
                <c:ptCount val="17"/>
                <c:pt idx="0">
                  <c:v>42191</c:v>
                </c:pt>
                <c:pt idx="1">
                  <c:v>42198</c:v>
                </c:pt>
                <c:pt idx="2">
                  <c:v>42205</c:v>
                </c:pt>
                <c:pt idx="3">
                  <c:v>42212</c:v>
                </c:pt>
                <c:pt idx="4">
                  <c:v>42219</c:v>
                </c:pt>
                <c:pt idx="5">
                  <c:v>42226</c:v>
                </c:pt>
                <c:pt idx="6">
                  <c:v>42233</c:v>
                </c:pt>
                <c:pt idx="7">
                  <c:v>42240</c:v>
                </c:pt>
                <c:pt idx="8">
                  <c:v>42247</c:v>
                </c:pt>
                <c:pt idx="9">
                  <c:v>42254</c:v>
                </c:pt>
                <c:pt idx="10">
                  <c:v>42261</c:v>
                </c:pt>
                <c:pt idx="11">
                  <c:v>42268</c:v>
                </c:pt>
                <c:pt idx="12">
                  <c:v>42275</c:v>
                </c:pt>
                <c:pt idx="13">
                  <c:v>42282</c:v>
                </c:pt>
                <c:pt idx="14">
                  <c:v>42289</c:v>
                </c:pt>
                <c:pt idx="15">
                  <c:v>42303</c:v>
                </c:pt>
                <c:pt idx="16">
                  <c:v>42310</c:v>
                </c:pt>
              </c:numCache>
            </c:numRef>
          </c:xVal>
          <c:yVal>
            <c:numRef>
              <c:f>'2015 - 4'!$B$4:$R$4</c:f>
              <c:numCache>
                <c:formatCode>General</c:formatCode>
                <c:ptCount val="17"/>
                <c:pt idx="0">
                  <c:v>2.2999999999999998</c:v>
                </c:pt>
                <c:pt idx="1">
                  <c:v>2.7</c:v>
                </c:pt>
                <c:pt idx="2">
                  <c:v>5.2</c:v>
                </c:pt>
                <c:pt idx="3">
                  <c:v>8.5</c:v>
                </c:pt>
                <c:pt idx="4">
                  <c:v>0</c:v>
                </c:pt>
                <c:pt idx="5">
                  <c:v>13</c:v>
                </c:pt>
                <c:pt idx="6">
                  <c:v>0.7</c:v>
                </c:pt>
                <c:pt idx="7">
                  <c:v>16.8</c:v>
                </c:pt>
                <c:pt idx="8">
                  <c:v>7.3</c:v>
                </c:pt>
                <c:pt idx="9">
                  <c:v>46.5</c:v>
                </c:pt>
                <c:pt idx="10">
                  <c:v>91.5</c:v>
                </c:pt>
                <c:pt idx="11">
                  <c:v>95.6</c:v>
                </c:pt>
                <c:pt idx="12">
                  <c:v>56.5</c:v>
                </c:pt>
                <c:pt idx="13">
                  <c:v>90.2</c:v>
                </c:pt>
                <c:pt idx="14">
                  <c:v>86.7</c:v>
                </c:pt>
                <c:pt idx="16">
                  <c:v>86.3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A-4907-AF4F-3A36B93A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1092912"/>
        <c:axId val="-851104336"/>
      </c:scatterChart>
      <c:valAx>
        <c:axId val="-8510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104336"/>
        <c:crosses val="autoZero"/>
        <c:crossBetween val="midCat"/>
      </c:valAx>
      <c:valAx>
        <c:axId val="-8511043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09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 Eggs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'2015 - 4'!$A$5</c:f>
              <c:strCache>
                <c:ptCount val="1"/>
                <c:pt idx="0">
                  <c:v>WILD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'2015 - 4'!$B$3:$R$3</c:f>
              <c:numCache>
                <c:formatCode>m/d/yy</c:formatCode>
                <c:ptCount val="17"/>
                <c:pt idx="0">
                  <c:v>42191</c:v>
                </c:pt>
                <c:pt idx="1">
                  <c:v>42198</c:v>
                </c:pt>
                <c:pt idx="2">
                  <c:v>42205</c:v>
                </c:pt>
                <c:pt idx="3">
                  <c:v>42212</c:v>
                </c:pt>
                <c:pt idx="4">
                  <c:v>42219</c:v>
                </c:pt>
                <c:pt idx="5">
                  <c:v>42226</c:v>
                </c:pt>
                <c:pt idx="6">
                  <c:v>42233</c:v>
                </c:pt>
                <c:pt idx="7">
                  <c:v>42240</c:v>
                </c:pt>
                <c:pt idx="8">
                  <c:v>42247</c:v>
                </c:pt>
                <c:pt idx="9">
                  <c:v>42254</c:v>
                </c:pt>
                <c:pt idx="10">
                  <c:v>42261</c:v>
                </c:pt>
                <c:pt idx="11">
                  <c:v>42268</c:v>
                </c:pt>
                <c:pt idx="12">
                  <c:v>42275</c:v>
                </c:pt>
                <c:pt idx="13">
                  <c:v>42282</c:v>
                </c:pt>
                <c:pt idx="14">
                  <c:v>42289</c:v>
                </c:pt>
                <c:pt idx="15">
                  <c:v>42303</c:v>
                </c:pt>
                <c:pt idx="16">
                  <c:v>42310</c:v>
                </c:pt>
              </c:numCache>
            </c:numRef>
          </c:xVal>
          <c:yVal>
            <c:numRef>
              <c:f>'2015 - 4'!$B$5:$R$5</c:f>
              <c:numCache>
                <c:formatCode>General</c:formatCode>
                <c:ptCount val="17"/>
                <c:pt idx="1">
                  <c:v>8</c:v>
                </c:pt>
                <c:pt idx="2">
                  <c:v>3.7</c:v>
                </c:pt>
                <c:pt idx="3">
                  <c:v>0</c:v>
                </c:pt>
                <c:pt idx="4">
                  <c:v>0</c:v>
                </c:pt>
                <c:pt idx="5">
                  <c:v>3.3</c:v>
                </c:pt>
                <c:pt idx="6">
                  <c:v>0</c:v>
                </c:pt>
                <c:pt idx="7">
                  <c:v>2.7</c:v>
                </c:pt>
                <c:pt idx="8">
                  <c:v>12.1</c:v>
                </c:pt>
                <c:pt idx="9">
                  <c:v>30</c:v>
                </c:pt>
                <c:pt idx="10">
                  <c:v>69.7</c:v>
                </c:pt>
                <c:pt idx="11">
                  <c:v>72.099999999999994</c:v>
                </c:pt>
                <c:pt idx="12">
                  <c:v>75</c:v>
                </c:pt>
                <c:pt idx="13">
                  <c:v>61.2</c:v>
                </c:pt>
                <c:pt idx="14">
                  <c:v>93.9</c:v>
                </c:pt>
                <c:pt idx="15">
                  <c:v>83.1</c:v>
                </c:pt>
                <c:pt idx="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0-434B-88E4-FCA208E86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1102704"/>
        <c:axId val="-851096720"/>
      </c:scatterChart>
      <c:valAx>
        <c:axId val="-8511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096720"/>
        <c:crosses val="autoZero"/>
        <c:crossBetween val="midCat"/>
      </c:valAx>
      <c:valAx>
        <c:axId val="-851096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10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33543307086614"/>
          <c:y val="4.2267038124444808E-2"/>
          <c:w val="0.71501634311045192"/>
          <c:h val="0.779910056226960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'2015 - 4'!$A$4</c:f>
              <c:strCache>
                <c:ptCount val="1"/>
                <c:pt idx="0">
                  <c:v>MAN IN FIELD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'2015 - 4'!$B$3:$R$3</c:f>
              <c:numCache>
                <c:formatCode>m/d/yy</c:formatCode>
                <c:ptCount val="17"/>
                <c:pt idx="0">
                  <c:v>42191</c:v>
                </c:pt>
                <c:pt idx="1">
                  <c:v>42198</c:v>
                </c:pt>
                <c:pt idx="2">
                  <c:v>42205</c:v>
                </c:pt>
                <c:pt idx="3">
                  <c:v>42212</c:v>
                </c:pt>
                <c:pt idx="4">
                  <c:v>42219</c:v>
                </c:pt>
                <c:pt idx="5">
                  <c:v>42226</c:v>
                </c:pt>
                <c:pt idx="6">
                  <c:v>42233</c:v>
                </c:pt>
                <c:pt idx="7">
                  <c:v>42240</c:v>
                </c:pt>
                <c:pt idx="8">
                  <c:v>42247</c:v>
                </c:pt>
                <c:pt idx="9">
                  <c:v>42254</c:v>
                </c:pt>
                <c:pt idx="10">
                  <c:v>42261</c:v>
                </c:pt>
                <c:pt idx="11">
                  <c:v>42268</c:v>
                </c:pt>
                <c:pt idx="12">
                  <c:v>42275</c:v>
                </c:pt>
                <c:pt idx="13">
                  <c:v>42282</c:v>
                </c:pt>
                <c:pt idx="14">
                  <c:v>42289</c:v>
                </c:pt>
                <c:pt idx="15">
                  <c:v>42303</c:v>
                </c:pt>
                <c:pt idx="16">
                  <c:v>42310</c:v>
                </c:pt>
              </c:numCache>
            </c:numRef>
          </c:xVal>
          <c:yVal>
            <c:numRef>
              <c:f>'2015 - 4'!$B$4:$R$4</c:f>
              <c:numCache>
                <c:formatCode>General</c:formatCode>
                <c:ptCount val="17"/>
                <c:pt idx="0">
                  <c:v>2.2999999999999998</c:v>
                </c:pt>
                <c:pt idx="1">
                  <c:v>2.7</c:v>
                </c:pt>
                <c:pt idx="2">
                  <c:v>5.2</c:v>
                </c:pt>
                <c:pt idx="3">
                  <c:v>8.5</c:v>
                </c:pt>
                <c:pt idx="4">
                  <c:v>0</c:v>
                </c:pt>
                <c:pt idx="5">
                  <c:v>13</c:v>
                </c:pt>
                <c:pt idx="6">
                  <c:v>0.7</c:v>
                </c:pt>
                <c:pt idx="7">
                  <c:v>16.8</c:v>
                </c:pt>
                <c:pt idx="8">
                  <c:v>7.3</c:v>
                </c:pt>
                <c:pt idx="9">
                  <c:v>46.5</c:v>
                </c:pt>
                <c:pt idx="10">
                  <c:v>91.5</c:v>
                </c:pt>
                <c:pt idx="11">
                  <c:v>95.6</c:v>
                </c:pt>
                <c:pt idx="12">
                  <c:v>56.5</c:v>
                </c:pt>
                <c:pt idx="13">
                  <c:v>90.2</c:v>
                </c:pt>
                <c:pt idx="14">
                  <c:v>86.7</c:v>
                </c:pt>
                <c:pt idx="16">
                  <c:v>86.3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F-4276-B6AB-2828957DE9B1}"/>
            </c:ext>
          </c:extLst>
        </c:ser>
        <c:ser>
          <c:idx val="1"/>
          <c:order val="1"/>
          <c:tx>
            <c:strRef>
              <c:f>'2015 - 4'!$A$5</c:f>
              <c:strCache>
                <c:ptCount val="1"/>
                <c:pt idx="0">
                  <c:v>WILD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'2015 - 4'!$B$3:$R$3</c:f>
              <c:numCache>
                <c:formatCode>m/d/yy</c:formatCode>
                <c:ptCount val="17"/>
                <c:pt idx="0">
                  <c:v>42191</c:v>
                </c:pt>
                <c:pt idx="1">
                  <c:v>42198</c:v>
                </c:pt>
                <c:pt idx="2">
                  <c:v>42205</c:v>
                </c:pt>
                <c:pt idx="3">
                  <c:v>42212</c:v>
                </c:pt>
                <c:pt idx="4">
                  <c:v>42219</c:v>
                </c:pt>
                <c:pt idx="5">
                  <c:v>42226</c:v>
                </c:pt>
                <c:pt idx="6">
                  <c:v>42233</c:v>
                </c:pt>
                <c:pt idx="7">
                  <c:v>42240</c:v>
                </c:pt>
                <c:pt idx="8">
                  <c:v>42247</c:v>
                </c:pt>
                <c:pt idx="9">
                  <c:v>42254</c:v>
                </c:pt>
                <c:pt idx="10">
                  <c:v>42261</c:v>
                </c:pt>
                <c:pt idx="11">
                  <c:v>42268</c:v>
                </c:pt>
                <c:pt idx="12">
                  <c:v>42275</c:v>
                </c:pt>
                <c:pt idx="13">
                  <c:v>42282</c:v>
                </c:pt>
                <c:pt idx="14">
                  <c:v>42289</c:v>
                </c:pt>
                <c:pt idx="15">
                  <c:v>42303</c:v>
                </c:pt>
                <c:pt idx="16">
                  <c:v>42310</c:v>
                </c:pt>
              </c:numCache>
            </c:numRef>
          </c:xVal>
          <c:yVal>
            <c:numRef>
              <c:f>'2015 - 4'!$B$5:$R$5</c:f>
              <c:numCache>
                <c:formatCode>General</c:formatCode>
                <c:ptCount val="17"/>
                <c:pt idx="1">
                  <c:v>8</c:v>
                </c:pt>
                <c:pt idx="2">
                  <c:v>3.7</c:v>
                </c:pt>
                <c:pt idx="3">
                  <c:v>0</c:v>
                </c:pt>
                <c:pt idx="4">
                  <c:v>0</c:v>
                </c:pt>
                <c:pt idx="5">
                  <c:v>3.3</c:v>
                </c:pt>
                <c:pt idx="6">
                  <c:v>0</c:v>
                </c:pt>
                <c:pt idx="7">
                  <c:v>2.7</c:v>
                </c:pt>
                <c:pt idx="8">
                  <c:v>12.1</c:v>
                </c:pt>
                <c:pt idx="9">
                  <c:v>30</c:v>
                </c:pt>
                <c:pt idx="10">
                  <c:v>69.7</c:v>
                </c:pt>
                <c:pt idx="11">
                  <c:v>72.099999999999994</c:v>
                </c:pt>
                <c:pt idx="12">
                  <c:v>75</c:v>
                </c:pt>
                <c:pt idx="13">
                  <c:v>61.2</c:v>
                </c:pt>
                <c:pt idx="14">
                  <c:v>93.9</c:v>
                </c:pt>
                <c:pt idx="15">
                  <c:v>83.1</c:v>
                </c:pt>
                <c:pt idx="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4F-4276-B6AB-2828957DE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1099984"/>
        <c:axId val="-851090736"/>
      </c:scatterChart>
      <c:valAx>
        <c:axId val="-8510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Collection</a:t>
                </a:r>
                <a:r>
                  <a:rPr lang="en-US" sz="1200" baseline="0"/>
                  <a:t> Week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392463171454009"/>
              <c:y val="0.91603926509186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090736"/>
        <c:crosses val="autoZero"/>
        <c:crossBetween val="midCat"/>
      </c:valAx>
      <c:valAx>
        <c:axId val="-8510907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Eggs</a:t>
                </a:r>
                <a:r>
                  <a:rPr lang="en-US" sz="1400" baseline="0"/>
                  <a:t> in Diapause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7488397350491576E-2"/>
              <c:y val="0.28010876640419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09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482844603629"/>
          <c:y val="3.6424581005586591E-2"/>
          <c:w val="0.74536452958678479"/>
          <c:h val="0.809013202958568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'2014 - 5'!$C$3</c:f>
              <c:strCache>
                <c:ptCount val="1"/>
                <c:pt idx="0">
                  <c:v>Wild % 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'2014 - 5'!$A$4:$A$17</c:f>
              <c:numCache>
                <c:formatCode>m/d/yy</c:formatCode>
                <c:ptCount val="14"/>
                <c:pt idx="0">
                  <c:v>41889</c:v>
                </c:pt>
                <c:pt idx="1">
                  <c:v>41892</c:v>
                </c:pt>
                <c:pt idx="2">
                  <c:v>41896</c:v>
                </c:pt>
                <c:pt idx="3">
                  <c:v>41899</c:v>
                </c:pt>
                <c:pt idx="4">
                  <c:v>41903</c:v>
                </c:pt>
                <c:pt idx="5">
                  <c:v>41906</c:v>
                </c:pt>
                <c:pt idx="6">
                  <c:v>41910</c:v>
                </c:pt>
                <c:pt idx="7">
                  <c:v>41913</c:v>
                </c:pt>
                <c:pt idx="8">
                  <c:v>41917</c:v>
                </c:pt>
                <c:pt idx="9">
                  <c:v>41920</c:v>
                </c:pt>
                <c:pt idx="10">
                  <c:v>41924</c:v>
                </c:pt>
                <c:pt idx="11">
                  <c:v>41931</c:v>
                </c:pt>
                <c:pt idx="12">
                  <c:v>41934</c:v>
                </c:pt>
                <c:pt idx="13">
                  <c:v>41938</c:v>
                </c:pt>
              </c:numCache>
            </c:numRef>
          </c:xVal>
          <c:yVal>
            <c:numRef>
              <c:f>'2014 - 5'!$C$4:$C$17</c:f>
              <c:numCache>
                <c:formatCode>0%</c:formatCode>
                <c:ptCount val="14"/>
                <c:pt idx="0">
                  <c:v>0.67346938775510201</c:v>
                </c:pt>
                <c:pt idx="1">
                  <c:v>0.5337078651685393</c:v>
                </c:pt>
                <c:pt idx="2">
                  <c:v>0.88461538461538458</c:v>
                </c:pt>
                <c:pt idx="3">
                  <c:v>0.71223021582733814</c:v>
                </c:pt>
                <c:pt idx="4">
                  <c:v>0.9285714285714286</c:v>
                </c:pt>
                <c:pt idx="5">
                  <c:v>0.86363636363636365</c:v>
                </c:pt>
                <c:pt idx="6">
                  <c:v>0.88888888888888884</c:v>
                </c:pt>
                <c:pt idx="7">
                  <c:v>0.90909090909090906</c:v>
                </c:pt>
                <c:pt idx="8">
                  <c:v>0.95901639344262291</c:v>
                </c:pt>
                <c:pt idx="9">
                  <c:v>0.98936170212765961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5-403E-BD27-35EEF8809B1A}"/>
            </c:ext>
          </c:extLst>
        </c:ser>
        <c:ser>
          <c:idx val="1"/>
          <c:order val="1"/>
          <c:tx>
            <c:strRef>
              <c:f>'2014 - 5'!$D$3</c:f>
              <c:strCache>
                <c:ptCount val="1"/>
                <c:pt idx="0">
                  <c:v>MAN in field % 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'2014 - 5'!$A$4:$A$17</c:f>
              <c:numCache>
                <c:formatCode>m/d/yy</c:formatCode>
                <c:ptCount val="14"/>
                <c:pt idx="0">
                  <c:v>41889</c:v>
                </c:pt>
                <c:pt idx="1">
                  <c:v>41892</c:v>
                </c:pt>
                <c:pt idx="2">
                  <c:v>41896</c:v>
                </c:pt>
                <c:pt idx="3">
                  <c:v>41899</c:v>
                </c:pt>
                <c:pt idx="4">
                  <c:v>41903</c:v>
                </c:pt>
                <c:pt idx="5">
                  <c:v>41906</c:v>
                </c:pt>
                <c:pt idx="6">
                  <c:v>41910</c:v>
                </c:pt>
                <c:pt idx="7">
                  <c:v>41913</c:v>
                </c:pt>
                <c:pt idx="8">
                  <c:v>41917</c:v>
                </c:pt>
                <c:pt idx="9">
                  <c:v>41920</c:v>
                </c:pt>
                <c:pt idx="10">
                  <c:v>41924</c:v>
                </c:pt>
                <c:pt idx="11">
                  <c:v>41931</c:v>
                </c:pt>
                <c:pt idx="12">
                  <c:v>41934</c:v>
                </c:pt>
                <c:pt idx="13">
                  <c:v>41938</c:v>
                </c:pt>
              </c:numCache>
            </c:numRef>
          </c:xVal>
          <c:yVal>
            <c:numRef>
              <c:f>'2014 - 5'!$D$4:$D$17</c:f>
              <c:numCache>
                <c:formatCode>0%</c:formatCode>
                <c:ptCount val="14"/>
                <c:pt idx="3">
                  <c:v>0.68181818181818177</c:v>
                </c:pt>
                <c:pt idx="4">
                  <c:v>0.54545454545454541</c:v>
                </c:pt>
                <c:pt idx="5">
                  <c:v>0.8214285714285714</c:v>
                </c:pt>
                <c:pt idx="6">
                  <c:v>0.83333333333333337</c:v>
                </c:pt>
                <c:pt idx="7">
                  <c:v>0.85</c:v>
                </c:pt>
                <c:pt idx="8">
                  <c:v>0.86363636363636365</c:v>
                </c:pt>
                <c:pt idx="9">
                  <c:v>0.8571428571428571</c:v>
                </c:pt>
                <c:pt idx="10">
                  <c:v>0.90909090909090906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5-403E-BD27-35EEF8809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152512"/>
        <c:axId val="1395294368"/>
      </c:scatterChart>
      <c:valAx>
        <c:axId val="13361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Collect</a:t>
                </a:r>
                <a:r>
                  <a:rPr lang="en-US" sz="1100" baseline="0"/>
                  <a:t>ion Date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44047348492453231"/>
              <c:y val="0.9167433121139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4368"/>
        <c:crosses val="autoZero"/>
        <c:crossBetween val="midCat"/>
      </c:valAx>
      <c:valAx>
        <c:axId val="1395294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</a:t>
                </a:r>
                <a:r>
                  <a:rPr lang="en-US" sz="1100" baseline="0"/>
                  <a:t> Eggs in Diapause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3844418702927"/>
          <c:y val="0.44787596145076458"/>
          <c:w val="0.10581915630266682"/>
          <c:h val="0.21853354817134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69851</xdr:colOff>
      <xdr:row>6</xdr:row>
      <xdr:rowOff>136525</xdr:rowOff>
    </xdr:from>
    <xdr:to>
      <xdr:col>8</xdr:col>
      <xdr:colOff>57151</xdr:colOff>
      <xdr:row>24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4D733-D288-4501-89FC-AE1669A1E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407490</xdr:colOff>
      <xdr:row>6</xdr:row>
      <xdr:rowOff>150766</xdr:rowOff>
    </xdr:from>
    <xdr:to>
      <xdr:col>16</xdr:col>
      <xdr:colOff>215266</xdr:colOff>
      <xdr:row>24</xdr:row>
      <xdr:rowOff>148862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C0FFE4-9306-4925-AFFB-1F2F4C872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498202</xdr:colOff>
      <xdr:row>25</xdr:row>
      <xdr:rowOff>121647</xdr:rowOff>
    </xdr:from>
    <xdr:to>
      <xdr:col>14</xdr:col>
      <xdr:colOff>43360</xdr:colOff>
      <xdr:row>51</xdr:row>
      <xdr:rowOff>119016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2EC0DA-AF94-4911-80DD-E94B850CF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4</xdr:row>
      <xdr:rowOff>22224</xdr:rowOff>
    </xdr:from>
    <xdr:to>
      <xdr:col>15</xdr:col>
      <xdr:colOff>422275</xdr:colOff>
      <xdr:row>25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E245F-A74C-4512-9C12-47A8B6970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E727-F536-4959-A65E-3A17B6DCFD88}">
  <dimension ref="A1:B12"/>
  <sheetViews>
    <sheetView workbookViewId="0">
      <selection activeCell="B7" sqref="B7"/>
    </sheetView>
  </sheetViews>
  <sheetFormatPr baseColWidth="10" defaultColWidth="8.83203125" defaultRowHeight="15"/>
  <sheetData>
    <row r="1" spans="1:2">
      <c r="A1" s="2" t="s">
        <v>14</v>
      </c>
      <c r="B1" s="2" t="s">
        <v>15</v>
      </c>
    </row>
    <row r="2" spans="1:2">
      <c r="A2" t="s">
        <v>60</v>
      </c>
      <c r="B2" t="s">
        <v>84</v>
      </c>
    </row>
    <row r="3" spans="1:2">
      <c r="A3" t="s">
        <v>83</v>
      </c>
      <c r="B3" t="s">
        <v>86</v>
      </c>
    </row>
    <row r="4" spans="1:2">
      <c r="A4" t="s">
        <v>85</v>
      </c>
      <c r="B4" t="s">
        <v>87</v>
      </c>
    </row>
    <row r="5" spans="1:2">
      <c r="A5" t="s">
        <v>94</v>
      </c>
      <c r="B5" t="s">
        <v>95</v>
      </c>
    </row>
    <row r="6" spans="1:2">
      <c r="A6" t="s">
        <v>111</v>
      </c>
      <c r="B6" t="s">
        <v>120</v>
      </c>
    </row>
    <row r="8" spans="1:2">
      <c r="A8" t="s">
        <v>51</v>
      </c>
      <c r="B8" t="s">
        <v>88</v>
      </c>
    </row>
    <row r="9" spans="1:2">
      <c r="A9" t="s">
        <v>52</v>
      </c>
      <c r="B9" t="s">
        <v>49</v>
      </c>
    </row>
    <row r="10" spans="1:2">
      <c r="A10" t="s">
        <v>53</v>
      </c>
      <c r="B10" t="s">
        <v>89</v>
      </c>
    </row>
    <row r="11" spans="1:2">
      <c r="A11" t="s">
        <v>54</v>
      </c>
      <c r="B11" t="s">
        <v>90</v>
      </c>
    </row>
    <row r="12" spans="1:2">
      <c r="A12" t="s">
        <v>98</v>
      </c>
      <c r="B12" t="s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8CE6-5D51-4F3A-829D-BD831C6F38D8}">
  <dimension ref="A1:I33"/>
  <sheetViews>
    <sheetView workbookViewId="0">
      <selection activeCell="A2" sqref="A2"/>
    </sheetView>
  </sheetViews>
  <sheetFormatPr baseColWidth="10" defaultColWidth="8.83203125" defaultRowHeight="15"/>
  <cols>
    <col min="9" max="9" width="9.1640625" style="7"/>
  </cols>
  <sheetData>
    <row r="1" spans="1:9">
      <c r="A1" s="2" t="s">
        <v>55</v>
      </c>
    </row>
    <row r="3" spans="1:9"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s="7" t="s">
        <v>37</v>
      </c>
    </row>
    <row r="4" spans="1:9">
      <c r="A4" s="1">
        <v>41899</v>
      </c>
      <c r="B4" t="s">
        <v>28</v>
      </c>
      <c r="C4">
        <v>40</v>
      </c>
      <c r="D4">
        <v>14</v>
      </c>
      <c r="E4">
        <v>6</v>
      </c>
      <c r="F4">
        <v>4</v>
      </c>
      <c r="G4">
        <v>25</v>
      </c>
      <c r="H4">
        <v>2</v>
      </c>
    </row>
    <row r="5" spans="1:9">
      <c r="A5" s="1">
        <v>41899</v>
      </c>
      <c r="B5" t="s">
        <v>29</v>
      </c>
      <c r="C5">
        <v>10</v>
      </c>
      <c r="D5">
        <v>2</v>
      </c>
      <c r="E5">
        <v>4</v>
      </c>
      <c r="F5">
        <v>0</v>
      </c>
      <c r="G5">
        <v>5</v>
      </c>
      <c r="H5">
        <v>0</v>
      </c>
    </row>
    <row r="6" spans="1:9">
      <c r="A6" s="1">
        <v>41899</v>
      </c>
      <c r="B6" t="s">
        <v>50</v>
      </c>
      <c r="C6">
        <f>SUM(C4:C5)</f>
        <v>50</v>
      </c>
      <c r="D6">
        <f t="shared" ref="D6:G6" si="0">SUM(D4:D5)</f>
        <v>16</v>
      </c>
      <c r="E6">
        <f t="shared" si="0"/>
        <v>10</v>
      </c>
      <c r="F6">
        <f t="shared" si="0"/>
        <v>4</v>
      </c>
      <c r="G6">
        <f t="shared" si="0"/>
        <v>30</v>
      </c>
      <c r="H6">
        <f>SUM(H4:H5)</f>
        <v>2</v>
      </c>
      <c r="I6" s="7">
        <f>G6/(G6+F6+E6)</f>
        <v>0.68181818181818177</v>
      </c>
    </row>
    <row r="8" spans="1:9">
      <c r="A8" s="1">
        <v>41903</v>
      </c>
      <c r="B8" t="s">
        <v>28</v>
      </c>
      <c r="C8">
        <v>13</v>
      </c>
      <c r="D8">
        <v>9</v>
      </c>
      <c r="E8">
        <v>5</v>
      </c>
      <c r="F8">
        <v>0</v>
      </c>
      <c r="G8">
        <v>6</v>
      </c>
      <c r="H8">
        <v>2</v>
      </c>
    </row>
    <row r="9" spans="1:9">
      <c r="A9" s="1">
        <v>41903</v>
      </c>
      <c r="B9" t="s">
        <v>50</v>
      </c>
      <c r="C9">
        <f t="shared" ref="C9:H9" si="1">SUM(C8:C8)</f>
        <v>13</v>
      </c>
      <c r="D9">
        <f t="shared" si="1"/>
        <v>9</v>
      </c>
      <c r="E9">
        <f t="shared" si="1"/>
        <v>5</v>
      </c>
      <c r="F9">
        <f t="shared" si="1"/>
        <v>0</v>
      </c>
      <c r="G9">
        <f t="shared" si="1"/>
        <v>6</v>
      </c>
      <c r="H9">
        <f t="shared" si="1"/>
        <v>2</v>
      </c>
      <c r="I9" s="7">
        <f>G9/(G9+F9+E9)</f>
        <v>0.54545454545454541</v>
      </c>
    </row>
    <row r="11" spans="1:9">
      <c r="A11" s="1">
        <v>41906</v>
      </c>
      <c r="B11" t="s">
        <v>28</v>
      </c>
      <c r="C11">
        <v>27</v>
      </c>
      <c r="D11">
        <v>3</v>
      </c>
      <c r="E11">
        <v>2</v>
      </c>
      <c r="F11">
        <v>1</v>
      </c>
      <c r="G11">
        <v>21</v>
      </c>
      <c r="H11">
        <v>2</v>
      </c>
    </row>
    <row r="12" spans="1:9">
      <c r="A12" s="1">
        <v>41906</v>
      </c>
      <c r="B12" t="s">
        <v>29</v>
      </c>
      <c r="C12">
        <v>4</v>
      </c>
      <c r="D12">
        <v>0</v>
      </c>
      <c r="E12">
        <v>2</v>
      </c>
      <c r="F12">
        <v>0</v>
      </c>
      <c r="G12">
        <v>2</v>
      </c>
      <c r="H12">
        <v>0</v>
      </c>
    </row>
    <row r="13" spans="1:9">
      <c r="A13" s="1">
        <v>41906</v>
      </c>
      <c r="B13" t="s">
        <v>50</v>
      </c>
      <c r="C13">
        <f>SUM(C11:C12)</f>
        <v>31</v>
      </c>
      <c r="D13">
        <f t="shared" ref="D13:G13" si="2">SUM(D11:D12)</f>
        <v>3</v>
      </c>
      <c r="E13">
        <f t="shared" si="2"/>
        <v>4</v>
      </c>
      <c r="F13">
        <f t="shared" si="2"/>
        <v>1</v>
      </c>
      <c r="G13">
        <f t="shared" si="2"/>
        <v>23</v>
      </c>
      <c r="H13">
        <f>SUM(H11:H12)</f>
        <v>2</v>
      </c>
      <c r="I13" s="7">
        <f>G13/(G13+F13+E13)</f>
        <v>0.8214285714285714</v>
      </c>
    </row>
    <row r="15" spans="1:9">
      <c r="A15" s="1">
        <v>41910</v>
      </c>
      <c r="B15" t="s">
        <v>28</v>
      </c>
      <c r="C15">
        <v>29</v>
      </c>
      <c r="D15">
        <v>44</v>
      </c>
      <c r="E15">
        <v>3</v>
      </c>
      <c r="F15">
        <v>1</v>
      </c>
      <c r="G15">
        <v>20</v>
      </c>
      <c r="H15">
        <v>20</v>
      </c>
    </row>
    <row r="16" spans="1:9">
      <c r="A16" s="1">
        <v>41910</v>
      </c>
      <c r="B16" t="s">
        <v>50</v>
      </c>
      <c r="C16">
        <f t="shared" ref="C16:H16" si="3">SUM(C15:C15)</f>
        <v>29</v>
      </c>
      <c r="D16">
        <f t="shared" si="3"/>
        <v>44</v>
      </c>
      <c r="E16">
        <f t="shared" si="3"/>
        <v>3</v>
      </c>
      <c r="F16">
        <f t="shared" si="3"/>
        <v>1</v>
      </c>
      <c r="G16">
        <f t="shared" si="3"/>
        <v>20</v>
      </c>
      <c r="H16">
        <f t="shared" si="3"/>
        <v>20</v>
      </c>
      <c r="I16" s="7">
        <f>G16/(G16+F16+E16)</f>
        <v>0.83333333333333337</v>
      </c>
    </row>
    <row r="18" spans="1:9">
      <c r="A18" s="1">
        <v>41913</v>
      </c>
      <c r="B18" t="s">
        <v>28</v>
      </c>
      <c r="C18">
        <v>21</v>
      </c>
      <c r="D18">
        <v>38</v>
      </c>
      <c r="E18">
        <v>2</v>
      </c>
      <c r="F18">
        <v>1</v>
      </c>
      <c r="G18">
        <v>17</v>
      </c>
      <c r="H18">
        <v>1</v>
      </c>
    </row>
    <row r="19" spans="1:9">
      <c r="A19" s="1">
        <v>41913</v>
      </c>
      <c r="B19" t="s">
        <v>50</v>
      </c>
      <c r="C19">
        <f t="shared" ref="C19:H19" si="4">SUM(C18:C18)</f>
        <v>21</v>
      </c>
      <c r="D19">
        <f t="shared" si="4"/>
        <v>38</v>
      </c>
      <c r="E19">
        <f t="shared" si="4"/>
        <v>2</v>
      </c>
      <c r="F19">
        <f t="shared" si="4"/>
        <v>1</v>
      </c>
      <c r="G19">
        <f t="shared" si="4"/>
        <v>17</v>
      </c>
      <c r="H19">
        <f t="shared" si="4"/>
        <v>1</v>
      </c>
      <c r="I19" s="7">
        <f>G19/(G19+F19+E19)</f>
        <v>0.85</v>
      </c>
    </row>
    <row r="21" spans="1:9">
      <c r="A21" s="1">
        <v>41917</v>
      </c>
      <c r="B21" t="s">
        <v>28</v>
      </c>
      <c r="C21">
        <v>5</v>
      </c>
      <c r="D21">
        <v>0</v>
      </c>
      <c r="E21">
        <v>1</v>
      </c>
      <c r="F21">
        <v>0</v>
      </c>
      <c r="G21">
        <v>4</v>
      </c>
      <c r="H21">
        <v>0</v>
      </c>
    </row>
    <row r="22" spans="1:9">
      <c r="A22" s="1">
        <v>41917</v>
      </c>
      <c r="B22" t="s">
        <v>29</v>
      </c>
      <c r="C22">
        <v>17</v>
      </c>
      <c r="D22">
        <v>21</v>
      </c>
      <c r="E22">
        <v>0</v>
      </c>
      <c r="F22">
        <v>2</v>
      </c>
      <c r="G22">
        <v>15</v>
      </c>
      <c r="H22">
        <v>0</v>
      </c>
    </row>
    <row r="23" spans="1:9">
      <c r="A23" s="1">
        <v>41917</v>
      </c>
      <c r="B23" t="s">
        <v>50</v>
      </c>
      <c r="C23">
        <f>SUM(C21:C22)</f>
        <v>22</v>
      </c>
      <c r="D23">
        <f t="shared" ref="D23:G23" si="5">SUM(D21:D22)</f>
        <v>21</v>
      </c>
      <c r="E23">
        <f t="shared" si="5"/>
        <v>1</v>
      </c>
      <c r="F23">
        <f t="shared" si="5"/>
        <v>2</v>
      </c>
      <c r="G23">
        <f t="shared" si="5"/>
        <v>19</v>
      </c>
      <c r="H23">
        <f>SUM(H21:H22)</f>
        <v>0</v>
      </c>
      <c r="I23" s="7">
        <f>G23/(G23+F23+E23)</f>
        <v>0.86363636363636365</v>
      </c>
    </row>
    <row r="25" spans="1:9">
      <c r="A25" s="1">
        <v>41920</v>
      </c>
      <c r="B25" t="s">
        <v>28</v>
      </c>
      <c r="C25">
        <v>12</v>
      </c>
      <c r="D25">
        <v>2</v>
      </c>
      <c r="E25">
        <v>2</v>
      </c>
      <c r="F25">
        <v>0</v>
      </c>
      <c r="G25">
        <v>12</v>
      </c>
      <c r="H25">
        <v>2</v>
      </c>
    </row>
    <row r="26" spans="1:9">
      <c r="A26" s="1">
        <v>41920</v>
      </c>
      <c r="B26" t="s">
        <v>50</v>
      </c>
      <c r="C26">
        <f t="shared" ref="C26:H26" si="6">SUM(C25:C25)</f>
        <v>12</v>
      </c>
      <c r="D26">
        <f t="shared" si="6"/>
        <v>2</v>
      </c>
      <c r="E26">
        <f t="shared" si="6"/>
        <v>2</v>
      </c>
      <c r="F26">
        <f t="shared" si="6"/>
        <v>0</v>
      </c>
      <c r="G26">
        <f t="shared" si="6"/>
        <v>12</v>
      </c>
      <c r="H26">
        <f t="shared" si="6"/>
        <v>2</v>
      </c>
      <c r="I26" s="7">
        <f>G26/(G26+F26+E26)</f>
        <v>0.8571428571428571</v>
      </c>
    </row>
    <row r="28" spans="1:9">
      <c r="A28" s="1">
        <v>41924</v>
      </c>
      <c r="B28" t="s">
        <v>29</v>
      </c>
      <c r="C28">
        <v>9</v>
      </c>
      <c r="D28">
        <v>8</v>
      </c>
      <c r="E28">
        <v>1</v>
      </c>
      <c r="F28">
        <v>0</v>
      </c>
      <c r="G28">
        <v>10</v>
      </c>
      <c r="H28">
        <v>6</v>
      </c>
    </row>
    <row r="29" spans="1:9">
      <c r="A29" s="1">
        <v>41924</v>
      </c>
      <c r="B29" t="s">
        <v>50</v>
      </c>
      <c r="C29">
        <f t="shared" ref="C29:H29" si="7">SUM(C28:C28)</f>
        <v>9</v>
      </c>
      <c r="D29">
        <f t="shared" si="7"/>
        <v>8</v>
      </c>
      <c r="E29">
        <f t="shared" si="7"/>
        <v>1</v>
      </c>
      <c r="F29">
        <f t="shared" si="7"/>
        <v>0</v>
      </c>
      <c r="G29">
        <f t="shared" si="7"/>
        <v>10</v>
      </c>
      <c r="H29">
        <f t="shared" si="7"/>
        <v>6</v>
      </c>
      <c r="I29" s="7">
        <f>G29/(G29+F29+E29)</f>
        <v>0.90909090909090906</v>
      </c>
    </row>
    <row r="31" spans="1:9">
      <c r="A31" s="1">
        <v>41938</v>
      </c>
      <c r="B31" t="s">
        <v>28</v>
      </c>
      <c r="C31">
        <v>5</v>
      </c>
      <c r="D31">
        <v>3</v>
      </c>
      <c r="E31">
        <v>0</v>
      </c>
      <c r="F31">
        <v>0</v>
      </c>
      <c r="G31">
        <v>4</v>
      </c>
      <c r="H31">
        <v>4</v>
      </c>
    </row>
    <row r="32" spans="1:9">
      <c r="A32" s="1">
        <v>41938</v>
      </c>
      <c r="B32" t="s">
        <v>29</v>
      </c>
      <c r="C32">
        <v>15</v>
      </c>
      <c r="D32">
        <v>8</v>
      </c>
      <c r="E32">
        <v>0</v>
      </c>
      <c r="F32">
        <v>0</v>
      </c>
      <c r="G32">
        <v>14</v>
      </c>
      <c r="H32">
        <v>7</v>
      </c>
    </row>
    <row r="33" spans="1:9">
      <c r="A33" s="1">
        <v>41938</v>
      </c>
      <c r="B33" t="s">
        <v>50</v>
      </c>
      <c r="C33">
        <f>SUM(C31:C32)</f>
        <v>20</v>
      </c>
      <c r="D33">
        <f t="shared" ref="D33:G33" si="8">SUM(D31:D32)</f>
        <v>11</v>
      </c>
      <c r="E33">
        <f t="shared" si="8"/>
        <v>0</v>
      </c>
      <c r="F33">
        <f t="shared" si="8"/>
        <v>0</v>
      </c>
      <c r="G33">
        <f t="shared" si="8"/>
        <v>18</v>
      </c>
      <c r="H33">
        <f>SUM(H31:H32)</f>
        <v>11</v>
      </c>
      <c r="I33" s="7">
        <f>G33/(G33+F33+E33)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AA8A4-32A4-47E7-85F9-0C189B49B110}">
  <sheetPr>
    <pageSetUpPr fitToPage="1"/>
  </sheetPr>
  <dimension ref="A1:D17"/>
  <sheetViews>
    <sheetView workbookViewId="0"/>
  </sheetViews>
  <sheetFormatPr baseColWidth="10" defaultColWidth="8.83203125" defaultRowHeight="15"/>
  <cols>
    <col min="1" max="1" width="10.83203125" style="9" bestFit="1" customWidth="1"/>
    <col min="2" max="2" width="12.1640625" bestFit="1" customWidth="1"/>
  </cols>
  <sheetData>
    <row r="1" spans="1:4">
      <c r="A1" s="18" t="s">
        <v>100</v>
      </c>
    </row>
    <row r="3" spans="1:4">
      <c r="A3" s="9" t="s">
        <v>0</v>
      </c>
      <c r="B3" t="s">
        <v>96</v>
      </c>
      <c r="C3" t="s">
        <v>97</v>
      </c>
      <c r="D3" t="s">
        <v>101</v>
      </c>
    </row>
    <row r="4" spans="1:4">
      <c r="A4" s="9">
        <v>41889</v>
      </c>
      <c r="B4" s="14">
        <v>12.783333333333299</v>
      </c>
      <c r="C4" s="6">
        <v>0.67346938775510201</v>
      </c>
      <c r="D4" s="6"/>
    </row>
    <row r="5" spans="1:4">
      <c r="A5" s="9">
        <v>41892</v>
      </c>
      <c r="B5" s="14">
        <v>12.65</v>
      </c>
      <c r="C5" s="6">
        <v>0.5337078651685393</v>
      </c>
      <c r="D5" s="6"/>
    </row>
    <row r="6" spans="1:4">
      <c r="A6" s="9">
        <v>41896</v>
      </c>
      <c r="B6" s="14">
        <v>12.483333333333333</v>
      </c>
      <c r="C6" s="6">
        <v>0.88461538461538458</v>
      </c>
      <c r="D6" s="6"/>
    </row>
    <row r="7" spans="1:4">
      <c r="A7" s="9">
        <v>41899</v>
      </c>
      <c r="B7" s="14">
        <v>12.366666666666667</v>
      </c>
      <c r="C7" s="6">
        <v>0.71223021582733814</v>
      </c>
      <c r="D7" s="6">
        <v>0.68181818181818177</v>
      </c>
    </row>
    <row r="8" spans="1:4">
      <c r="A8" s="9">
        <v>41903</v>
      </c>
      <c r="B8" s="14">
        <v>12.2</v>
      </c>
      <c r="C8" s="6">
        <v>0.9285714285714286</v>
      </c>
      <c r="D8" s="6">
        <v>0.54545454545454541</v>
      </c>
    </row>
    <row r="9" spans="1:4">
      <c r="A9" s="9">
        <v>41906</v>
      </c>
      <c r="B9" s="14">
        <v>12.066666666666666</v>
      </c>
      <c r="C9" s="6">
        <v>0.86363636363636365</v>
      </c>
      <c r="D9" s="6">
        <v>0.8214285714285714</v>
      </c>
    </row>
    <row r="10" spans="1:4">
      <c r="A10" s="9">
        <v>41910</v>
      </c>
      <c r="B10" s="14">
        <v>11.9</v>
      </c>
      <c r="C10" s="6">
        <v>0.88888888888888884</v>
      </c>
      <c r="D10" s="6">
        <v>0.83333333333333337</v>
      </c>
    </row>
    <row r="11" spans="1:4">
      <c r="A11" s="9">
        <v>41913</v>
      </c>
      <c r="B11" s="14">
        <v>11.783333333333333</v>
      </c>
      <c r="C11" s="6">
        <v>0.90909090909090906</v>
      </c>
      <c r="D11" s="6">
        <v>0.85</v>
      </c>
    </row>
    <row r="12" spans="1:4">
      <c r="A12" s="9">
        <v>41917</v>
      </c>
      <c r="B12" s="14">
        <v>11.616666666666667</v>
      </c>
      <c r="C12" s="6">
        <v>0.95901639344262291</v>
      </c>
      <c r="D12" s="6">
        <v>0.86363636363636365</v>
      </c>
    </row>
    <row r="13" spans="1:4">
      <c r="A13" s="9">
        <v>41920</v>
      </c>
      <c r="B13" s="14">
        <v>11.483333333333333</v>
      </c>
      <c r="C13" s="6">
        <v>0.98936170212765961</v>
      </c>
      <c r="D13" s="6">
        <v>0.8571428571428571</v>
      </c>
    </row>
    <row r="14" spans="1:4">
      <c r="A14" s="9">
        <v>41924</v>
      </c>
      <c r="B14" s="14">
        <v>11.316666666666666</v>
      </c>
      <c r="C14" s="6">
        <v>1</v>
      </c>
      <c r="D14" s="6">
        <v>0.90909090909090906</v>
      </c>
    </row>
    <row r="15" spans="1:4">
      <c r="A15" s="9">
        <v>41931</v>
      </c>
      <c r="B15" s="14">
        <v>11.033333333333333</v>
      </c>
      <c r="C15" s="6">
        <v>1</v>
      </c>
      <c r="D15" s="6"/>
    </row>
    <row r="16" spans="1:4">
      <c r="A16" s="9">
        <v>41934</v>
      </c>
      <c r="B16" s="14">
        <v>10.916666666666666</v>
      </c>
      <c r="C16" s="6">
        <v>1</v>
      </c>
      <c r="D16" s="6"/>
    </row>
    <row r="17" spans="1:4">
      <c r="A17" s="9">
        <v>41938</v>
      </c>
      <c r="B17" s="14">
        <v>10.766666666666667</v>
      </c>
      <c r="C17" s="6">
        <v>1</v>
      </c>
      <c r="D17" s="6">
        <v>1</v>
      </c>
    </row>
  </sheetData>
  <pageMargins left="0.7" right="0.7" top="0.75" bottom="0.75" header="0.3" footer="0.3"/>
  <pageSetup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1B24F-DEC1-47BA-BAD9-C611098F0BC6}">
  <dimension ref="A1:H32"/>
  <sheetViews>
    <sheetView workbookViewId="0">
      <selection activeCell="F30" sqref="F30"/>
    </sheetView>
  </sheetViews>
  <sheetFormatPr baseColWidth="10" defaultColWidth="8.83203125" defaultRowHeight="15"/>
  <sheetData>
    <row r="1" spans="1:8">
      <c r="A1" s="2" t="s">
        <v>59</v>
      </c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8">
      <c r="A4" s="1">
        <v>42205</v>
      </c>
      <c r="B4" t="s">
        <v>7</v>
      </c>
      <c r="C4">
        <v>3</v>
      </c>
      <c r="D4">
        <v>3</v>
      </c>
      <c r="E4">
        <v>148</v>
      </c>
      <c r="F4">
        <f>E4/D4</f>
        <v>49.333333333333336</v>
      </c>
      <c r="G4">
        <f>F4/C4</f>
        <v>16.444444444444446</v>
      </c>
    </row>
    <row r="5" spans="1:8">
      <c r="A5" s="1">
        <v>42207</v>
      </c>
      <c r="B5" t="s">
        <v>8</v>
      </c>
      <c r="C5">
        <v>2</v>
      </c>
      <c r="D5">
        <v>3</v>
      </c>
      <c r="E5">
        <v>215</v>
      </c>
      <c r="F5">
        <f t="shared" ref="F5:F32" si="0">E5/D5</f>
        <v>71.666666666666671</v>
      </c>
      <c r="G5">
        <f t="shared" ref="G5:G32" si="1">F5/C5</f>
        <v>35.833333333333336</v>
      </c>
    </row>
    <row r="6" spans="1:8">
      <c r="A6" s="1">
        <v>42209</v>
      </c>
      <c r="B6" t="s">
        <v>9</v>
      </c>
      <c r="C6">
        <v>2</v>
      </c>
      <c r="D6">
        <v>3</v>
      </c>
      <c r="E6">
        <v>60</v>
      </c>
      <c r="F6">
        <f t="shared" si="0"/>
        <v>20</v>
      </c>
      <c r="G6">
        <f t="shared" si="1"/>
        <v>10</v>
      </c>
    </row>
    <row r="7" spans="1:8">
      <c r="A7" s="1">
        <v>42212</v>
      </c>
      <c r="B7" t="s">
        <v>7</v>
      </c>
      <c r="C7">
        <v>3</v>
      </c>
      <c r="D7">
        <v>3</v>
      </c>
      <c r="E7">
        <v>0</v>
      </c>
      <c r="F7">
        <f t="shared" si="0"/>
        <v>0</v>
      </c>
      <c r="G7">
        <f t="shared" si="1"/>
        <v>0</v>
      </c>
    </row>
    <row r="8" spans="1:8">
      <c r="A8" s="1">
        <v>42214</v>
      </c>
      <c r="B8" t="s">
        <v>8</v>
      </c>
      <c r="C8">
        <v>2</v>
      </c>
      <c r="D8">
        <v>3</v>
      </c>
      <c r="E8">
        <v>0</v>
      </c>
      <c r="F8">
        <f t="shared" si="0"/>
        <v>0</v>
      </c>
      <c r="G8">
        <f t="shared" si="1"/>
        <v>0</v>
      </c>
    </row>
    <row r="9" spans="1:8">
      <c r="A9" s="1">
        <v>42216</v>
      </c>
      <c r="B9" t="s">
        <v>9</v>
      </c>
      <c r="C9">
        <v>2</v>
      </c>
      <c r="D9">
        <v>3</v>
      </c>
      <c r="E9">
        <v>83</v>
      </c>
      <c r="F9">
        <f t="shared" si="0"/>
        <v>27.666666666666668</v>
      </c>
      <c r="G9">
        <f t="shared" si="1"/>
        <v>13.833333333333334</v>
      </c>
      <c r="H9" t="s">
        <v>10</v>
      </c>
    </row>
    <row r="10" spans="1:8">
      <c r="A10" s="1">
        <v>42219</v>
      </c>
      <c r="B10" t="s">
        <v>7</v>
      </c>
      <c r="C10">
        <v>3</v>
      </c>
      <c r="D10">
        <v>3</v>
      </c>
      <c r="E10">
        <v>183</v>
      </c>
      <c r="F10">
        <f t="shared" si="0"/>
        <v>61</v>
      </c>
      <c r="G10">
        <f t="shared" si="1"/>
        <v>20.333333333333332</v>
      </c>
    </row>
    <row r="11" spans="1:8">
      <c r="A11" s="1">
        <v>42221</v>
      </c>
      <c r="B11" t="s">
        <v>8</v>
      </c>
      <c r="C11">
        <v>2</v>
      </c>
      <c r="D11">
        <v>3</v>
      </c>
      <c r="E11">
        <v>5</v>
      </c>
      <c r="F11">
        <f t="shared" si="0"/>
        <v>1.6666666666666667</v>
      </c>
      <c r="G11">
        <f t="shared" si="1"/>
        <v>0.83333333333333337</v>
      </c>
    </row>
    <row r="12" spans="1:8">
      <c r="A12" s="1">
        <v>42223</v>
      </c>
      <c r="B12" t="s">
        <v>9</v>
      </c>
      <c r="C12">
        <v>2</v>
      </c>
      <c r="D12">
        <v>6</v>
      </c>
      <c r="E12">
        <v>183</v>
      </c>
      <c r="F12">
        <f t="shared" si="0"/>
        <v>30.5</v>
      </c>
      <c r="G12">
        <f t="shared" si="1"/>
        <v>15.25</v>
      </c>
      <c r="H12" t="s">
        <v>11</v>
      </c>
    </row>
    <row r="13" spans="1:8">
      <c r="A13" s="1">
        <v>42226</v>
      </c>
      <c r="B13" t="s">
        <v>7</v>
      </c>
      <c r="C13">
        <v>3</v>
      </c>
      <c r="D13">
        <v>6</v>
      </c>
      <c r="E13">
        <v>175</v>
      </c>
      <c r="F13">
        <f t="shared" si="0"/>
        <v>29.166666666666668</v>
      </c>
      <c r="G13">
        <f t="shared" si="1"/>
        <v>9.7222222222222232</v>
      </c>
    </row>
    <row r="14" spans="1:8">
      <c r="A14" s="1">
        <v>42228</v>
      </c>
      <c r="B14" t="s">
        <v>8</v>
      </c>
      <c r="C14">
        <v>2</v>
      </c>
      <c r="D14">
        <v>6</v>
      </c>
      <c r="E14">
        <v>203</v>
      </c>
      <c r="F14">
        <f t="shared" si="0"/>
        <v>33.833333333333336</v>
      </c>
      <c r="G14">
        <f t="shared" si="1"/>
        <v>16.916666666666668</v>
      </c>
    </row>
    <row r="15" spans="1:8">
      <c r="A15" s="1">
        <v>42230</v>
      </c>
      <c r="B15" t="s">
        <v>9</v>
      </c>
      <c r="C15">
        <v>2</v>
      </c>
      <c r="D15">
        <v>6</v>
      </c>
      <c r="E15">
        <v>109</v>
      </c>
      <c r="F15">
        <f t="shared" si="0"/>
        <v>18.166666666666668</v>
      </c>
      <c r="G15">
        <f t="shared" si="1"/>
        <v>9.0833333333333339</v>
      </c>
    </row>
    <row r="16" spans="1:8">
      <c r="A16" s="1">
        <v>42234</v>
      </c>
      <c r="B16" t="s">
        <v>12</v>
      </c>
      <c r="C16">
        <v>4</v>
      </c>
      <c r="D16">
        <v>6</v>
      </c>
      <c r="E16">
        <v>531</v>
      </c>
      <c r="F16">
        <f t="shared" si="0"/>
        <v>88.5</v>
      </c>
      <c r="G16">
        <f t="shared" si="1"/>
        <v>22.125</v>
      </c>
    </row>
    <row r="17" spans="1:8">
      <c r="A17" s="1">
        <v>42235</v>
      </c>
      <c r="B17" t="s">
        <v>8</v>
      </c>
      <c r="C17">
        <v>1</v>
      </c>
      <c r="D17">
        <v>6</v>
      </c>
      <c r="E17">
        <v>40</v>
      </c>
      <c r="F17">
        <f t="shared" si="0"/>
        <v>6.666666666666667</v>
      </c>
      <c r="G17">
        <f t="shared" si="1"/>
        <v>6.666666666666667</v>
      </c>
    </row>
    <row r="18" spans="1:8">
      <c r="A18" s="1">
        <v>42237</v>
      </c>
      <c r="B18" t="s">
        <v>9</v>
      </c>
      <c r="C18">
        <v>2</v>
      </c>
      <c r="D18">
        <v>6</v>
      </c>
      <c r="E18">
        <v>145</v>
      </c>
      <c r="F18">
        <f t="shared" si="0"/>
        <v>24.166666666666668</v>
      </c>
      <c r="G18">
        <f t="shared" si="1"/>
        <v>12.083333333333334</v>
      </c>
    </row>
    <row r="19" spans="1:8">
      <c r="A19" s="1">
        <v>42240</v>
      </c>
      <c r="B19" t="s">
        <v>7</v>
      </c>
      <c r="C19">
        <v>3</v>
      </c>
      <c r="D19">
        <v>6</v>
      </c>
      <c r="E19">
        <v>482</v>
      </c>
      <c r="F19">
        <f t="shared" si="0"/>
        <v>80.333333333333329</v>
      </c>
      <c r="G19">
        <f t="shared" si="1"/>
        <v>26.777777777777775</v>
      </c>
    </row>
    <row r="20" spans="1:8">
      <c r="A20" s="1">
        <v>42242</v>
      </c>
      <c r="B20" t="s">
        <v>8</v>
      </c>
      <c r="C20">
        <v>2</v>
      </c>
      <c r="D20">
        <v>6</v>
      </c>
      <c r="E20">
        <v>299</v>
      </c>
      <c r="F20">
        <f t="shared" si="0"/>
        <v>49.833333333333336</v>
      </c>
      <c r="G20">
        <f t="shared" si="1"/>
        <v>24.916666666666668</v>
      </c>
    </row>
    <row r="21" spans="1:8">
      <c r="A21" s="1">
        <v>42244</v>
      </c>
      <c r="B21" t="s">
        <v>9</v>
      </c>
      <c r="C21">
        <v>2</v>
      </c>
      <c r="D21">
        <v>6</v>
      </c>
      <c r="E21">
        <v>203</v>
      </c>
      <c r="F21">
        <f t="shared" si="0"/>
        <v>33.833333333333336</v>
      </c>
      <c r="G21">
        <f t="shared" si="1"/>
        <v>16.916666666666668</v>
      </c>
    </row>
    <row r="22" spans="1:8">
      <c r="A22" s="1">
        <v>42247</v>
      </c>
      <c r="B22" t="s">
        <v>7</v>
      </c>
      <c r="C22">
        <v>3</v>
      </c>
      <c r="D22">
        <v>6</v>
      </c>
      <c r="E22">
        <v>701</v>
      </c>
      <c r="F22">
        <f t="shared" si="0"/>
        <v>116.83333333333333</v>
      </c>
      <c r="G22">
        <f t="shared" si="1"/>
        <v>38.944444444444443</v>
      </c>
    </row>
    <row r="23" spans="1:8">
      <c r="A23" s="1">
        <v>42249</v>
      </c>
      <c r="B23" t="s">
        <v>8</v>
      </c>
      <c r="C23">
        <v>2</v>
      </c>
      <c r="D23">
        <v>6</v>
      </c>
      <c r="E23">
        <v>410</v>
      </c>
      <c r="F23">
        <f t="shared" si="0"/>
        <v>68.333333333333329</v>
      </c>
      <c r="G23">
        <f t="shared" si="1"/>
        <v>34.166666666666664</v>
      </c>
    </row>
    <row r="24" spans="1:8">
      <c r="A24" s="1">
        <v>42251</v>
      </c>
      <c r="B24" t="s">
        <v>9</v>
      </c>
      <c r="C24">
        <v>2</v>
      </c>
      <c r="D24">
        <v>6</v>
      </c>
      <c r="E24">
        <v>425</v>
      </c>
      <c r="F24">
        <f t="shared" si="0"/>
        <v>70.833333333333329</v>
      </c>
      <c r="G24">
        <f t="shared" si="1"/>
        <v>35.416666666666664</v>
      </c>
    </row>
    <row r="25" spans="1:8">
      <c r="A25" s="1">
        <v>42254</v>
      </c>
      <c r="B25" t="s">
        <v>7</v>
      </c>
      <c r="C25">
        <v>3</v>
      </c>
      <c r="D25">
        <v>6</v>
      </c>
      <c r="E25">
        <v>310</v>
      </c>
      <c r="F25">
        <f t="shared" si="0"/>
        <v>51.666666666666664</v>
      </c>
      <c r="G25">
        <f t="shared" si="1"/>
        <v>17.222222222222221</v>
      </c>
    </row>
    <row r="26" spans="1:8">
      <c r="A26" s="1">
        <v>42256</v>
      </c>
      <c r="B26" t="s">
        <v>8</v>
      </c>
      <c r="C26">
        <v>2</v>
      </c>
      <c r="D26">
        <v>6</v>
      </c>
      <c r="E26">
        <v>416</v>
      </c>
      <c r="F26">
        <f t="shared" si="0"/>
        <v>69.333333333333329</v>
      </c>
      <c r="G26">
        <f t="shared" si="1"/>
        <v>34.666666666666664</v>
      </c>
    </row>
    <row r="27" spans="1:8">
      <c r="A27" s="1">
        <v>42258</v>
      </c>
      <c r="B27" t="s">
        <v>9</v>
      </c>
      <c r="C27">
        <v>2</v>
      </c>
      <c r="D27">
        <v>6</v>
      </c>
      <c r="E27">
        <v>261</v>
      </c>
      <c r="F27">
        <f t="shared" si="0"/>
        <v>43.5</v>
      </c>
      <c r="G27">
        <f t="shared" si="1"/>
        <v>21.75</v>
      </c>
    </row>
    <row r="28" spans="1:8">
      <c r="A28" s="1">
        <v>42261</v>
      </c>
      <c r="B28" t="s">
        <v>7</v>
      </c>
      <c r="C28">
        <v>3</v>
      </c>
      <c r="D28">
        <v>6</v>
      </c>
      <c r="E28">
        <v>154</v>
      </c>
      <c r="F28">
        <f t="shared" si="0"/>
        <v>25.666666666666668</v>
      </c>
      <c r="G28">
        <f t="shared" si="1"/>
        <v>8.5555555555555554</v>
      </c>
    </row>
    <row r="29" spans="1:8">
      <c r="A29" s="1">
        <v>42263</v>
      </c>
      <c r="B29" t="s">
        <v>8</v>
      </c>
      <c r="C29">
        <v>2</v>
      </c>
      <c r="D29">
        <v>6</v>
      </c>
      <c r="E29">
        <v>581</v>
      </c>
      <c r="F29">
        <f t="shared" si="0"/>
        <v>96.833333333333329</v>
      </c>
      <c r="G29">
        <f t="shared" si="1"/>
        <v>48.416666666666664</v>
      </c>
    </row>
    <row r="30" spans="1:8">
      <c r="A30" s="1">
        <v>42265</v>
      </c>
      <c r="B30" t="s">
        <v>9</v>
      </c>
      <c r="C30">
        <v>2</v>
      </c>
      <c r="D30">
        <v>6</v>
      </c>
      <c r="E30">
        <v>138</v>
      </c>
      <c r="F30">
        <f t="shared" si="0"/>
        <v>23</v>
      </c>
      <c r="G30">
        <f t="shared" si="1"/>
        <v>11.5</v>
      </c>
      <c r="H30" t="s">
        <v>13</v>
      </c>
    </row>
    <row r="31" spans="1:8">
      <c r="A31" s="1">
        <v>42269</v>
      </c>
      <c r="B31" t="s">
        <v>12</v>
      </c>
      <c r="C31">
        <v>4</v>
      </c>
      <c r="D31">
        <v>6</v>
      </c>
      <c r="E31">
        <v>546</v>
      </c>
      <c r="F31">
        <f t="shared" si="0"/>
        <v>91</v>
      </c>
      <c r="G31">
        <f t="shared" si="1"/>
        <v>22.75</v>
      </c>
    </row>
    <row r="32" spans="1:8">
      <c r="A32" s="1">
        <v>42270</v>
      </c>
      <c r="B32" t="s">
        <v>8</v>
      </c>
      <c r="C32">
        <v>1</v>
      </c>
      <c r="D32">
        <v>6</v>
      </c>
      <c r="E32">
        <v>158</v>
      </c>
      <c r="F32">
        <f t="shared" si="0"/>
        <v>26.333333333333332</v>
      </c>
      <c r="G32">
        <f t="shared" si="1"/>
        <v>26.333333333333332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176D0-B139-486A-AADD-FCC1044702C7}">
  <dimension ref="A1:O63"/>
  <sheetViews>
    <sheetView workbookViewId="0">
      <selection sqref="A1:M3"/>
    </sheetView>
  </sheetViews>
  <sheetFormatPr baseColWidth="10" defaultColWidth="8.83203125" defaultRowHeight="15"/>
  <cols>
    <col min="2" max="2" width="14.5" customWidth="1"/>
    <col min="3" max="3" width="18.83203125" bestFit="1" customWidth="1"/>
    <col min="4" max="4" width="10.1640625" bestFit="1" customWidth="1"/>
    <col min="5" max="5" width="12.5" customWidth="1"/>
    <col min="6" max="6" width="13.33203125" bestFit="1" customWidth="1"/>
    <col min="7" max="8" width="12" bestFit="1" customWidth="1"/>
    <col min="9" max="9" width="18.83203125" bestFit="1" customWidth="1"/>
    <col min="10" max="10" width="18.5" style="7" bestFit="1" customWidth="1"/>
    <col min="11" max="11" width="16.5" bestFit="1" customWidth="1"/>
    <col min="12" max="12" width="16.5" customWidth="1"/>
    <col min="13" max="13" width="12.5" style="7" bestFit="1" customWidth="1"/>
  </cols>
  <sheetData>
    <row r="1" spans="1:15">
      <c r="A1" s="2" t="s">
        <v>74</v>
      </c>
    </row>
    <row r="3" spans="1:15">
      <c r="A3" t="s">
        <v>68</v>
      </c>
      <c r="B3" t="s">
        <v>61</v>
      </c>
      <c r="C3" t="s">
        <v>72</v>
      </c>
      <c r="D3" t="s">
        <v>71</v>
      </c>
      <c r="E3" t="s">
        <v>62</v>
      </c>
      <c r="F3" t="s">
        <v>63</v>
      </c>
      <c r="G3" t="s">
        <v>64</v>
      </c>
      <c r="H3" t="s">
        <v>69</v>
      </c>
      <c r="I3" t="s">
        <v>65</v>
      </c>
      <c r="J3" s="7" t="s">
        <v>30</v>
      </c>
      <c r="K3" t="s">
        <v>66</v>
      </c>
      <c r="L3" t="s">
        <v>70</v>
      </c>
      <c r="M3" s="7" t="s">
        <v>67</v>
      </c>
      <c r="N3" s="3"/>
      <c r="O3" s="3"/>
    </row>
    <row r="4" spans="1:15">
      <c r="A4">
        <v>0</v>
      </c>
      <c r="B4" s="9">
        <v>42188</v>
      </c>
      <c r="C4">
        <v>0</v>
      </c>
      <c r="K4" s="39" t="s">
        <v>48</v>
      </c>
      <c r="L4" s="39" t="s">
        <v>48</v>
      </c>
      <c r="M4" s="40" t="s">
        <v>48</v>
      </c>
      <c r="N4" s="3"/>
      <c r="O4" s="3"/>
    </row>
    <row r="5" spans="1:15">
      <c r="A5">
        <v>0</v>
      </c>
      <c r="B5" s="9">
        <v>42191</v>
      </c>
      <c r="C5">
        <v>0</v>
      </c>
      <c r="E5" s="10"/>
      <c r="G5" s="10"/>
      <c r="K5" s="39"/>
      <c r="L5" s="39"/>
      <c r="M5" s="40"/>
    </row>
    <row r="6" spans="1:15">
      <c r="A6">
        <v>0</v>
      </c>
      <c r="B6" s="9">
        <v>42193</v>
      </c>
      <c r="C6">
        <v>0</v>
      </c>
      <c r="E6" s="10"/>
      <c r="G6" s="10"/>
      <c r="K6" s="39"/>
      <c r="L6" s="39"/>
      <c r="M6" s="40"/>
    </row>
    <row r="7" spans="1:15">
      <c r="A7">
        <v>1</v>
      </c>
      <c r="B7" s="9">
        <v>42195</v>
      </c>
      <c r="C7">
        <v>0</v>
      </c>
      <c r="D7" s="39">
        <v>55</v>
      </c>
      <c r="E7" s="41">
        <v>42207</v>
      </c>
      <c r="F7" s="39">
        <v>34</v>
      </c>
      <c r="G7" s="41">
        <v>42212</v>
      </c>
      <c r="H7" s="39">
        <v>12</v>
      </c>
      <c r="I7" s="39">
        <v>4</v>
      </c>
      <c r="J7" s="40">
        <f>I7/(I7+H7+F7)</f>
        <v>0.08</v>
      </c>
      <c r="K7" s="39">
        <v>11</v>
      </c>
      <c r="L7" s="39">
        <v>22</v>
      </c>
      <c r="M7" s="40">
        <f>K7/(K7+L7)</f>
        <v>0.33333333333333331</v>
      </c>
    </row>
    <row r="8" spans="1:15">
      <c r="A8">
        <v>1</v>
      </c>
      <c r="B8" s="9">
        <v>42198</v>
      </c>
      <c r="C8">
        <v>208</v>
      </c>
      <c r="D8" s="39"/>
      <c r="E8" s="41"/>
      <c r="F8" s="39"/>
      <c r="G8" s="41"/>
      <c r="H8" s="39"/>
      <c r="I8" s="39"/>
      <c r="J8" s="40"/>
      <c r="K8" s="39"/>
      <c r="L8" s="39"/>
      <c r="M8" s="40"/>
    </row>
    <row r="9" spans="1:15">
      <c r="A9">
        <v>1</v>
      </c>
      <c r="B9" s="9">
        <v>42200</v>
      </c>
      <c r="C9">
        <v>0</v>
      </c>
      <c r="D9" s="39"/>
      <c r="E9" s="41"/>
      <c r="F9" s="39"/>
      <c r="G9" s="41"/>
      <c r="H9" s="39"/>
      <c r="I9" s="39"/>
      <c r="J9" s="40"/>
      <c r="K9" s="39"/>
      <c r="L9" s="39"/>
      <c r="M9" s="40"/>
    </row>
    <row r="10" spans="1:15">
      <c r="A10">
        <f>A7+1</f>
        <v>2</v>
      </c>
      <c r="B10" s="9">
        <f>B7+7</f>
        <v>42202</v>
      </c>
      <c r="C10">
        <v>46</v>
      </c>
      <c r="D10" s="39">
        <v>113</v>
      </c>
      <c r="E10" s="41">
        <f>E7+7</f>
        <v>42214</v>
      </c>
      <c r="F10" s="39">
        <v>91</v>
      </c>
      <c r="G10" s="41">
        <f>G7+7</f>
        <v>42219</v>
      </c>
      <c r="H10" s="39">
        <v>12</v>
      </c>
      <c r="I10" s="39">
        <v>4</v>
      </c>
      <c r="J10" s="40">
        <f>I10/(I10+H10+F10)</f>
        <v>3.7383177570093455E-2</v>
      </c>
      <c r="K10" s="39" t="s">
        <v>48</v>
      </c>
      <c r="L10" s="39" t="s">
        <v>48</v>
      </c>
      <c r="M10" s="40" t="s">
        <v>48</v>
      </c>
    </row>
    <row r="11" spans="1:15">
      <c r="A11">
        <f t="shared" ref="A11:A63" si="0">A8+1</f>
        <v>2</v>
      </c>
      <c r="B11" s="9">
        <f t="shared" ref="B11:B63" si="1">B8+7</f>
        <v>42205</v>
      </c>
      <c r="C11">
        <v>148</v>
      </c>
      <c r="D11" s="39"/>
      <c r="E11" s="41"/>
      <c r="F11" s="39"/>
      <c r="G11" s="41"/>
      <c r="H11" s="39"/>
      <c r="I11" s="39"/>
      <c r="J11" s="40"/>
      <c r="K11" s="39"/>
      <c r="L11" s="39"/>
      <c r="M11" s="40"/>
    </row>
    <row r="12" spans="1:15">
      <c r="A12">
        <f t="shared" si="0"/>
        <v>2</v>
      </c>
      <c r="B12" s="9">
        <f t="shared" si="1"/>
        <v>42207</v>
      </c>
      <c r="C12">
        <v>215</v>
      </c>
      <c r="D12" s="39"/>
      <c r="E12" s="41"/>
      <c r="F12" s="39"/>
      <c r="G12" s="41"/>
      <c r="H12" s="39"/>
      <c r="I12" s="39"/>
      <c r="J12" s="40"/>
      <c r="K12" s="39"/>
      <c r="L12" s="39"/>
      <c r="M12" s="40"/>
    </row>
    <row r="13" spans="1:15">
      <c r="A13">
        <f>A10+1</f>
        <v>3</v>
      </c>
      <c r="B13" s="9">
        <f>B10+7</f>
        <v>42209</v>
      </c>
      <c r="C13">
        <v>60</v>
      </c>
      <c r="D13" s="39">
        <v>50</v>
      </c>
      <c r="E13" s="41">
        <f>E10+7</f>
        <v>42221</v>
      </c>
      <c r="F13" s="39">
        <v>25</v>
      </c>
      <c r="G13" s="41">
        <f>G10+7</f>
        <v>42226</v>
      </c>
      <c r="H13" s="39">
        <v>24</v>
      </c>
      <c r="I13" s="39">
        <v>0</v>
      </c>
      <c r="J13" s="40">
        <f>I13/(I13+H13+F13)</f>
        <v>0</v>
      </c>
      <c r="K13" s="39" t="s">
        <v>48</v>
      </c>
      <c r="L13" s="39" t="s">
        <v>48</v>
      </c>
      <c r="M13" s="40" t="s">
        <v>48</v>
      </c>
    </row>
    <row r="14" spans="1:15">
      <c r="A14">
        <f t="shared" si="0"/>
        <v>3</v>
      </c>
      <c r="B14" s="9">
        <f t="shared" si="1"/>
        <v>42212</v>
      </c>
      <c r="C14">
        <v>0</v>
      </c>
      <c r="D14" s="39"/>
      <c r="E14" s="41"/>
      <c r="F14" s="39"/>
      <c r="G14" s="41"/>
      <c r="H14" s="39"/>
      <c r="I14" s="39"/>
      <c r="J14" s="40"/>
      <c r="K14" s="39"/>
      <c r="L14" s="39"/>
      <c r="M14" s="40"/>
    </row>
    <row r="15" spans="1:15">
      <c r="A15">
        <f t="shared" si="0"/>
        <v>3</v>
      </c>
      <c r="B15" s="9">
        <f t="shared" si="1"/>
        <v>42214</v>
      </c>
      <c r="C15">
        <v>0</v>
      </c>
      <c r="D15" s="39"/>
      <c r="E15" s="41"/>
      <c r="F15" s="39"/>
      <c r="G15" s="41"/>
      <c r="H15" s="39"/>
      <c r="I15" s="39"/>
      <c r="J15" s="40"/>
      <c r="K15" s="39"/>
      <c r="L15" s="39"/>
      <c r="M15" s="40"/>
    </row>
    <row r="16" spans="1:15">
      <c r="A16">
        <f>A13+1</f>
        <v>4</v>
      </c>
      <c r="B16" s="9">
        <f>B13+7</f>
        <v>42216</v>
      </c>
      <c r="C16">
        <v>83</v>
      </c>
      <c r="D16" s="39">
        <v>60</v>
      </c>
      <c r="E16" s="41">
        <f>E13+7</f>
        <v>42228</v>
      </c>
      <c r="F16" s="39">
        <v>60</v>
      </c>
      <c r="G16" s="41" t="s">
        <v>48</v>
      </c>
      <c r="H16" s="39">
        <v>0</v>
      </c>
      <c r="I16" s="39">
        <v>0</v>
      </c>
      <c r="J16" s="40">
        <f>I16/(I16+H16+F16)</f>
        <v>0</v>
      </c>
      <c r="K16" s="39">
        <v>34</v>
      </c>
      <c r="L16" s="39">
        <v>0</v>
      </c>
      <c r="M16" s="40">
        <f>K16/(K16+L16)</f>
        <v>1</v>
      </c>
    </row>
    <row r="17" spans="1:13">
      <c r="A17">
        <f t="shared" si="0"/>
        <v>4</v>
      </c>
      <c r="B17" s="9">
        <f t="shared" si="1"/>
        <v>42219</v>
      </c>
      <c r="C17">
        <v>183</v>
      </c>
      <c r="D17" s="39"/>
      <c r="E17" s="41"/>
      <c r="F17" s="39"/>
      <c r="G17" s="41"/>
      <c r="H17" s="39"/>
      <c r="I17" s="39"/>
      <c r="J17" s="40"/>
      <c r="K17" s="39"/>
      <c r="L17" s="39"/>
      <c r="M17" s="40"/>
    </row>
    <row r="18" spans="1:13">
      <c r="A18">
        <f t="shared" si="0"/>
        <v>4</v>
      </c>
      <c r="B18" s="9">
        <f t="shared" si="1"/>
        <v>42221</v>
      </c>
      <c r="C18">
        <v>5</v>
      </c>
      <c r="D18" s="39"/>
      <c r="E18" s="41"/>
      <c r="F18" s="39"/>
      <c r="G18" s="41"/>
      <c r="H18" s="39"/>
      <c r="I18" s="39"/>
      <c r="J18" s="40"/>
      <c r="K18" s="39"/>
      <c r="L18" s="39"/>
      <c r="M18" s="40"/>
    </row>
    <row r="19" spans="1:13">
      <c r="A19">
        <f>A16+1</f>
        <v>5</v>
      </c>
      <c r="B19" s="9">
        <f>B16+7</f>
        <v>42223</v>
      </c>
      <c r="C19">
        <v>183</v>
      </c>
      <c r="D19" s="39">
        <v>96</v>
      </c>
      <c r="E19" s="41">
        <f>E16+7</f>
        <v>42235</v>
      </c>
      <c r="F19" s="39">
        <v>71</v>
      </c>
      <c r="G19" s="41">
        <v>42240</v>
      </c>
      <c r="H19" s="39">
        <v>20</v>
      </c>
      <c r="I19" s="39">
        <v>3</v>
      </c>
      <c r="J19" s="40">
        <f>I19/(I19+H19+F19)</f>
        <v>3.1914893617021274E-2</v>
      </c>
      <c r="K19" s="39">
        <v>31</v>
      </c>
      <c r="L19" s="39">
        <v>24</v>
      </c>
      <c r="M19" s="40">
        <f>K19/(K19+L19)</f>
        <v>0.5636363636363636</v>
      </c>
    </row>
    <row r="20" spans="1:13">
      <c r="A20">
        <f t="shared" si="0"/>
        <v>5</v>
      </c>
      <c r="B20" s="9">
        <f t="shared" si="1"/>
        <v>42226</v>
      </c>
      <c r="C20">
        <v>175</v>
      </c>
      <c r="D20" s="39"/>
      <c r="E20" s="41"/>
      <c r="F20" s="39"/>
      <c r="G20" s="41"/>
      <c r="H20" s="39"/>
      <c r="I20" s="39"/>
      <c r="J20" s="40"/>
      <c r="K20" s="39"/>
      <c r="L20" s="39"/>
      <c r="M20" s="40"/>
    </row>
    <row r="21" spans="1:13">
      <c r="A21">
        <f t="shared" si="0"/>
        <v>5</v>
      </c>
      <c r="B21" s="9">
        <f t="shared" si="1"/>
        <v>42228</v>
      </c>
      <c r="C21">
        <v>203</v>
      </c>
      <c r="D21" s="39"/>
      <c r="E21" s="41"/>
      <c r="F21" s="39"/>
      <c r="G21" s="41"/>
      <c r="H21" s="39"/>
      <c r="I21" s="39"/>
      <c r="J21" s="40"/>
      <c r="K21" s="39"/>
      <c r="L21" s="39"/>
      <c r="M21" s="40"/>
    </row>
    <row r="22" spans="1:13">
      <c r="A22">
        <f>A19+1</f>
        <v>6</v>
      </c>
      <c r="B22" s="9">
        <f>B19+7</f>
        <v>42230</v>
      </c>
      <c r="C22">
        <v>109</v>
      </c>
      <c r="D22" s="39">
        <v>158</v>
      </c>
      <c r="E22" s="41">
        <f>E19+7</f>
        <v>42242</v>
      </c>
      <c r="F22" s="39">
        <v>153</v>
      </c>
      <c r="G22" s="41">
        <f>G19+7</f>
        <v>42247</v>
      </c>
      <c r="H22" s="39">
        <v>0</v>
      </c>
      <c r="I22" s="39">
        <v>0</v>
      </c>
      <c r="J22" s="40">
        <f>I22/(I22+H22+F22)</f>
        <v>0</v>
      </c>
      <c r="K22" s="39">
        <v>78</v>
      </c>
      <c r="L22" s="39">
        <v>1</v>
      </c>
      <c r="M22" s="40">
        <f>K22/(K22+L22)</f>
        <v>0.98734177215189878</v>
      </c>
    </row>
    <row r="23" spans="1:13">
      <c r="A23">
        <f t="shared" si="0"/>
        <v>6</v>
      </c>
      <c r="B23" s="9">
        <f t="shared" si="1"/>
        <v>42233</v>
      </c>
      <c r="C23">
        <v>531</v>
      </c>
      <c r="D23" s="39"/>
      <c r="E23" s="41"/>
      <c r="F23" s="39"/>
      <c r="G23" s="41"/>
      <c r="H23" s="39"/>
      <c r="I23" s="39"/>
      <c r="J23" s="40"/>
      <c r="K23" s="39"/>
      <c r="L23" s="39"/>
      <c r="M23" s="40"/>
    </row>
    <row r="24" spans="1:13">
      <c r="A24">
        <f t="shared" si="0"/>
        <v>6</v>
      </c>
      <c r="B24" s="9">
        <f t="shared" si="1"/>
        <v>42235</v>
      </c>
      <c r="C24">
        <v>40</v>
      </c>
      <c r="D24" s="39"/>
      <c r="E24" s="41"/>
      <c r="F24" s="39"/>
      <c r="G24" s="41"/>
      <c r="H24" s="39"/>
      <c r="I24" s="39"/>
      <c r="J24" s="40"/>
      <c r="K24" s="39"/>
      <c r="L24" s="39"/>
      <c r="M24" s="40"/>
    </row>
    <row r="25" spans="1:13">
      <c r="A25">
        <f>A22+1</f>
        <v>7</v>
      </c>
      <c r="B25" s="9">
        <f>B22+7</f>
        <v>42237</v>
      </c>
      <c r="C25">
        <v>145</v>
      </c>
      <c r="D25" s="39">
        <v>300</v>
      </c>
      <c r="E25" s="41">
        <f>E22+7</f>
        <v>42249</v>
      </c>
      <c r="F25" s="39">
        <v>220</v>
      </c>
      <c r="G25" s="41">
        <f>G22+7</f>
        <v>42254</v>
      </c>
      <c r="H25" s="39">
        <v>24</v>
      </c>
      <c r="I25" s="39">
        <v>8</v>
      </c>
      <c r="J25" s="40">
        <f>I25/(I25+H25+F25)</f>
        <v>3.1746031746031744E-2</v>
      </c>
      <c r="K25" s="39">
        <v>134</v>
      </c>
      <c r="L25" s="39">
        <v>6</v>
      </c>
      <c r="M25" s="40">
        <f>K25/(K25+L25)</f>
        <v>0.95714285714285718</v>
      </c>
    </row>
    <row r="26" spans="1:13">
      <c r="A26">
        <f t="shared" si="0"/>
        <v>7</v>
      </c>
      <c r="B26" s="9">
        <f t="shared" si="1"/>
        <v>42240</v>
      </c>
      <c r="C26">
        <v>482</v>
      </c>
      <c r="D26" s="39"/>
      <c r="E26" s="41"/>
      <c r="F26" s="39"/>
      <c r="G26" s="41"/>
      <c r="H26" s="39"/>
      <c r="I26" s="39"/>
      <c r="J26" s="40"/>
      <c r="K26" s="39"/>
      <c r="L26" s="39"/>
      <c r="M26" s="40"/>
    </row>
    <row r="27" spans="1:13">
      <c r="A27">
        <f t="shared" si="0"/>
        <v>7</v>
      </c>
      <c r="B27" s="9">
        <f t="shared" si="1"/>
        <v>42242</v>
      </c>
      <c r="C27">
        <v>299</v>
      </c>
      <c r="D27" s="39"/>
      <c r="E27" s="41"/>
      <c r="F27" s="39"/>
      <c r="G27" s="41"/>
      <c r="H27" s="39"/>
      <c r="I27" s="39"/>
      <c r="J27" s="40"/>
      <c r="K27" s="39"/>
      <c r="L27" s="39"/>
      <c r="M27" s="40"/>
    </row>
    <row r="28" spans="1:13">
      <c r="A28">
        <f>A25+1</f>
        <v>8</v>
      </c>
      <c r="B28" s="9">
        <f>B25+7</f>
        <v>42244</v>
      </c>
      <c r="C28">
        <v>203</v>
      </c>
      <c r="D28" s="39">
        <v>557</v>
      </c>
      <c r="E28" s="41">
        <f>E25+7</f>
        <v>42256</v>
      </c>
      <c r="F28" s="39">
        <v>440</v>
      </c>
      <c r="G28" s="41">
        <f>G25+7</f>
        <v>42261</v>
      </c>
      <c r="H28" s="39">
        <v>47</v>
      </c>
      <c r="I28" s="39">
        <v>67</v>
      </c>
      <c r="J28" s="40">
        <f>I28/(I28+H28+F28)</f>
        <v>0.12093862815884476</v>
      </c>
      <c r="K28" s="39">
        <v>386</v>
      </c>
      <c r="L28" s="39">
        <v>3</v>
      </c>
      <c r="M28" s="40">
        <f>K28/(K28+L28)</f>
        <v>0.99228791773778924</v>
      </c>
    </row>
    <row r="29" spans="1:13">
      <c r="A29">
        <f t="shared" si="0"/>
        <v>8</v>
      </c>
      <c r="B29" s="9">
        <f t="shared" si="1"/>
        <v>42247</v>
      </c>
      <c r="C29">
        <v>701</v>
      </c>
      <c r="D29" s="39"/>
      <c r="E29" s="41"/>
      <c r="F29" s="39"/>
      <c r="G29" s="41"/>
      <c r="H29" s="39"/>
      <c r="I29" s="39"/>
      <c r="J29" s="40"/>
      <c r="K29" s="39"/>
      <c r="L29" s="39"/>
      <c r="M29" s="40"/>
    </row>
    <row r="30" spans="1:13">
      <c r="A30">
        <f t="shared" si="0"/>
        <v>8</v>
      </c>
      <c r="B30" s="9">
        <f t="shared" si="1"/>
        <v>42249</v>
      </c>
      <c r="C30">
        <v>410</v>
      </c>
      <c r="D30" s="39"/>
      <c r="E30" s="41"/>
      <c r="F30" s="39"/>
      <c r="G30" s="41"/>
      <c r="H30" s="39"/>
      <c r="I30" s="39"/>
      <c r="J30" s="40"/>
      <c r="K30" s="39"/>
      <c r="L30" s="39"/>
      <c r="M30" s="40"/>
    </row>
    <row r="31" spans="1:13">
      <c r="A31">
        <f>A28+1</f>
        <v>9</v>
      </c>
      <c r="B31" s="9">
        <f>B28+7</f>
        <v>42251</v>
      </c>
      <c r="C31">
        <v>425</v>
      </c>
      <c r="D31" s="11">
        <v>252</v>
      </c>
      <c r="E31" s="41">
        <f>E28+7</f>
        <v>42263</v>
      </c>
      <c r="F31" s="11">
        <v>145</v>
      </c>
      <c r="G31" s="41">
        <f>G28+7</f>
        <v>42268</v>
      </c>
      <c r="H31" s="11">
        <v>35</v>
      </c>
      <c r="I31" s="11">
        <v>63</v>
      </c>
      <c r="J31" s="12">
        <f>I31/(I31+H31+F31)</f>
        <v>0.25925925925925924</v>
      </c>
      <c r="K31" s="39">
        <v>296</v>
      </c>
      <c r="L31" s="39">
        <v>8</v>
      </c>
      <c r="M31" s="40">
        <f>K31/(K31+L31)</f>
        <v>0.97368421052631582</v>
      </c>
    </row>
    <row r="32" spans="1:13">
      <c r="A32">
        <f t="shared" si="0"/>
        <v>9</v>
      </c>
      <c r="B32" s="9">
        <f t="shared" si="1"/>
        <v>42254</v>
      </c>
      <c r="C32">
        <v>310</v>
      </c>
      <c r="D32" s="11">
        <v>157</v>
      </c>
      <c r="E32" s="41"/>
      <c r="F32" s="11">
        <v>72</v>
      </c>
      <c r="G32" s="41"/>
      <c r="H32" s="11">
        <v>8</v>
      </c>
      <c r="I32" s="11">
        <v>48</v>
      </c>
      <c r="J32" s="12">
        <f t="shared" ref="J32:J33" si="2">I32/(I32+H32+F32)</f>
        <v>0.375</v>
      </c>
      <c r="K32" s="39"/>
      <c r="L32" s="39"/>
      <c r="M32" s="40"/>
    </row>
    <row r="33" spans="1:13">
      <c r="A33">
        <f t="shared" si="0"/>
        <v>9</v>
      </c>
      <c r="B33" s="9">
        <f t="shared" si="1"/>
        <v>42256</v>
      </c>
      <c r="C33">
        <v>416</v>
      </c>
      <c r="D33" s="11">
        <v>206</v>
      </c>
      <c r="E33" s="41"/>
      <c r="F33" s="11">
        <v>114</v>
      </c>
      <c r="G33" s="41"/>
      <c r="H33" s="11">
        <v>35</v>
      </c>
      <c r="I33" s="11">
        <v>64</v>
      </c>
      <c r="J33" s="12">
        <f t="shared" si="2"/>
        <v>0.30046948356807512</v>
      </c>
      <c r="K33" s="39"/>
      <c r="L33" s="39"/>
      <c r="M33" s="40"/>
    </row>
    <row r="34" spans="1:13">
      <c r="A34">
        <f>A31+1</f>
        <v>10</v>
      </c>
      <c r="B34" s="9">
        <f>B31+7</f>
        <v>42258</v>
      </c>
      <c r="C34">
        <v>261</v>
      </c>
      <c r="D34" s="11">
        <v>114</v>
      </c>
      <c r="E34" s="41">
        <f>E31+7</f>
        <v>42270</v>
      </c>
      <c r="F34" s="11">
        <v>30</v>
      </c>
      <c r="G34" s="41">
        <f>G31+7</f>
        <v>42275</v>
      </c>
      <c r="H34" s="11">
        <v>0</v>
      </c>
      <c r="I34" s="11">
        <v>71</v>
      </c>
      <c r="J34" s="12">
        <f>I34/(I34+H34+F34)</f>
        <v>0.70297029702970293</v>
      </c>
      <c r="K34" s="39">
        <v>90</v>
      </c>
      <c r="L34" s="39">
        <v>0</v>
      </c>
      <c r="M34" s="40">
        <f>K34/(K34+L34)</f>
        <v>1</v>
      </c>
    </row>
    <row r="35" spans="1:13">
      <c r="A35">
        <f t="shared" si="0"/>
        <v>10</v>
      </c>
      <c r="B35" s="9">
        <f t="shared" si="1"/>
        <v>42261</v>
      </c>
      <c r="C35">
        <v>154</v>
      </c>
      <c r="D35" s="11">
        <v>66</v>
      </c>
      <c r="E35" s="41"/>
      <c r="F35" s="11">
        <v>30</v>
      </c>
      <c r="G35" s="41"/>
      <c r="H35" s="11">
        <v>3</v>
      </c>
      <c r="I35" s="11">
        <v>23</v>
      </c>
      <c r="J35" s="12">
        <f t="shared" ref="J35:J36" si="3">I35/(I35+H35+F35)</f>
        <v>0.4107142857142857</v>
      </c>
      <c r="K35" s="39"/>
      <c r="L35" s="39"/>
      <c r="M35" s="40"/>
    </row>
    <row r="36" spans="1:13">
      <c r="A36">
        <f t="shared" si="0"/>
        <v>10</v>
      </c>
      <c r="B36" s="9">
        <f t="shared" si="1"/>
        <v>42263</v>
      </c>
      <c r="C36">
        <v>581</v>
      </c>
      <c r="D36" s="11">
        <v>195</v>
      </c>
      <c r="E36" s="41"/>
      <c r="F36" s="11">
        <v>32</v>
      </c>
      <c r="G36" s="41"/>
      <c r="H36" s="11">
        <v>6</v>
      </c>
      <c r="I36" s="11">
        <v>138</v>
      </c>
      <c r="J36" s="12">
        <f t="shared" si="3"/>
        <v>0.78409090909090906</v>
      </c>
      <c r="K36" s="39"/>
      <c r="L36" s="39"/>
      <c r="M36" s="40"/>
    </row>
    <row r="37" spans="1:13">
      <c r="A37">
        <f>A34+1</f>
        <v>11</v>
      </c>
      <c r="B37" s="9">
        <f>B34+7</f>
        <v>42265</v>
      </c>
      <c r="C37">
        <v>138</v>
      </c>
      <c r="D37" s="11">
        <v>138</v>
      </c>
      <c r="E37" s="41">
        <f>E34+7</f>
        <v>42277</v>
      </c>
      <c r="F37" s="11">
        <v>23</v>
      </c>
      <c r="G37" s="41">
        <f>G34+7</f>
        <v>42282</v>
      </c>
      <c r="H37" s="11">
        <v>1</v>
      </c>
      <c r="I37" s="11">
        <v>114</v>
      </c>
      <c r="J37" s="12">
        <f>I37/(I37+H37+F37)</f>
        <v>0.82608695652173914</v>
      </c>
      <c r="K37" s="39">
        <v>27</v>
      </c>
      <c r="L37" s="39">
        <v>0</v>
      </c>
      <c r="M37" s="40">
        <f>K37/(K37+L37)</f>
        <v>1</v>
      </c>
    </row>
    <row r="38" spans="1:13">
      <c r="A38">
        <f t="shared" si="0"/>
        <v>11</v>
      </c>
      <c r="B38" s="9">
        <f t="shared" si="1"/>
        <v>42268</v>
      </c>
      <c r="C38">
        <v>546</v>
      </c>
      <c r="D38" s="11">
        <v>81</v>
      </c>
      <c r="E38" s="41"/>
      <c r="F38" s="11">
        <v>14</v>
      </c>
      <c r="G38" s="41"/>
      <c r="H38" s="11">
        <v>10</v>
      </c>
      <c r="I38" s="11">
        <v>57</v>
      </c>
      <c r="J38" s="12">
        <f t="shared" ref="J38:J39" si="4">I38/(I38+H38+F38)</f>
        <v>0.70370370370370372</v>
      </c>
      <c r="K38" s="39"/>
      <c r="L38" s="39"/>
      <c r="M38" s="40"/>
    </row>
    <row r="39" spans="1:13">
      <c r="A39">
        <f t="shared" si="0"/>
        <v>11</v>
      </c>
      <c r="B39" s="9">
        <f t="shared" si="1"/>
        <v>42270</v>
      </c>
      <c r="C39">
        <v>158</v>
      </c>
      <c r="D39" s="11">
        <v>53</v>
      </c>
      <c r="E39" s="41"/>
      <c r="F39" s="11">
        <v>11</v>
      </c>
      <c r="G39" s="41"/>
      <c r="H39" s="11">
        <v>17</v>
      </c>
      <c r="I39" s="11">
        <v>25</v>
      </c>
      <c r="J39" s="12">
        <f t="shared" si="4"/>
        <v>0.47169811320754718</v>
      </c>
      <c r="K39" s="39"/>
      <c r="L39" s="39"/>
      <c r="M39" s="40"/>
    </row>
    <row r="40" spans="1:13">
      <c r="A40">
        <f>A37+1</f>
        <v>12</v>
      </c>
      <c r="B40" s="9">
        <f>B37+7</f>
        <v>42272</v>
      </c>
      <c r="C40">
        <v>352</v>
      </c>
      <c r="D40" s="11">
        <v>119</v>
      </c>
      <c r="E40" s="41">
        <f>E37+7</f>
        <v>42284</v>
      </c>
      <c r="F40" s="11">
        <v>0</v>
      </c>
      <c r="G40" s="41">
        <f>G37+7</f>
        <v>42289</v>
      </c>
      <c r="H40" s="11">
        <v>7</v>
      </c>
      <c r="I40" s="11">
        <v>112</v>
      </c>
      <c r="J40" s="12">
        <f>I40/(I40+H40+F40)</f>
        <v>0.94117647058823528</v>
      </c>
      <c r="K40" s="39">
        <v>82</v>
      </c>
      <c r="L40" s="39">
        <v>22</v>
      </c>
      <c r="M40" s="40">
        <f>K40/(K40+L40)</f>
        <v>0.78846153846153844</v>
      </c>
    </row>
    <row r="41" spans="1:13">
      <c r="A41">
        <f t="shared" si="0"/>
        <v>12</v>
      </c>
      <c r="B41" s="9">
        <f t="shared" si="1"/>
        <v>42275</v>
      </c>
      <c r="C41">
        <v>244</v>
      </c>
      <c r="D41" s="11">
        <v>60</v>
      </c>
      <c r="E41" s="41"/>
      <c r="F41" s="11">
        <v>2</v>
      </c>
      <c r="G41" s="41"/>
      <c r="H41" s="11">
        <v>6</v>
      </c>
      <c r="I41" s="11">
        <v>52</v>
      </c>
      <c r="J41" s="12">
        <f t="shared" ref="J41:J42" si="5">I41/(I41+H41+F41)</f>
        <v>0.8666666666666667</v>
      </c>
      <c r="K41" s="39"/>
      <c r="L41" s="39"/>
      <c r="M41" s="40"/>
    </row>
    <row r="42" spans="1:13">
      <c r="A42">
        <f t="shared" si="0"/>
        <v>12</v>
      </c>
      <c r="B42" s="9">
        <f t="shared" si="1"/>
        <v>42277</v>
      </c>
      <c r="C42">
        <v>516</v>
      </c>
      <c r="D42" s="11">
        <v>233</v>
      </c>
      <c r="E42" s="41"/>
      <c r="F42" s="11">
        <v>0</v>
      </c>
      <c r="G42" s="41"/>
      <c r="H42" s="11">
        <v>88</v>
      </c>
      <c r="I42" s="11">
        <v>145</v>
      </c>
      <c r="J42" s="12">
        <f t="shared" si="5"/>
        <v>0.62231759656652363</v>
      </c>
      <c r="K42" s="39"/>
      <c r="L42" s="39"/>
      <c r="M42" s="40"/>
    </row>
    <row r="43" spans="1:13">
      <c r="A43">
        <f>A40+1</f>
        <v>13</v>
      </c>
      <c r="B43" s="9">
        <f>B40+7</f>
        <v>42279</v>
      </c>
      <c r="C43">
        <v>80</v>
      </c>
      <c r="D43" s="39">
        <v>85</v>
      </c>
      <c r="E43" s="41">
        <f>E40+7</f>
        <v>42291</v>
      </c>
      <c r="F43" s="39">
        <v>0</v>
      </c>
      <c r="G43" s="41">
        <f>G40+7</f>
        <v>42296</v>
      </c>
      <c r="H43" s="39">
        <v>18</v>
      </c>
      <c r="I43" s="39">
        <v>29</v>
      </c>
      <c r="J43" s="40">
        <f>I43/(I43+H43+F43)</f>
        <v>0.61702127659574468</v>
      </c>
      <c r="K43" s="39">
        <v>18</v>
      </c>
      <c r="L43" s="39">
        <v>0</v>
      </c>
      <c r="M43" s="40">
        <f>K43/(K43+L43)</f>
        <v>1</v>
      </c>
    </row>
    <row r="44" spans="1:13">
      <c r="A44">
        <f t="shared" si="0"/>
        <v>13</v>
      </c>
      <c r="B44" s="9">
        <f t="shared" si="1"/>
        <v>42282</v>
      </c>
      <c r="C44">
        <v>0</v>
      </c>
      <c r="D44" s="39"/>
      <c r="E44" s="41"/>
      <c r="F44" s="39"/>
      <c r="G44" s="41"/>
      <c r="H44" s="39"/>
      <c r="I44" s="39"/>
      <c r="J44" s="40"/>
      <c r="K44" s="39"/>
      <c r="L44" s="39"/>
      <c r="M44" s="40"/>
    </row>
    <row r="45" spans="1:13">
      <c r="A45">
        <f t="shared" si="0"/>
        <v>13</v>
      </c>
      <c r="B45" s="9">
        <f t="shared" si="1"/>
        <v>42284</v>
      </c>
      <c r="C45">
        <v>205</v>
      </c>
      <c r="D45" s="39"/>
      <c r="E45" s="41"/>
      <c r="F45" s="39"/>
      <c r="G45" s="41"/>
      <c r="H45" s="39"/>
      <c r="I45" s="39"/>
      <c r="J45" s="40"/>
      <c r="K45" s="39"/>
      <c r="L45" s="39"/>
      <c r="M45" s="40"/>
    </row>
    <row r="46" spans="1:13">
      <c r="A46">
        <f>A43+1</f>
        <v>14</v>
      </c>
      <c r="B46" s="9">
        <f>B43+7</f>
        <v>42286</v>
      </c>
      <c r="C46">
        <v>106</v>
      </c>
      <c r="D46" s="11">
        <v>106</v>
      </c>
      <c r="E46" s="41">
        <f>E43+7</f>
        <v>42298</v>
      </c>
      <c r="F46" s="11">
        <v>0</v>
      </c>
      <c r="G46" s="41">
        <f>G43+7</f>
        <v>42303</v>
      </c>
      <c r="H46" s="11">
        <v>3</v>
      </c>
      <c r="I46" s="11">
        <v>61</v>
      </c>
      <c r="J46" s="12">
        <f>I46/(I46+H46+F46)</f>
        <v>0.953125</v>
      </c>
      <c r="K46" s="39">
        <v>5</v>
      </c>
      <c r="L46" s="39">
        <v>0</v>
      </c>
      <c r="M46" s="40">
        <f>K46/(K46+L46)</f>
        <v>1</v>
      </c>
    </row>
    <row r="47" spans="1:13">
      <c r="A47">
        <f t="shared" si="0"/>
        <v>14</v>
      </c>
      <c r="B47" s="9">
        <f t="shared" si="1"/>
        <v>42289</v>
      </c>
      <c r="C47">
        <v>0</v>
      </c>
      <c r="D47" s="11"/>
      <c r="E47" s="41"/>
      <c r="F47" s="11"/>
      <c r="G47" s="41"/>
      <c r="H47" s="11"/>
      <c r="I47" s="11"/>
      <c r="J47" s="13"/>
      <c r="K47" s="39"/>
      <c r="L47" s="39"/>
      <c r="M47" s="40"/>
    </row>
    <row r="48" spans="1:13">
      <c r="A48">
        <f t="shared" si="0"/>
        <v>14</v>
      </c>
      <c r="B48" s="9">
        <f t="shared" si="1"/>
        <v>42291</v>
      </c>
      <c r="C48">
        <v>64</v>
      </c>
      <c r="D48" s="11">
        <v>64</v>
      </c>
      <c r="E48" s="41"/>
      <c r="F48" s="11">
        <v>0</v>
      </c>
      <c r="G48" s="41"/>
      <c r="H48" s="11">
        <v>3</v>
      </c>
      <c r="I48" s="11">
        <v>31</v>
      </c>
      <c r="J48" s="12">
        <f t="shared" ref="J48" si="6">I48/(I48+H48+F48)</f>
        <v>0.91176470588235292</v>
      </c>
      <c r="K48" s="39"/>
      <c r="L48" s="39"/>
      <c r="M48" s="40"/>
    </row>
    <row r="49" spans="1:13">
      <c r="A49">
        <f>A46+1</f>
        <v>15</v>
      </c>
      <c r="B49" s="9">
        <f>B46+7</f>
        <v>42293</v>
      </c>
      <c r="C49">
        <v>0</v>
      </c>
      <c r="D49" s="11"/>
      <c r="E49" s="41">
        <f>E46+7</f>
        <v>42305</v>
      </c>
      <c r="F49" s="11"/>
      <c r="G49" s="41">
        <f>G46+7</f>
        <v>42310</v>
      </c>
      <c r="H49" s="11"/>
      <c r="I49" s="11"/>
      <c r="J49" s="13"/>
      <c r="K49" s="39" t="s">
        <v>48</v>
      </c>
      <c r="L49" s="39" t="s">
        <v>48</v>
      </c>
      <c r="M49" s="40" t="s">
        <v>48</v>
      </c>
    </row>
    <row r="50" spans="1:13">
      <c r="A50">
        <f t="shared" si="0"/>
        <v>15</v>
      </c>
      <c r="B50" s="9">
        <f t="shared" si="1"/>
        <v>42296</v>
      </c>
      <c r="C50">
        <v>0</v>
      </c>
      <c r="D50" s="11"/>
      <c r="E50" s="41"/>
      <c r="F50" s="11"/>
      <c r="G50" s="41"/>
      <c r="H50" s="11"/>
      <c r="I50" s="11"/>
      <c r="J50" s="13"/>
      <c r="K50" s="39"/>
      <c r="L50" s="39"/>
      <c r="M50" s="40"/>
    </row>
    <row r="51" spans="1:13">
      <c r="A51">
        <f t="shared" si="0"/>
        <v>15</v>
      </c>
      <c r="B51" s="9">
        <f t="shared" si="1"/>
        <v>42298</v>
      </c>
      <c r="C51">
        <v>26</v>
      </c>
      <c r="D51" s="11">
        <v>26</v>
      </c>
      <c r="E51" s="41"/>
      <c r="F51" s="11">
        <v>0</v>
      </c>
      <c r="G51" s="41"/>
      <c r="H51" s="11">
        <v>0</v>
      </c>
      <c r="I51" s="11">
        <v>0</v>
      </c>
      <c r="J51" s="13" t="s">
        <v>73</v>
      </c>
      <c r="K51" s="39"/>
      <c r="L51" s="39"/>
      <c r="M51" s="40"/>
    </row>
    <row r="52" spans="1:13">
      <c r="A52">
        <f>A49+1</f>
        <v>16</v>
      </c>
      <c r="B52" s="9">
        <f>B49+7</f>
        <v>42300</v>
      </c>
      <c r="C52">
        <v>92</v>
      </c>
      <c r="D52" s="11">
        <v>92</v>
      </c>
      <c r="E52" s="41">
        <f>E49+7</f>
        <v>42312</v>
      </c>
      <c r="F52" s="11">
        <v>3</v>
      </c>
      <c r="G52" s="41">
        <f>G49+7</f>
        <v>42317</v>
      </c>
      <c r="H52" s="11">
        <v>12</v>
      </c>
      <c r="I52" s="11">
        <v>74</v>
      </c>
      <c r="J52" s="12">
        <f>I52/(I52+H52+F52)</f>
        <v>0.8314606741573034</v>
      </c>
      <c r="K52" s="39">
        <v>8</v>
      </c>
      <c r="L52" s="39">
        <v>0</v>
      </c>
      <c r="M52" s="40">
        <f>K52/(K52+L52)</f>
        <v>1</v>
      </c>
    </row>
    <row r="53" spans="1:13">
      <c r="A53">
        <f t="shared" si="0"/>
        <v>16</v>
      </c>
      <c r="B53" s="9">
        <f t="shared" si="1"/>
        <v>42303</v>
      </c>
      <c r="C53">
        <v>0</v>
      </c>
      <c r="D53" s="11"/>
      <c r="E53" s="41"/>
      <c r="F53" s="11"/>
      <c r="G53" s="41"/>
      <c r="H53" s="11"/>
      <c r="I53" s="11"/>
      <c r="J53" s="13"/>
      <c r="K53" s="39"/>
      <c r="L53" s="39"/>
      <c r="M53" s="40"/>
    </row>
    <row r="54" spans="1:13">
      <c r="A54">
        <f t="shared" si="0"/>
        <v>16</v>
      </c>
      <c r="B54" s="9">
        <f t="shared" si="1"/>
        <v>42305</v>
      </c>
      <c r="C54">
        <v>0</v>
      </c>
      <c r="D54" s="11"/>
      <c r="E54" s="41"/>
      <c r="F54" s="11"/>
      <c r="G54" s="41"/>
      <c r="H54" s="11"/>
      <c r="I54" s="11"/>
      <c r="J54" s="13"/>
      <c r="K54" s="39"/>
      <c r="L54" s="39"/>
      <c r="M54" s="40"/>
    </row>
    <row r="55" spans="1:13">
      <c r="A55">
        <f>A52+1</f>
        <v>17</v>
      </c>
      <c r="B55" s="9">
        <f>B52+7</f>
        <v>42307</v>
      </c>
      <c r="C55">
        <v>0</v>
      </c>
      <c r="D55" s="11"/>
      <c r="E55" s="41">
        <f>E52+7</f>
        <v>42319</v>
      </c>
      <c r="F55" s="11"/>
      <c r="G55" s="41">
        <f>G52+7</f>
        <v>42324</v>
      </c>
      <c r="H55" s="11"/>
      <c r="I55" s="11"/>
      <c r="J55" s="12"/>
      <c r="K55" s="39" t="s">
        <v>48</v>
      </c>
      <c r="L55" s="39" t="s">
        <v>48</v>
      </c>
      <c r="M55" s="40" t="s">
        <v>48</v>
      </c>
    </row>
    <row r="56" spans="1:13">
      <c r="A56">
        <f t="shared" si="0"/>
        <v>17</v>
      </c>
      <c r="B56" s="9">
        <f t="shared" si="1"/>
        <v>42310</v>
      </c>
      <c r="C56">
        <v>18</v>
      </c>
      <c r="D56" s="11">
        <v>18</v>
      </c>
      <c r="E56" s="41"/>
      <c r="F56" s="11">
        <v>0</v>
      </c>
      <c r="G56" s="41"/>
      <c r="H56" s="11">
        <v>0</v>
      </c>
      <c r="I56" s="11">
        <v>10</v>
      </c>
      <c r="J56" s="12">
        <f t="shared" ref="J56" si="7">I56/(I56+H56+F56)</f>
        <v>1</v>
      </c>
      <c r="K56" s="39"/>
      <c r="L56" s="39"/>
      <c r="M56" s="40"/>
    </row>
    <row r="57" spans="1:13">
      <c r="A57">
        <f t="shared" si="0"/>
        <v>17</v>
      </c>
      <c r="B57" s="9">
        <f t="shared" si="1"/>
        <v>42312</v>
      </c>
      <c r="C57">
        <v>0</v>
      </c>
      <c r="D57" s="11"/>
      <c r="E57" s="41"/>
      <c r="F57" s="11"/>
      <c r="G57" s="41"/>
      <c r="H57" s="11"/>
      <c r="I57" s="11"/>
      <c r="J57" s="12"/>
      <c r="K57" s="39"/>
      <c r="L57" s="39"/>
      <c r="M57" s="40"/>
    </row>
    <row r="58" spans="1:13">
      <c r="A58">
        <f>A55+1</f>
        <v>18</v>
      </c>
      <c r="B58" s="9">
        <f>B55+7</f>
        <v>42314</v>
      </c>
      <c r="C58">
        <v>12</v>
      </c>
      <c r="D58" s="11">
        <v>12</v>
      </c>
      <c r="E58" s="41">
        <f>E55+7</f>
        <v>42326</v>
      </c>
      <c r="F58" s="11">
        <v>0</v>
      </c>
      <c r="G58" s="41">
        <f>G55+7</f>
        <v>42331</v>
      </c>
      <c r="H58" s="11">
        <v>0</v>
      </c>
      <c r="I58" s="11">
        <v>6</v>
      </c>
      <c r="J58" s="12">
        <f>I58/(I58+H58+F58)</f>
        <v>1</v>
      </c>
      <c r="K58" s="39" t="s">
        <v>48</v>
      </c>
      <c r="L58" s="39" t="s">
        <v>48</v>
      </c>
      <c r="M58" s="40" t="s">
        <v>48</v>
      </c>
    </row>
    <row r="59" spans="1:13">
      <c r="A59">
        <f t="shared" si="0"/>
        <v>18</v>
      </c>
      <c r="B59" s="9">
        <f t="shared" si="1"/>
        <v>42317</v>
      </c>
      <c r="C59">
        <v>0</v>
      </c>
      <c r="D59" s="11"/>
      <c r="E59" s="41"/>
      <c r="F59" s="11"/>
      <c r="G59" s="41"/>
      <c r="H59" s="11"/>
      <c r="I59" s="11"/>
      <c r="J59" s="13"/>
      <c r="K59" s="39"/>
      <c r="L59" s="39"/>
      <c r="M59" s="40"/>
    </row>
    <row r="60" spans="1:13">
      <c r="A60">
        <f t="shared" si="0"/>
        <v>18</v>
      </c>
      <c r="B60" s="9">
        <f t="shared" si="1"/>
        <v>42319</v>
      </c>
      <c r="C60">
        <v>0</v>
      </c>
      <c r="D60" s="11"/>
      <c r="E60" s="41"/>
      <c r="F60" s="11"/>
      <c r="G60" s="41"/>
      <c r="H60" s="11"/>
      <c r="I60" s="11"/>
      <c r="J60" s="13"/>
      <c r="K60" s="39"/>
      <c r="L60" s="39"/>
      <c r="M60" s="40"/>
    </row>
    <row r="61" spans="1:13">
      <c r="A61">
        <f>A58+1</f>
        <v>19</v>
      </c>
      <c r="B61" s="9">
        <f>B58+7</f>
        <v>42321</v>
      </c>
      <c r="C61">
        <v>0</v>
      </c>
      <c r="D61" s="11"/>
      <c r="E61" s="41"/>
      <c r="F61" s="11"/>
      <c r="G61" s="41"/>
      <c r="H61" s="11"/>
      <c r="I61" s="11"/>
      <c r="J61" s="12"/>
      <c r="K61" s="39" t="s">
        <v>48</v>
      </c>
      <c r="L61" s="39" t="s">
        <v>48</v>
      </c>
      <c r="M61" s="40" t="s">
        <v>48</v>
      </c>
    </row>
    <row r="62" spans="1:13">
      <c r="A62">
        <f t="shared" si="0"/>
        <v>19</v>
      </c>
      <c r="B62" s="9">
        <f t="shared" si="1"/>
        <v>42324</v>
      </c>
      <c r="C62">
        <v>0</v>
      </c>
      <c r="D62" s="11"/>
      <c r="E62" s="41"/>
      <c r="F62" s="11"/>
      <c r="G62" s="41"/>
      <c r="H62" s="11"/>
      <c r="I62" s="11"/>
      <c r="J62" s="13"/>
      <c r="K62" s="39"/>
      <c r="L62" s="39"/>
      <c r="M62" s="40"/>
    </row>
    <row r="63" spans="1:13">
      <c r="A63">
        <f t="shared" si="0"/>
        <v>19</v>
      </c>
      <c r="B63" s="9">
        <f t="shared" si="1"/>
        <v>42326</v>
      </c>
      <c r="C63">
        <v>0</v>
      </c>
      <c r="D63" s="11"/>
      <c r="E63" s="41"/>
      <c r="F63" s="11"/>
      <c r="G63" s="41"/>
      <c r="H63" s="11"/>
      <c r="I63" s="11"/>
      <c r="J63" s="13"/>
      <c r="K63" s="39"/>
      <c r="L63" s="39"/>
      <c r="M63" s="40"/>
    </row>
  </sheetData>
  <mergeCells count="143">
    <mergeCell ref="I7:I9"/>
    <mergeCell ref="J7:J9"/>
    <mergeCell ref="L10:L12"/>
    <mergeCell ref="M10:M12"/>
    <mergeCell ref="D7:D9"/>
    <mergeCell ref="D10:D12"/>
    <mergeCell ref="D13:D15"/>
    <mergeCell ref="E13:E15"/>
    <mergeCell ref="F13:F15"/>
    <mergeCell ref="G13:G15"/>
    <mergeCell ref="H13:H15"/>
    <mergeCell ref="I13:I15"/>
    <mergeCell ref="K7:K9"/>
    <mergeCell ref="M7:M9"/>
    <mergeCell ref="L7:L9"/>
    <mergeCell ref="E10:E12"/>
    <mergeCell ref="F10:F12"/>
    <mergeCell ref="G10:G12"/>
    <mergeCell ref="H10:H12"/>
    <mergeCell ref="I10:I12"/>
    <mergeCell ref="J10:J12"/>
    <mergeCell ref="K10:K12"/>
    <mergeCell ref="E7:E9"/>
    <mergeCell ref="G7:G9"/>
    <mergeCell ref="F7:F9"/>
    <mergeCell ref="H7:H9"/>
    <mergeCell ref="J13:J15"/>
    <mergeCell ref="K13:K15"/>
    <mergeCell ref="L13:L15"/>
    <mergeCell ref="M13:M15"/>
    <mergeCell ref="D16:D18"/>
    <mergeCell ref="E16:E18"/>
    <mergeCell ref="F16:F18"/>
    <mergeCell ref="G16:G18"/>
    <mergeCell ref="H16:H18"/>
    <mergeCell ref="I16:I18"/>
    <mergeCell ref="J16:J18"/>
    <mergeCell ref="K16:K18"/>
    <mergeCell ref="L16:L18"/>
    <mergeCell ref="M16:M18"/>
    <mergeCell ref="D19:D21"/>
    <mergeCell ref="E19:E21"/>
    <mergeCell ref="F19:F21"/>
    <mergeCell ref="G19:G21"/>
    <mergeCell ref="H19:H21"/>
    <mergeCell ref="I19:I21"/>
    <mergeCell ref="J19:J21"/>
    <mergeCell ref="K19:K21"/>
    <mergeCell ref="L19:L21"/>
    <mergeCell ref="M19:M21"/>
    <mergeCell ref="D22:D24"/>
    <mergeCell ref="E22:E24"/>
    <mergeCell ref="F22:F24"/>
    <mergeCell ref="G22:G24"/>
    <mergeCell ref="H22:H24"/>
    <mergeCell ref="I22:I24"/>
    <mergeCell ref="J22:J24"/>
    <mergeCell ref="K22:K24"/>
    <mergeCell ref="L22:L24"/>
    <mergeCell ref="M22:M24"/>
    <mergeCell ref="D25:D27"/>
    <mergeCell ref="E25:E27"/>
    <mergeCell ref="F25:F27"/>
    <mergeCell ref="G25:G27"/>
    <mergeCell ref="H25:H27"/>
    <mergeCell ref="I25:I27"/>
    <mergeCell ref="J25:J27"/>
    <mergeCell ref="K25:K27"/>
    <mergeCell ref="L25:L27"/>
    <mergeCell ref="M25:M27"/>
    <mergeCell ref="D28:D30"/>
    <mergeCell ref="E28:E30"/>
    <mergeCell ref="F28:F30"/>
    <mergeCell ref="G28:G30"/>
    <mergeCell ref="H28:H30"/>
    <mergeCell ref="I28:I30"/>
    <mergeCell ref="K31:K33"/>
    <mergeCell ref="L31:L33"/>
    <mergeCell ref="M31:M33"/>
    <mergeCell ref="E34:E36"/>
    <mergeCell ref="G34:G36"/>
    <mergeCell ref="K34:K36"/>
    <mergeCell ref="L34:L36"/>
    <mergeCell ref="M34:M36"/>
    <mergeCell ref="J28:J30"/>
    <mergeCell ref="K28:K30"/>
    <mergeCell ref="L28:L30"/>
    <mergeCell ref="M28:M30"/>
    <mergeCell ref="E31:E33"/>
    <mergeCell ref="G31:G33"/>
    <mergeCell ref="E37:E39"/>
    <mergeCell ref="G37:G39"/>
    <mergeCell ref="K37:K39"/>
    <mergeCell ref="L37:L39"/>
    <mergeCell ref="M37:M39"/>
    <mergeCell ref="E40:E42"/>
    <mergeCell ref="G40:G42"/>
    <mergeCell ref="K40:K42"/>
    <mergeCell ref="L40:L42"/>
    <mergeCell ref="M40:M42"/>
    <mergeCell ref="M46:M48"/>
    <mergeCell ref="E49:E51"/>
    <mergeCell ref="G49:G51"/>
    <mergeCell ref="K49:K51"/>
    <mergeCell ref="L49:L51"/>
    <mergeCell ref="M49:M51"/>
    <mergeCell ref="D43:D45"/>
    <mergeCell ref="I43:I45"/>
    <mergeCell ref="J43:J45"/>
    <mergeCell ref="E46:E48"/>
    <mergeCell ref="G46:G48"/>
    <mergeCell ref="K46:K48"/>
    <mergeCell ref="E43:E45"/>
    <mergeCell ref="G43:G45"/>
    <mergeCell ref="K43:K45"/>
    <mergeCell ref="L43:L45"/>
    <mergeCell ref="M43:M45"/>
    <mergeCell ref="F43:F45"/>
    <mergeCell ref="H43:H45"/>
    <mergeCell ref="K4:K6"/>
    <mergeCell ref="L4:L6"/>
    <mergeCell ref="M4:M6"/>
    <mergeCell ref="E58:E60"/>
    <mergeCell ref="G58:G60"/>
    <mergeCell ref="K58:K60"/>
    <mergeCell ref="L58:L60"/>
    <mergeCell ref="M58:M60"/>
    <mergeCell ref="E61:E63"/>
    <mergeCell ref="G61:G63"/>
    <mergeCell ref="K61:K63"/>
    <mergeCell ref="L61:L63"/>
    <mergeCell ref="M61:M63"/>
    <mergeCell ref="E52:E54"/>
    <mergeCell ref="G52:G54"/>
    <mergeCell ref="K52:K54"/>
    <mergeCell ref="L52:L54"/>
    <mergeCell ref="M52:M54"/>
    <mergeCell ref="E55:E57"/>
    <mergeCell ref="G55:G57"/>
    <mergeCell ref="K55:K57"/>
    <mergeCell ref="L55:L57"/>
    <mergeCell ref="M55:M57"/>
    <mergeCell ref="L46:L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3556-A20D-4D0F-ACD5-3265A324FBF9}">
  <dimension ref="A1:N56"/>
  <sheetViews>
    <sheetView workbookViewId="0">
      <selection activeCell="L55" sqref="L55:L56"/>
    </sheetView>
  </sheetViews>
  <sheetFormatPr baseColWidth="10" defaultColWidth="8.83203125" defaultRowHeight="15"/>
  <cols>
    <col min="2" max="2" width="23" bestFit="1" customWidth="1"/>
    <col min="3" max="3" width="23" customWidth="1"/>
    <col min="4" max="4" width="11.5" bestFit="1" customWidth="1"/>
    <col min="5" max="5" width="18.33203125" bestFit="1" customWidth="1"/>
    <col min="6" max="6" width="15" bestFit="1" customWidth="1"/>
    <col min="7" max="7" width="12" bestFit="1" customWidth="1"/>
    <col min="8" max="9" width="13.33203125" bestFit="1" customWidth="1"/>
    <col min="10" max="10" width="12" bestFit="1" customWidth="1"/>
    <col min="11" max="12" width="18.83203125" bestFit="1" customWidth="1"/>
    <col min="13" max="13" width="18.5" bestFit="1" customWidth="1"/>
  </cols>
  <sheetData>
    <row r="1" spans="1:14">
      <c r="A1" s="2" t="s">
        <v>75</v>
      </c>
      <c r="M1" s="7"/>
      <c r="N1" s="7"/>
    </row>
    <row r="2" spans="1:14">
      <c r="M2" s="7"/>
      <c r="N2" s="7"/>
    </row>
    <row r="3" spans="1:14">
      <c r="A3" t="s">
        <v>76</v>
      </c>
      <c r="B3" t="s">
        <v>78</v>
      </c>
      <c r="C3" t="s">
        <v>79</v>
      </c>
      <c r="D3" t="s">
        <v>80</v>
      </c>
      <c r="E3" t="s">
        <v>77</v>
      </c>
      <c r="F3" t="s">
        <v>81</v>
      </c>
      <c r="G3" t="s">
        <v>62</v>
      </c>
      <c r="H3" t="s">
        <v>63</v>
      </c>
      <c r="I3" t="s">
        <v>64</v>
      </c>
      <c r="J3" t="s">
        <v>69</v>
      </c>
      <c r="K3" t="s">
        <v>65</v>
      </c>
      <c r="L3" s="7" t="s">
        <v>30</v>
      </c>
    </row>
    <row r="4" spans="1:14">
      <c r="A4" s="39">
        <v>1</v>
      </c>
      <c r="B4" s="41">
        <v>42170</v>
      </c>
      <c r="C4" s="41">
        <v>42174</v>
      </c>
      <c r="D4" s="42">
        <v>72</v>
      </c>
      <c r="E4" s="9">
        <v>42191</v>
      </c>
      <c r="F4" s="39">
        <v>95</v>
      </c>
      <c r="G4" s="41">
        <v>42200</v>
      </c>
      <c r="H4" s="39">
        <v>84</v>
      </c>
      <c r="I4" s="41">
        <v>42205</v>
      </c>
      <c r="J4" s="39">
        <v>1</v>
      </c>
      <c r="K4" s="39">
        <v>1</v>
      </c>
      <c r="L4" s="40">
        <f>K4/(K4+J4+H4)</f>
        <v>1.1627906976744186E-2</v>
      </c>
    </row>
    <row r="5" spans="1:14">
      <c r="A5" s="39"/>
      <c r="B5" s="41"/>
      <c r="C5" s="41"/>
      <c r="D5" s="42"/>
      <c r="E5" s="9">
        <v>42193</v>
      </c>
      <c r="F5" s="39"/>
      <c r="G5" s="39"/>
      <c r="H5" s="39"/>
      <c r="I5" s="39"/>
      <c r="J5" s="39"/>
      <c r="K5" s="39"/>
      <c r="L5" s="40"/>
    </row>
    <row r="6" spans="1:14">
      <c r="A6" s="39"/>
      <c r="B6" s="41"/>
      <c r="C6" s="41"/>
      <c r="D6" s="42"/>
      <c r="E6" s="9">
        <v>42198</v>
      </c>
      <c r="F6" s="39">
        <v>125</v>
      </c>
      <c r="G6" s="41">
        <v>42200</v>
      </c>
      <c r="H6" s="39">
        <v>64</v>
      </c>
      <c r="I6" s="41">
        <v>42205</v>
      </c>
      <c r="J6" s="39">
        <v>46</v>
      </c>
      <c r="K6" s="39">
        <v>3</v>
      </c>
      <c r="L6" s="40">
        <f>K6/(K6+J6+H6)</f>
        <v>2.6548672566371681E-2</v>
      </c>
    </row>
    <row r="7" spans="1:14">
      <c r="A7" s="39"/>
      <c r="B7" s="41"/>
      <c r="C7" s="41"/>
      <c r="D7" s="42"/>
      <c r="E7" s="9">
        <v>42200</v>
      </c>
      <c r="F7" s="39"/>
      <c r="G7" s="39"/>
      <c r="H7" s="39"/>
      <c r="I7" s="39"/>
      <c r="J7" s="39"/>
      <c r="K7" s="39"/>
      <c r="L7" s="40"/>
    </row>
    <row r="8" spans="1:14">
      <c r="A8" s="39">
        <v>2</v>
      </c>
      <c r="B8" s="41">
        <v>42170</v>
      </c>
      <c r="C8" s="41">
        <v>42174</v>
      </c>
      <c r="D8" s="42">
        <v>73</v>
      </c>
      <c r="E8" s="9">
        <v>42191</v>
      </c>
      <c r="F8" s="39">
        <v>88</v>
      </c>
      <c r="G8" s="41">
        <v>42200</v>
      </c>
      <c r="H8" s="39">
        <v>86</v>
      </c>
      <c r="I8" s="41">
        <v>42205</v>
      </c>
      <c r="J8" s="39">
        <v>0</v>
      </c>
      <c r="K8" s="39">
        <v>2</v>
      </c>
      <c r="L8" s="40">
        <f>K8/(K8+J8+H8)</f>
        <v>2.2727272727272728E-2</v>
      </c>
    </row>
    <row r="9" spans="1:14">
      <c r="A9" s="39"/>
      <c r="B9" s="41"/>
      <c r="C9" s="41"/>
      <c r="D9" s="42"/>
      <c r="E9" s="9">
        <v>42193</v>
      </c>
      <c r="F9" s="39"/>
      <c r="G9" s="39"/>
      <c r="H9" s="39"/>
      <c r="I9" s="39"/>
      <c r="J9" s="39"/>
      <c r="K9" s="39"/>
      <c r="L9" s="40"/>
    </row>
    <row r="10" spans="1:14">
      <c r="A10" s="39"/>
      <c r="B10" s="41"/>
      <c r="C10" s="41"/>
      <c r="D10" s="42"/>
      <c r="E10" s="9">
        <v>42198</v>
      </c>
      <c r="F10" s="39">
        <v>110</v>
      </c>
      <c r="G10" s="41">
        <v>42200</v>
      </c>
      <c r="H10" s="39">
        <v>77</v>
      </c>
      <c r="I10" s="41">
        <v>42205</v>
      </c>
      <c r="J10" s="39">
        <v>20</v>
      </c>
      <c r="K10" s="39">
        <v>3</v>
      </c>
      <c r="L10" s="40">
        <f>K10/(K10+J10+H10)</f>
        <v>0.03</v>
      </c>
    </row>
    <row r="11" spans="1:14">
      <c r="A11" s="39"/>
      <c r="B11" s="41"/>
      <c r="C11" s="41"/>
      <c r="D11" s="42"/>
      <c r="E11" s="9">
        <v>42200</v>
      </c>
      <c r="F11" s="39"/>
      <c r="G11" s="39"/>
      <c r="H11" s="39"/>
      <c r="I11" s="39"/>
      <c r="J11" s="39"/>
      <c r="K11" s="39"/>
      <c r="L11" s="40"/>
    </row>
    <row r="12" spans="1:14">
      <c r="A12" s="39">
        <v>3</v>
      </c>
      <c r="B12" s="41">
        <v>42181</v>
      </c>
      <c r="C12" s="41">
        <v>42185</v>
      </c>
      <c r="D12" s="42">
        <v>86</v>
      </c>
      <c r="E12" s="9">
        <v>42205</v>
      </c>
      <c r="F12" s="39">
        <v>103</v>
      </c>
      <c r="G12" s="41">
        <v>42214</v>
      </c>
      <c r="H12" s="39">
        <v>20</v>
      </c>
      <c r="I12" s="41">
        <v>42219</v>
      </c>
      <c r="J12" s="39">
        <v>62</v>
      </c>
      <c r="K12" s="39">
        <v>5</v>
      </c>
      <c r="L12" s="40">
        <f>K12/(K12+J12+H12)</f>
        <v>5.7471264367816091E-2</v>
      </c>
    </row>
    <row r="13" spans="1:14">
      <c r="A13" s="39"/>
      <c r="B13" s="41"/>
      <c r="C13" s="41"/>
      <c r="D13" s="42"/>
      <c r="E13" s="9">
        <v>42207</v>
      </c>
      <c r="F13" s="39"/>
      <c r="G13" s="39"/>
      <c r="H13" s="39"/>
      <c r="I13" s="39"/>
      <c r="J13" s="39"/>
      <c r="K13" s="39"/>
      <c r="L13" s="40"/>
    </row>
    <row r="14" spans="1:14">
      <c r="A14" s="39"/>
      <c r="B14" s="41"/>
      <c r="C14" s="41"/>
      <c r="D14" s="42"/>
      <c r="E14" s="9">
        <v>42212</v>
      </c>
      <c r="F14" s="39">
        <v>106</v>
      </c>
      <c r="G14" s="41">
        <v>42221</v>
      </c>
      <c r="H14" s="39">
        <v>78</v>
      </c>
      <c r="I14" s="41">
        <v>42226</v>
      </c>
      <c r="J14" s="39">
        <v>10</v>
      </c>
      <c r="K14" s="39">
        <v>9</v>
      </c>
      <c r="L14" s="40">
        <f>K14/(K14+J14+H14)</f>
        <v>9.2783505154639179E-2</v>
      </c>
    </row>
    <row r="15" spans="1:14">
      <c r="A15" s="39"/>
      <c r="B15" s="41"/>
      <c r="C15" s="41"/>
      <c r="D15" s="42"/>
      <c r="E15" s="9">
        <v>42214</v>
      </c>
      <c r="F15" s="39"/>
      <c r="G15" s="39"/>
      <c r="H15" s="39"/>
      <c r="I15" s="39"/>
      <c r="J15" s="39"/>
      <c r="K15" s="39"/>
      <c r="L15" s="40"/>
    </row>
    <row r="16" spans="1:14">
      <c r="A16" s="39">
        <f>A12+1</f>
        <v>4</v>
      </c>
      <c r="B16" s="41">
        <v>42195</v>
      </c>
      <c r="C16" s="41">
        <v>42197</v>
      </c>
      <c r="D16" s="42">
        <v>100</v>
      </c>
      <c r="E16" s="9">
        <f>E12+14</f>
        <v>42219</v>
      </c>
      <c r="F16" s="39">
        <v>97</v>
      </c>
      <c r="G16" s="41">
        <f>G12+14</f>
        <v>42228</v>
      </c>
      <c r="H16" s="39">
        <v>97</v>
      </c>
      <c r="I16" s="41">
        <f>I12+14</f>
        <v>42233</v>
      </c>
      <c r="J16" s="39">
        <v>0</v>
      </c>
      <c r="K16" s="39">
        <v>0</v>
      </c>
      <c r="L16" s="40">
        <f>K16/(K16+J16+H16)</f>
        <v>0</v>
      </c>
    </row>
    <row r="17" spans="1:12">
      <c r="A17" s="39"/>
      <c r="B17" s="41"/>
      <c r="C17" s="41"/>
      <c r="D17" s="42"/>
      <c r="E17" s="9">
        <f t="shared" ref="E17:E19" si="0">E13+14</f>
        <v>42221</v>
      </c>
      <c r="F17" s="39"/>
      <c r="G17" s="39"/>
      <c r="H17" s="39"/>
      <c r="I17" s="39"/>
      <c r="J17" s="39"/>
      <c r="K17" s="39"/>
      <c r="L17" s="40"/>
    </row>
    <row r="18" spans="1:12">
      <c r="A18" s="39"/>
      <c r="B18" s="41"/>
      <c r="C18" s="41"/>
      <c r="D18" s="42"/>
      <c r="E18" s="9">
        <f t="shared" si="0"/>
        <v>42226</v>
      </c>
      <c r="F18" s="39">
        <v>69</v>
      </c>
      <c r="G18" s="41">
        <f>G14+14</f>
        <v>42235</v>
      </c>
      <c r="H18" s="39">
        <v>49</v>
      </c>
      <c r="I18" s="41">
        <f>I14+14</f>
        <v>42240</v>
      </c>
      <c r="J18" s="39">
        <v>18</v>
      </c>
      <c r="K18" s="39">
        <v>2</v>
      </c>
      <c r="L18" s="40">
        <f>K18/(K18+J18+H18)</f>
        <v>2.8985507246376812E-2</v>
      </c>
    </row>
    <row r="19" spans="1:12">
      <c r="A19" s="39"/>
      <c r="B19" s="41"/>
      <c r="C19" s="41"/>
      <c r="D19" s="42"/>
      <c r="E19" s="9">
        <f t="shared" si="0"/>
        <v>42228</v>
      </c>
      <c r="F19" s="39"/>
      <c r="G19" s="39"/>
      <c r="H19" s="39"/>
      <c r="I19" s="39"/>
      <c r="J19" s="39"/>
      <c r="K19" s="39"/>
      <c r="L19" s="40"/>
    </row>
    <row r="20" spans="1:12">
      <c r="A20" s="39">
        <f>A16+1</f>
        <v>5</v>
      </c>
      <c r="B20" s="41">
        <v>42195</v>
      </c>
      <c r="C20" s="41">
        <v>42197</v>
      </c>
      <c r="D20" s="42">
        <v>100</v>
      </c>
      <c r="E20" s="9">
        <v>42219</v>
      </c>
      <c r="F20" s="39">
        <v>53</v>
      </c>
      <c r="G20" s="41">
        <v>42228</v>
      </c>
      <c r="H20" s="39">
        <v>30</v>
      </c>
      <c r="I20" s="41">
        <v>42233</v>
      </c>
      <c r="J20" s="39">
        <v>10</v>
      </c>
      <c r="K20" s="39">
        <v>0</v>
      </c>
      <c r="L20" s="40">
        <f>K20/(K20+J20+H20)</f>
        <v>0</v>
      </c>
    </row>
    <row r="21" spans="1:12">
      <c r="A21" s="39"/>
      <c r="B21" s="41"/>
      <c r="C21" s="41"/>
      <c r="D21" s="42"/>
      <c r="E21" s="9">
        <v>42221</v>
      </c>
      <c r="F21" s="39"/>
      <c r="G21" s="39"/>
      <c r="H21" s="39"/>
      <c r="I21" s="39"/>
      <c r="J21" s="39"/>
      <c r="K21" s="39"/>
      <c r="L21" s="40"/>
    </row>
    <row r="22" spans="1:12">
      <c r="A22" s="39"/>
      <c r="B22" s="41"/>
      <c r="C22" s="41"/>
      <c r="D22" s="42"/>
      <c r="E22" s="9">
        <v>42226</v>
      </c>
      <c r="F22" s="39">
        <v>54</v>
      </c>
      <c r="G22" s="41">
        <v>42235</v>
      </c>
      <c r="H22" s="39">
        <v>25</v>
      </c>
      <c r="I22" s="41">
        <v>42240</v>
      </c>
      <c r="J22" s="39">
        <v>22</v>
      </c>
      <c r="K22" s="39">
        <v>7</v>
      </c>
      <c r="L22" s="40">
        <f>K22/(K22+J22+H22)</f>
        <v>0.12962962962962962</v>
      </c>
    </row>
    <row r="23" spans="1:12">
      <c r="A23" s="39"/>
      <c r="B23" s="41"/>
      <c r="C23" s="41"/>
      <c r="D23" s="42"/>
      <c r="E23" s="9">
        <v>42228</v>
      </c>
      <c r="F23" s="39"/>
      <c r="G23" s="39"/>
      <c r="H23" s="39"/>
      <c r="I23" s="41"/>
      <c r="J23" s="39"/>
      <c r="K23" s="39"/>
      <c r="L23" s="40"/>
    </row>
    <row r="24" spans="1:12">
      <c r="A24" s="39">
        <f>A20+1</f>
        <v>6</v>
      </c>
      <c r="B24" s="41">
        <v>42212</v>
      </c>
      <c r="C24" s="41">
        <v>42214</v>
      </c>
      <c r="D24" s="42">
        <v>47</v>
      </c>
      <c r="E24" s="9">
        <v>42234</v>
      </c>
      <c r="F24" s="39">
        <v>218</v>
      </c>
      <c r="G24" s="41">
        <f>G16+14</f>
        <v>42242</v>
      </c>
      <c r="H24" s="39">
        <v>211</v>
      </c>
      <c r="I24" s="41">
        <f>I16+14</f>
        <v>42247</v>
      </c>
      <c r="J24" s="39">
        <v>0</v>
      </c>
      <c r="K24" s="39">
        <v>6</v>
      </c>
      <c r="L24" s="40">
        <f>K24/(K24+J24+H24)</f>
        <v>2.7649769585253458E-2</v>
      </c>
    </row>
    <row r="25" spans="1:12">
      <c r="A25" s="39"/>
      <c r="B25" s="41"/>
      <c r="C25" s="41"/>
      <c r="D25" s="42"/>
      <c r="E25" s="9">
        <f>E17+14</f>
        <v>42235</v>
      </c>
      <c r="F25" s="39"/>
      <c r="G25" s="39"/>
      <c r="H25" s="39"/>
      <c r="I25" s="39"/>
      <c r="J25" s="39"/>
      <c r="K25" s="39"/>
      <c r="L25" s="40"/>
    </row>
    <row r="26" spans="1:12">
      <c r="A26" s="39">
        <f>A24+1</f>
        <v>7</v>
      </c>
      <c r="B26" s="41">
        <v>42212</v>
      </c>
      <c r="C26" s="41">
        <v>42214</v>
      </c>
      <c r="D26" s="42">
        <v>47</v>
      </c>
      <c r="E26" s="9">
        <v>42234</v>
      </c>
      <c r="F26" s="39">
        <v>145</v>
      </c>
      <c r="G26" s="41">
        <f>G20+14</f>
        <v>42242</v>
      </c>
      <c r="H26" s="39">
        <v>128</v>
      </c>
      <c r="I26" s="41">
        <f>I20+14</f>
        <v>42247</v>
      </c>
      <c r="J26" s="39">
        <v>10</v>
      </c>
      <c r="K26" s="39">
        <v>1</v>
      </c>
      <c r="L26" s="40">
        <f>K26/(K26+J26+H26)</f>
        <v>7.1942446043165471E-3</v>
      </c>
    </row>
    <row r="27" spans="1:12">
      <c r="A27" s="39"/>
      <c r="B27" s="41"/>
      <c r="C27" s="41"/>
      <c r="D27" s="42"/>
      <c r="E27" s="9">
        <f>E21+14</f>
        <v>42235</v>
      </c>
      <c r="F27" s="39"/>
      <c r="G27" s="39"/>
      <c r="H27" s="39"/>
      <c r="I27" s="39"/>
      <c r="J27" s="39"/>
      <c r="K27" s="39"/>
      <c r="L27" s="40"/>
    </row>
    <row r="28" spans="1:12">
      <c r="A28" s="39"/>
      <c r="B28" s="41"/>
      <c r="C28" s="41"/>
      <c r="D28" s="42"/>
      <c r="E28" s="9">
        <f>E22+14</f>
        <v>42240</v>
      </c>
      <c r="F28" s="39">
        <v>120</v>
      </c>
      <c r="G28" s="41">
        <f>G22+14</f>
        <v>42249</v>
      </c>
      <c r="H28" s="39">
        <v>88</v>
      </c>
      <c r="I28" s="41">
        <f>I22+14</f>
        <v>42254</v>
      </c>
      <c r="J28" s="39">
        <v>6</v>
      </c>
      <c r="K28" s="39">
        <v>19</v>
      </c>
      <c r="L28" s="40">
        <f>K28/(K28+J28+H28)</f>
        <v>0.16814159292035399</v>
      </c>
    </row>
    <row r="29" spans="1:12">
      <c r="A29" s="39"/>
      <c r="B29" s="41"/>
      <c r="C29" s="41"/>
      <c r="D29" s="42"/>
      <c r="E29" s="9">
        <f>E23+14</f>
        <v>42242</v>
      </c>
      <c r="F29" s="39"/>
      <c r="G29" s="39"/>
      <c r="H29" s="39"/>
      <c r="I29" s="39"/>
      <c r="J29" s="39"/>
      <c r="K29" s="39"/>
      <c r="L29" s="40"/>
    </row>
    <row r="30" spans="1:12">
      <c r="A30" s="39">
        <f>A26+1</f>
        <v>8</v>
      </c>
      <c r="B30" s="41">
        <f>B24+14</f>
        <v>42226</v>
      </c>
      <c r="C30" s="41">
        <f>C24+14</f>
        <v>42228</v>
      </c>
      <c r="D30" s="42">
        <v>46</v>
      </c>
      <c r="E30" s="9">
        <v>42247</v>
      </c>
      <c r="F30" s="39">
        <v>72</v>
      </c>
      <c r="G30" s="41">
        <f>G24+14</f>
        <v>42256</v>
      </c>
      <c r="H30" s="39">
        <v>63</v>
      </c>
      <c r="I30" s="41">
        <f>I24+14</f>
        <v>42261</v>
      </c>
      <c r="J30" s="39">
        <v>9</v>
      </c>
      <c r="K30" s="39">
        <v>0</v>
      </c>
      <c r="L30" s="40">
        <f>K30/(K30+J30+H30)</f>
        <v>0</v>
      </c>
    </row>
    <row r="31" spans="1:12">
      <c r="A31" s="39"/>
      <c r="B31" s="41"/>
      <c r="C31" s="41"/>
      <c r="D31" s="42"/>
      <c r="E31" s="9">
        <v>42249</v>
      </c>
      <c r="F31" s="39"/>
      <c r="G31" s="39"/>
      <c r="H31" s="39"/>
      <c r="I31" s="39"/>
      <c r="J31" s="39"/>
      <c r="K31" s="39"/>
      <c r="L31" s="40"/>
    </row>
    <row r="32" spans="1:12">
      <c r="A32" s="39">
        <f>A30+1</f>
        <v>9</v>
      </c>
      <c r="B32" s="41">
        <f>B26+14</f>
        <v>42226</v>
      </c>
      <c r="C32" s="41">
        <f>C26+14</f>
        <v>42228</v>
      </c>
      <c r="D32" s="42">
        <v>45</v>
      </c>
      <c r="E32" s="9">
        <v>42247</v>
      </c>
      <c r="F32" s="39">
        <v>55</v>
      </c>
      <c r="G32" s="41">
        <f>G26+14</f>
        <v>42256</v>
      </c>
      <c r="H32" s="39">
        <v>37</v>
      </c>
      <c r="I32" s="41">
        <f>I26+14</f>
        <v>42261</v>
      </c>
      <c r="J32" s="39">
        <v>10</v>
      </c>
      <c r="K32" s="39">
        <v>4</v>
      </c>
      <c r="L32" s="40">
        <f>K32/(K32+J32+H32)</f>
        <v>7.8431372549019607E-2</v>
      </c>
    </row>
    <row r="33" spans="1:12">
      <c r="A33" s="39"/>
      <c r="B33" s="41"/>
      <c r="C33" s="41"/>
      <c r="D33" s="42"/>
      <c r="E33" s="9">
        <f>E27+14</f>
        <v>42249</v>
      </c>
      <c r="F33" s="39"/>
      <c r="G33" s="39"/>
      <c r="H33" s="39"/>
      <c r="I33" s="39"/>
      <c r="J33" s="39"/>
      <c r="K33" s="39"/>
      <c r="L33" s="40"/>
    </row>
    <row r="34" spans="1:12">
      <c r="A34" s="39"/>
      <c r="B34" s="41"/>
      <c r="C34" s="41"/>
      <c r="D34" s="42"/>
      <c r="E34" s="9">
        <f>E28+14</f>
        <v>42254</v>
      </c>
      <c r="F34" s="39">
        <v>163</v>
      </c>
      <c r="G34" s="41">
        <f>G28+14</f>
        <v>42263</v>
      </c>
      <c r="H34" s="39">
        <v>22</v>
      </c>
      <c r="I34" s="41">
        <f>I28+14</f>
        <v>42268</v>
      </c>
      <c r="J34" s="39">
        <v>39</v>
      </c>
      <c r="K34" s="39">
        <v>53</v>
      </c>
      <c r="L34" s="40">
        <f>K34/(K34+J34+H34)</f>
        <v>0.46491228070175439</v>
      </c>
    </row>
    <row r="35" spans="1:12">
      <c r="A35" s="39"/>
      <c r="B35" s="41"/>
      <c r="C35" s="41"/>
      <c r="D35" s="42"/>
      <c r="E35" s="9">
        <f>E29+14</f>
        <v>42256</v>
      </c>
      <c r="F35" s="39"/>
      <c r="G35" s="39"/>
      <c r="H35" s="39"/>
      <c r="I35" s="39"/>
      <c r="J35" s="39"/>
      <c r="K35" s="39"/>
      <c r="L35" s="40"/>
    </row>
    <row r="36" spans="1:12">
      <c r="A36" s="39">
        <v>10</v>
      </c>
      <c r="B36" s="41">
        <v>42242</v>
      </c>
      <c r="C36" s="41">
        <v>42244</v>
      </c>
      <c r="D36" s="42">
        <v>61</v>
      </c>
      <c r="E36" s="9">
        <v>42261</v>
      </c>
      <c r="F36" s="39">
        <v>83</v>
      </c>
      <c r="G36" s="41">
        <f>G30+14</f>
        <v>42270</v>
      </c>
      <c r="H36" s="39">
        <v>6</v>
      </c>
      <c r="I36" s="41">
        <f>I30+14</f>
        <v>42275</v>
      </c>
      <c r="J36" s="39">
        <v>1</v>
      </c>
      <c r="K36" s="39">
        <v>76</v>
      </c>
      <c r="L36" s="40">
        <f>K36/(K36+J36+H36)</f>
        <v>0.91566265060240959</v>
      </c>
    </row>
    <row r="37" spans="1:12">
      <c r="A37" s="39"/>
      <c r="B37" s="41"/>
      <c r="C37" s="41"/>
      <c r="D37" s="42"/>
      <c r="E37" s="9">
        <v>42263</v>
      </c>
      <c r="F37" s="39"/>
      <c r="G37" s="39"/>
      <c r="H37" s="39"/>
      <c r="I37" s="39"/>
      <c r="J37" s="39"/>
      <c r="K37" s="39"/>
      <c r="L37" s="40"/>
    </row>
    <row r="38" spans="1:12">
      <c r="A38" s="39"/>
      <c r="B38" s="41"/>
      <c r="C38" s="41"/>
      <c r="D38" s="42"/>
      <c r="E38" s="9">
        <f>E32+14</f>
        <v>42261</v>
      </c>
      <c r="F38" s="39">
        <v>182</v>
      </c>
      <c r="G38" s="41">
        <v>42277</v>
      </c>
      <c r="H38" s="39">
        <v>5</v>
      </c>
      <c r="I38" s="41">
        <v>43378</v>
      </c>
      <c r="J38" s="39">
        <v>3</v>
      </c>
      <c r="K38" s="39">
        <v>174</v>
      </c>
      <c r="L38" s="40">
        <f>K38/(K38+J38+H38)</f>
        <v>0.95604395604395609</v>
      </c>
    </row>
    <row r="39" spans="1:12">
      <c r="A39" s="39"/>
      <c r="B39" s="41"/>
      <c r="C39" s="41"/>
      <c r="D39" s="42"/>
      <c r="E39" s="9">
        <f>E33+14</f>
        <v>42263</v>
      </c>
      <c r="F39" s="39"/>
      <c r="G39" s="39"/>
      <c r="H39" s="39"/>
      <c r="I39" s="39"/>
      <c r="J39" s="39"/>
      <c r="K39" s="39"/>
      <c r="L39" s="40"/>
    </row>
    <row r="40" spans="1:12">
      <c r="A40" s="39">
        <v>11</v>
      </c>
      <c r="B40" s="41">
        <v>42256</v>
      </c>
      <c r="C40" s="41">
        <v>42261</v>
      </c>
      <c r="D40" s="42">
        <v>35</v>
      </c>
      <c r="E40" s="9">
        <v>42275</v>
      </c>
      <c r="F40" s="39">
        <v>90</v>
      </c>
      <c r="G40" s="41">
        <v>42284</v>
      </c>
      <c r="H40" s="39">
        <v>0</v>
      </c>
      <c r="I40" s="41">
        <v>42289</v>
      </c>
      <c r="J40" s="39">
        <v>37</v>
      </c>
      <c r="K40" s="39">
        <v>48</v>
      </c>
      <c r="L40" s="40">
        <f>K40/(K40+J40+H40)</f>
        <v>0.56470588235294117</v>
      </c>
    </row>
    <row r="41" spans="1:12">
      <c r="A41" s="39"/>
      <c r="B41" s="41"/>
      <c r="C41" s="41"/>
      <c r="D41" s="42"/>
      <c r="E41" s="9">
        <v>42277</v>
      </c>
      <c r="F41" s="39"/>
      <c r="G41" s="39"/>
      <c r="H41" s="39"/>
      <c r="I41" s="39"/>
      <c r="J41" s="39"/>
      <c r="K41" s="39"/>
      <c r="L41" s="40"/>
    </row>
    <row r="42" spans="1:12">
      <c r="A42" s="39"/>
      <c r="B42" s="41"/>
      <c r="C42" s="41"/>
      <c r="D42" s="42"/>
      <c r="E42" s="9">
        <v>42282</v>
      </c>
      <c r="F42" s="39">
        <v>70</v>
      </c>
      <c r="G42" s="41">
        <v>42299</v>
      </c>
      <c r="H42" s="39">
        <v>0</v>
      </c>
      <c r="I42" s="41">
        <v>42303</v>
      </c>
      <c r="J42" s="39">
        <v>4</v>
      </c>
      <c r="K42" s="39">
        <v>37</v>
      </c>
      <c r="L42" s="40">
        <f>K42/(K42+J42+H42)</f>
        <v>0.90243902439024393</v>
      </c>
    </row>
    <row r="43" spans="1:12">
      <c r="A43" s="39"/>
      <c r="B43" s="41"/>
      <c r="C43" s="41"/>
      <c r="D43" s="42"/>
      <c r="E43" s="9">
        <v>42284</v>
      </c>
      <c r="F43" s="39"/>
      <c r="G43" s="41"/>
      <c r="H43" s="39"/>
      <c r="I43" s="41"/>
      <c r="J43" s="39"/>
      <c r="K43" s="39"/>
      <c r="L43" s="40"/>
    </row>
    <row r="44" spans="1:12">
      <c r="A44" s="39"/>
      <c r="B44" s="41"/>
      <c r="C44" s="41"/>
      <c r="D44" s="42"/>
      <c r="E44" s="9">
        <v>42289</v>
      </c>
      <c r="F44" s="39"/>
      <c r="G44" s="41"/>
      <c r="H44" s="39"/>
      <c r="I44" s="41"/>
      <c r="J44" s="39"/>
      <c r="K44" s="39"/>
      <c r="L44" s="40"/>
    </row>
    <row r="45" spans="1:12">
      <c r="A45" s="39">
        <v>12</v>
      </c>
      <c r="B45" s="41">
        <v>42275</v>
      </c>
      <c r="C45" s="41">
        <v>42275</v>
      </c>
      <c r="D45" s="42">
        <v>75</v>
      </c>
      <c r="E45" s="9">
        <v>42289</v>
      </c>
      <c r="F45" s="39">
        <v>223</v>
      </c>
      <c r="G45" s="41">
        <v>42298</v>
      </c>
      <c r="H45" s="39">
        <v>0</v>
      </c>
      <c r="I45" s="41" t="s">
        <v>82</v>
      </c>
      <c r="J45" s="39">
        <v>103</v>
      </c>
      <c r="K45" s="39">
        <v>85</v>
      </c>
      <c r="L45" s="40">
        <f>K45/(K45+J45+H45)</f>
        <v>0.4521276595744681</v>
      </c>
    </row>
    <row r="46" spans="1:12">
      <c r="A46" s="39"/>
      <c r="B46" s="41"/>
      <c r="C46" s="41"/>
      <c r="D46" s="42"/>
      <c r="E46" s="9">
        <v>42291</v>
      </c>
      <c r="F46" s="39"/>
      <c r="G46" s="39"/>
      <c r="H46" s="39"/>
      <c r="I46" s="39"/>
      <c r="J46" s="39"/>
      <c r="K46" s="39"/>
      <c r="L46" s="40"/>
    </row>
    <row r="47" spans="1:12">
      <c r="A47" s="39">
        <v>13</v>
      </c>
      <c r="B47" s="41">
        <v>42275</v>
      </c>
      <c r="C47" s="41">
        <v>42275</v>
      </c>
      <c r="D47" s="42">
        <v>75</v>
      </c>
      <c r="E47" s="9">
        <v>42289</v>
      </c>
      <c r="F47" s="39">
        <v>117</v>
      </c>
      <c r="G47" s="41">
        <v>42298</v>
      </c>
      <c r="H47" s="39">
        <v>0</v>
      </c>
      <c r="I47" s="41" t="s">
        <v>82</v>
      </c>
      <c r="J47" s="39">
        <v>4</v>
      </c>
      <c r="K47" s="39">
        <v>26</v>
      </c>
      <c r="L47" s="40">
        <f>K47/(K47+J47+H47)</f>
        <v>0.8666666666666667</v>
      </c>
    </row>
    <row r="48" spans="1:12">
      <c r="A48" s="39"/>
      <c r="B48" s="41"/>
      <c r="C48" s="41"/>
      <c r="D48" s="42"/>
      <c r="E48" s="9">
        <v>42291</v>
      </c>
      <c r="F48" s="39"/>
      <c r="G48" s="39"/>
      <c r="H48" s="39"/>
      <c r="I48" s="39"/>
      <c r="J48" s="39"/>
      <c r="K48" s="39"/>
      <c r="L48" s="40"/>
    </row>
    <row r="49" spans="1:12">
      <c r="A49" s="39">
        <v>14</v>
      </c>
      <c r="B49" s="41">
        <v>42283</v>
      </c>
      <c r="C49" s="41">
        <v>42286</v>
      </c>
      <c r="D49" s="42">
        <v>46</v>
      </c>
      <c r="E49" s="9">
        <v>42305</v>
      </c>
      <c r="F49" s="39">
        <v>64</v>
      </c>
      <c r="G49" s="41">
        <v>42314</v>
      </c>
      <c r="H49" s="39">
        <v>18</v>
      </c>
      <c r="I49" s="41">
        <v>42317</v>
      </c>
      <c r="J49" s="39">
        <v>11</v>
      </c>
      <c r="K49" s="39">
        <v>17</v>
      </c>
      <c r="L49" s="40">
        <f>K49/(K49+J49+H49)</f>
        <v>0.36956521739130432</v>
      </c>
    </row>
    <row r="50" spans="1:12">
      <c r="A50" s="39"/>
      <c r="B50" s="41"/>
      <c r="C50" s="41"/>
      <c r="D50" s="42"/>
      <c r="E50" s="9">
        <v>42307</v>
      </c>
      <c r="F50" s="39"/>
      <c r="G50" s="39"/>
      <c r="H50" s="39"/>
      <c r="I50" s="39"/>
      <c r="J50" s="39"/>
      <c r="K50" s="39"/>
      <c r="L50" s="40"/>
    </row>
    <row r="51" spans="1:12">
      <c r="A51" s="39"/>
      <c r="B51" s="41"/>
      <c r="C51" s="41"/>
      <c r="D51" s="42"/>
      <c r="E51" s="9">
        <v>42310</v>
      </c>
      <c r="F51" s="39">
        <v>83</v>
      </c>
      <c r="G51" s="41">
        <v>42319</v>
      </c>
      <c r="H51" s="39">
        <v>0</v>
      </c>
      <c r="I51" s="41">
        <v>42324</v>
      </c>
      <c r="J51" s="39">
        <v>25</v>
      </c>
      <c r="K51" s="39">
        <v>53</v>
      </c>
      <c r="L51" s="40">
        <f>K51/(K51+J51+H51)</f>
        <v>0.67948717948717952</v>
      </c>
    </row>
    <row r="52" spans="1:12">
      <c r="A52" s="39"/>
      <c r="B52" s="41"/>
      <c r="C52" s="41"/>
      <c r="D52" s="42"/>
      <c r="E52" s="9">
        <v>42312</v>
      </c>
      <c r="F52" s="39"/>
      <c r="G52" s="39"/>
      <c r="H52" s="39"/>
      <c r="I52" s="39"/>
      <c r="J52" s="39"/>
      <c r="K52" s="39"/>
      <c r="L52" s="40"/>
    </row>
    <row r="53" spans="1:12">
      <c r="A53" s="39">
        <v>15</v>
      </c>
      <c r="B53" s="41">
        <v>42283</v>
      </c>
      <c r="C53" s="41">
        <v>42286</v>
      </c>
      <c r="D53" s="42">
        <v>46</v>
      </c>
      <c r="E53" s="9">
        <v>42310</v>
      </c>
      <c r="F53" s="39">
        <v>52</v>
      </c>
      <c r="G53" s="41">
        <v>42319</v>
      </c>
      <c r="H53" s="39">
        <v>0</v>
      </c>
      <c r="I53" s="41">
        <v>42324</v>
      </c>
      <c r="J53" s="39">
        <v>7</v>
      </c>
      <c r="K53" s="39">
        <v>44</v>
      </c>
      <c r="L53" s="40">
        <f>K53/(K53+J53+H53)</f>
        <v>0.86274509803921573</v>
      </c>
    </row>
    <row r="54" spans="1:12">
      <c r="A54" s="39"/>
      <c r="B54" s="41"/>
      <c r="C54" s="41"/>
      <c r="D54" s="42"/>
      <c r="E54" s="9">
        <v>42312</v>
      </c>
      <c r="F54" s="39"/>
      <c r="G54" s="39"/>
      <c r="H54" s="39"/>
      <c r="I54" s="39"/>
      <c r="J54" s="39"/>
      <c r="K54" s="39"/>
      <c r="L54" s="40"/>
    </row>
    <row r="55" spans="1:12">
      <c r="A55" s="39">
        <v>16</v>
      </c>
      <c r="B55" s="41">
        <v>42300</v>
      </c>
      <c r="C55" s="41">
        <v>42300</v>
      </c>
      <c r="D55" s="42">
        <v>65</v>
      </c>
      <c r="E55" s="9">
        <v>42324</v>
      </c>
      <c r="F55" s="39">
        <v>26</v>
      </c>
      <c r="G55" s="41">
        <v>42338</v>
      </c>
      <c r="H55" s="39">
        <v>2</v>
      </c>
      <c r="I55" s="41">
        <v>42343</v>
      </c>
      <c r="J55" s="39">
        <v>0</v>
      </c>
      <c r="K55" s="39">
        <v>4</v>
      </c>
      <c r="L55" s="40">
        <f>K55/(K55+J55+H55)</f>
        <v>0.66666666666666663</v>
      </c>
    </row>
    <row r="56" spans="1:12">
      <c r="A56" s="39"/>
      <c r="B56" s="41"/>
      <c r="C56" s="41"/>
      <c r="D56" s="42"/>
      <c r="E56" s="9">
        <v>42326</v>
      </c>
      <c r="F56" s="39"/>
      <c r="G56" s="39"/>
      <c r="H56" s="39"/>
      <c r="I56" s="39"/>
      <c r="J56" s="39"/>
      <c r="K56" s="39"/>
      <c r="L56" s="40"/>
    </row>
  </sheetData>
  <mergeCells count="246">
    <mergeCell ref="H6:H7"/>
    <mergeCell ref="I6:I7"/>
    <mergeCell ref="J6:J7"/>
    <mergeCell ref="K6:K7"/>
    <mergeCell ref="L6:L7"/>
    <mergeCell ref="F4:F5"/>
    <mergeCell ref="G4:G5"/>
    <mergeCell ref="H4:H5"/>
    <mergeCell ref="I4:I5"/>
    <mergeCell ref="J4:J5"/>
    <mergeCell ref="K4:K5"/>
    <mergeCell ref="L10:L11"/>
    <mergeCell ref="A4:A7"/>
    <mergeCell ref="B4:B7"/>
    <mergeCell ref="C4:C7"/>
    <mergeCell ref="D4:D7"/>
    <mergeCell ref="A8:A11"/>
    <mergeCell ref="B8:B11"/>
    <mergeCell ref="C8:C11"/>
    <mergeCell ref="D8:D11"/>
    <mergeCell ref="L8:L9"/>
    <mergeCell ref="F10:F11"/>
    <mergeCell ref="G10:G11"/>
    <mergeCell ref="H10:H11"/>
    <mergeCell ref="I10:I11"/>
    <mergeCell ref="J10:J11"/>
    <mergeCell ref="F8:F9"/>
    <mergeCell ref="G8:G9"/>
    <mergeCell ref="H8:H9"/>
    <mergeCell ref="I8:I9"/>
    <mergeCell ref="J8:J9"/>
    <mergeCell ref="K8:K9"/>
    <mergeCell ref="L4:L5"/>
    <mergeCell ref="F6:F7"/>
    <mergeCell ref="G6:G7"/>
    <mergeCell ref="A12:A15"/>
    <mergeCell ref="B12:B15"/>
    <mergeCell ref="C12:C15"/>
    <mergeCell ref="D12:D15"/>
    <mergeCell ref="F12:F13"/>
    <mergeCell ref="G12:G13"/>
    <mergeCell ref="H12:H13"/>
    <mergeCell ref="I12:I13"/>
    <mergeCell ref="K10:K11"/>
    <mergeCell ref="J12:J13"/>
    <mergeCell ref="K12:K13"/>
    <mergeCell ref="L12:L13"/>
    <mergeCell ref="F14:F15"/>
    <mergeCell ref="G14:G15"/>
    <mergeCell ref="H14:H15"/>
    <mergeCell ref="I14:I15"/>
    <mergeCell ref="J14:J15"/>
    <mergeCell ref="K14:K15"/>
    <mergeCell ref="L14:L15"/>
    <mergeCell ref="H16:H17"/>
    <mergeCell ref="I16:I17"/>
    <mergeCell ref="J16:J17"/>
    <mergeCell ref="K16:K17"/>
    <mergeCell ref="L16:L17"/>
    <mergeCell ref="F18:F19"/>
    <mergeCell ref="G18:G19"/>
    <mergeCell ref="H18:H19"/>
    <mergeCell ref="I18:I19"/>
    <mergeCell ref="J18:J19"/>
    <mergeCell ref="F16:F17"/>
    <mergeCell ref="G16:G17"/>
    <mergeCell ref="K18:K19"/>
    <mergeCell ref="L18:L19"/>
    <mergeCell ref="A20:A23"/>
    <mergeCell ref="B20:B23"/>
    <mergeCell ref="C20:C23"/>
    <mergeCell ref="D20:D23"/>
    <mergeCell ref="F20:F21"/>
    <mergeCell ref="G20:G21"/>
    <mergeCell ref="H20:H21"/>
    <mergeCell ref="I20:I21"/>
    <mergeCell ref="A16:A19"/>
    <mergeCell ref="B16:B19"/>
    <mergeCell ref="C16:C19"/>
    <mergeCell ref="D16:D19"/>
    <mergeCell ref="J24:J25"/>
    <mergeCell ref="K24:K25"/>
    <mergeCell ref="L24:L25"/>
    <mergeCell ref="F24:F25"/>
    <mergeCell ref="G24:G25"/>
    <mergeCell ref="J20:J21"/>
    <mergeCell ref="K20:K21"/>
    <mergeCell ref="L20:L21"/>
    <mergeCell ref="F22:F23"/>
    <mergeCell ref="G22:G23"/>
    <mergeCell ref="H22:H23"/>
    <mergeCell ref="I22:I23"/>
    <mergeCell ref="J22:J23"/>
    <mergeCell ref="K22:K23"/>
    <mergeCell ref="L22:L23"/>
    <mergeCell ref="A26:A29"/>
    <mergeCell ref="B26:B29"/>
    <mergeCell ref="C26:C29"/>
    <mergeCell ref="D26:D29"/>
    <mergeCell ref="F26:F27"/>
    <mergeCell ref="G26:G27"/>
    <mergeCell ref="H26:H27"/>
    <mergeCell ref="I26:I27"/>
    <mergeCell ref="H24:H25"/>
    <mergeCell ref="I24:I25"/>
    <mergeCell ref="J26:J27"/>
    <mergeCell ref="K26:K27"/>
    <mergeCell ref="L26:L27"/>
    <mergeCell ref="F28:F29"/>
    <mergeCell ref="G28:G29"/>
    <mergeCell ref="H28:H29"/>
    <mergeCell ref="I28:I29"/>
    <mergeCell ref="J28:J29"/>
    <mergeCell ref="K28:K29"/>
    <mergeCell ref="L28:L29"/>
    <mergeCell ref="F32:F33"/>
    <mergeCell ref="G32:G33"/>
    <mergeCell ref="L30:L31"/>
    <mergeCell ref="F30:F31"/>
    <mergeCell ref="G30:G31"/>
    <mergeCell ref="H30:H31"/>
    <mergeCell ref="I30:I31"/>
    <mergeCell ref="J30:J31"/>
    <mergeCell ref="K30:K31"/>
    <mergeCell ref="K34:K35"/>
    <mergeCell ref="L34:L35"/>
    <mergeCell ref="A24:A25"/>
    <mergeCell ref="B24:B25"/>
    <mergeCell ref="C24:C25"/>
    <mergeCell ref="D24:D25"/>
    <mergeCell ref="A30:A31"/>
    <mergeCell ref="B30:B31"/>
    <mergeCell ref="C30:C31"/>
    <mergeCell ref="D30:D31"/>
    <mergeCell ref="H32:H33"/>
    <mergeCell ref="I32:I33"/>
    <mergeCell ref="J32:J33"/>
    <mergeCell ref="K32:K33"/>
    <mergeCell ref="L32:L33"/>
    <mergeCell ref="F34:F35"/>
    <mergeCell ref="G34:G35"/>
    <mergeCell ref="H34:H35"/>
    <mergeCell ref="I34:I35"/>
    <mergeCell ref="J34:J35"/>
    <mergeCell ref="A32:A35"/>
    <mergeCell ref="B32:B35"/>
    <mergeCell ref="C32:C35"/>
    <mergeCell ref="D32:D35"/>
    <mergeCell ref="H36:H37"/>
    <mergeCell ref="I36:I37"/>
    <mergeCell ref="J36:J37"/>
    <mergeCell ref="K36:K37"/>
    <mergeCell ref="L36:L37"/>
    <mergeCell ref="F38:F39"/>
    <mergeCell ref="G38:G39"/>
    <mergeCell ref="H38:H39"/>
    <mergeCell ref="I38:I39"/>
    <mergeCell ref="J38:J39"/>
    <mergeCell ref="F36:F37"/>
    <mergeCell ref="G36:G37"/>
    <mergeCell ref="J40:J41"/>
    <mergeCell ref="K40:K41"/>
    <mergeCell ref="L40:L41"/>
    <mergeCell ref="K38:K39"/>
    <mergeCell ref="L38:L39"/>
    <mergeCell ref="A40:A44"/>
    <mergeCell ref="B40:B44"/>
    <mergeCell ref="C40:C44"/>
    <mergeCell ref="D40:D44"/>
    <mergeCell ref="F40:F41"/>
    <mergeCell ref="G40:G41"/>
    <mergeCell ref="H40:H41"/>
    <mergeCell ref="I40:I41"/>
    <mergeCell ref="A36:A39"/>
    <mergeCell ref="B36:B39"/>
    <mergeCell ref="C36:C39"/>
    <mergeCell ref="D36:D39"/>
    <mergeCell ref="L42:L44"/>
    <mergeCell ref="F45:F46"/>
    <mergeCell ref="G45:G46"/>
    <mergeCell ref="H45:H46"/>
    <mergeCell ref="I45:I46"/>
    <mergeCell ref="J45:J46"/>
    <mergeCell ref="F42:F44"/>
    <mergeCell ref="G42:G44"/>
    <mergeCell ref="H42:H44"/>
    <mergeCell ref="I42:I44"/>
    <mergeCell ref="J42:J44"/>
    <mergeCell ref="K42:K44"/>
    <mergeCell ref="K45:K46"/>
    <mergeCell ref="L45:L46"/>
    <mergeCell ref="F47:F48"/>
    <mergeCell ref="G47:G48"/>
    <mergeCell ref="H47:H48"/>
    <mergeCell ref="I47:I48"/>
    <mergeCell ref="J47:J48"/>
    <mergeCell ref="K47:K48"/>
    <mergeCell ref="L47:L48"/>
    <mergeCell ref="A49:A52"/>
    <mergeCell ref="B49:B52"/>
    <mergeCell ref="C49:C52"/>
    <mergeCell ref="D49:D52"/>
    <mergeCell ref="F49:F50"/>
    <mergeCell ref="G49:G50"/>
    <mergeCell ref="A45:A46"/>
    <mergeCell ref="B45:B46"/>
    <mergeCell ref="C45:C46"/>
    <mergeCell ref="D45:D46"/>
    <mergeCell ref="A47:A48"/>
    <mergeCell ref="B47:B48"/>
    <mergeCell ref="C47:C48"/>
    <mergeCell ref="D47:D48"/>
    <mergeCell ref="K51:K52"/>
    <mergeCell ref="L51:L52"/>
    <mergeCell ref="H49:H50"/>
    <mergeCell ref="I49:I50"/>
    <mergeCell ref="J49:J50"/>
    <mergeCell ref="K49:K50"/>
    <mergeCell ref="L49:L50"/>
    <mergeCell ref="F51:F52"/>
    <mergeCell ref="G51:G52"/>
    <mergeCell ref="H51:H52"/>
    <mergeCell ref="I51:I52"/>
    <mergeCell ref="J51:J52"/>
    <mergeCell ref="L55:L56"/>
    <mergeCell ref="F55:F56"/>
    <mergeCell ref="G55:G56"/>
    <mergeCell ref="H55:H56"/>
    <mergeCell ref="I55:I56"/>
    <mergeCell ref="J55:J56"/>
    <mergeCell ref="K55:K56"/>
    <mergeCell ref="A53:A54"/>
    <mergeCell ref="B53:B54"/>
    <mergeCell ref="C53:C54"/>
    <mergeCell ref="D53:D54"/>
    <mergeCell ref="A55:A56"/>
    <mergeCell ref="B55:B56"/>
    <mergeCell ref="C55:C56"/>
    <mergeCell ref="D55:D56"/>
    <mergeCell ref="F53:F54"/>
    <mergeCell ref="G53:G54"/>
    <mergeCell ref="H53:H54"/>
    <mergeCell ref="I53:I54"/>
    <mergeCell ref="J53:J54"/>
    <mergeCell ref="K53:K54"/>
    <mergeCell ref="L53:L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FF21F-361C-46E7-8307-C56B1ACBBD86}">
  <dimension ref="A1:R14"/>
  <sheetViews>
    <sheetView tabSelected="1" zoomScale="70" zoomScaleNormal="70" workbookViewId="0"/>
  </sheetViews>
  <sheetFormatPr baseColWidth="10" defaultColWidth="9.1640625" defaultRowHeight="14"/>
  <cols>
    <col min="1" max="1" width="9.1640625" style="17"/>
    <col min="2" max="2" width="8.5" style="17" customWidth="1"/>
    <col min="3" max="5" width="9.5" style="17" customWidth="1"/>
    <col min="6" max="6" width="8.5" style="17" customWidth="1"/>
    <col min="7" max="10" width="9.5" style="17" bestFit="1" customWidth="1"/>
    <col min="11" max="11" width="8.5" style="17" customWidth="1"/>
    <col min="12" max="15" width="9.5" style="17" bestFit="1" customWidth="1"/>
    <col min="16" max="17" width="10.5" style="17" bestFit="1" customWidth="1"/>
    <col min="18" max="18" width="9.5" style="17" bestFit="1" customWidth="1"/>
    <col min="19" max="16384" width="9.1640625" style="17"/>
  </cols>
  <sheetData>
    <row r="1" spans="1:18" ht="15">
      <c r="A1" s="18" t="s">
        <v>102</v>
      </c>
    </row>
    <row r="3" spans="1:18">
      <c r="A3" s="15" t="s">
        <v>92</v>
      </c>
      <c r="B3" s="16">
        <v>42191</v>
      </c>
      <c r="C3" s="16">
        <v>42198</v>
      </c>
      <c r="D3" s="16">
        <v>42205</v>
      </c>
      <c r="E3" s="16">
        <v>42212</v>
      </c>
      <c r="F3" s="16">
        <v>42219</v>
      </c>
      <c r="G3" s="16">
        <v>42226</v>
      </c>
      <c r="H3" s="16">
        <v>42233</v>
      </c>
      <c r="I3" s="16">
        <v>42240</v>
      </c>
      <c r="J3" s="16">
        <v>42247</v>
      </c>
      <c r="K3" s="16">
        <v>42254</v>
      </c>
      <c r="L3" s="16">
        <v>42261</v>
      </c>
      <c r="M3" s="16">
        <v>42268</v>
      </c>
      <c r="N3" s="16">
        <v>42275</v>
      </c>
      <c r="O3" s="16">
        <v>42282</v>
      </c>
      <c r="P3" s="16">
        <v>42289</v>
      </c>
      <c r="Q3" s="16">
        <v>42303</v>
      </c>
      <c r="R3" s="16">
        <v>42310</v>
      </c>
    </row>
    <row r="4" spans="1:18">
      <c r="A4" s="17" t="s">
        <v>93</v>
      </c>
      <c r="B4" s="17">
        <v>2.2999999999999998</v>
      </c>
      <c r="C4" s="17">
        <v>2.7</v>
      </c>
      <c r="D4" s="17">
        <v>5.2</v>
      </c>
      <c r="E4" s="17">
        <v>8.5</v>
      </c>
      <c r="F4" s="17">
        <v>0</v>
      </c>
      <c r="G4" s="17">
        <v>13</v>
      </c>
      <c r="H4" s="17">
        <v>0.7</v>
      </c>
      <c r="I4" s="17">
        <v>16.8</v>
      </c>
      <c r="J4" s="17">
        <v>7.3</v>
      </c>
      <c r="K4" s="17">
        <v>46.5</v>
      </c>
      <c r="L4" s="17">
        <v>91.5</v>
      </c>
      <c r="M4" s="17">
        <v>95.6</v>
      </c>
      <c r="N4" s="17">
        <v>56.5</v>
      </c>
      <c r="O4" s="17">
        <v>90.2</v>
      </c>
      <c r="P4" s="17">
        <v>86.7</v>
      </c>
      <c r="R4" s="17">
        <v>86.3</v>
      </c>
    </row>
    <row r="5" spans="1:18">
      <c r="A5" s="17" t="s">
        <v>91</v>
      </c>
      <c r="C5" s="17">
        <v>8</v>
      </c>
      <c r="D5" s="17">
        <v>3.7</v>
      </c>
      <c r="E5" s="17">
        <v>0</v>
      </c>
      <c r="F5" s="17">
        <v>0</v>
      </c>
      <c r="G5" s="17">
        <v>3.3</v>
      </c>
      <c r="H5" s="17">
        <v>0</v>
      </c>
      <c r="I5" s="17">
        <v>2.7</v>
      </c>
      <c r="J5" s="17">
        <v>12.1</v>
      </c>
      <c r="K5" s="17">
        <v>30</v>
      </c>
      <c r="L5" s="17">
        <v>69.7</v>
      </c>
      <c r="M5" s="17">
        <v>72.099999999999994</v>
      </c>
      <c r="N5" s="17">
        <v>75</v>
      </c>
      <c r="O5" s="17">
        <v>61.2</v>
      </c>
      <c r="P5" s="17">
        <v>93.9</v>
      </c>
      <c r="Q5" s="17">
        <v>83.1</v>
      </c>
      <c r="R5" s="17">
        <v>100</v>
      </c>
    </row>
    <row r="14" spans="1:18" ht="20" customHeight="1"/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6147-CAA1-4C67-B669-3816313A26FD}">
  <dimension ref="A1:J42"/>
  <sheetViews>
    <sheetView workbookViewId="0">
      <selection activeCell="E9" sqref="E9"/>
    </sheetView>
  </sheetViews>
  <sheetFormatPr baseColWidth="10" defaultColWidth="8.83203125" defaultRowHeight="15"/>
  <cols>
    <col min="1" max="1" width="18.1640625" customWidth="1"/>
    <col min="2" max="2" width="13.5" bestFit="1" customWidth="1"/>
    <col min="3" max="3" width="12.5" bestFit="1" customWidth="1"/>
    <col min="4" max="4" width="27" bestFit="1" customWidth="1"/>
    <col min="9" max="9" width="12.1640625" bestFit="1" customWidth="1"/>
  </cols>
  <sheetData>
    <row r="1" spans="1:10">
      <c r="A1" s="18" t="s">
        <v>103</v>
      </c>
    </row>
    <row r="3" spans="1:10" ht="16" thickBot="1">
      <c r="A3" s="19" t="s">
        <v>104</v>
      </c>
      <c r="B3" s="20" t="s">
        <v>105</v>
      </c>
      <c r="C3" s="20" t="s">
        <v>106</v>
      </c>
      <c r="D3" s="19" t="s">
        <v>119</v>
      </c>
    </row>
    <row r="4" spans="1:10">
      <c r="A4" s="21">
        <v>42216</v>
      </c>
      <c r="B4" s="22" t="s">
        <v>107</v>
      </c>
      <c r="C4" s="23">
        <v>42236</v>
      </c>
      <c r="D4" s="24">
        <f>C4-A4</f>
        <v>20</v>
      </c>
      <c r="E4" s="25" t="s">
        <v>112</v>
      </c>
    </row>
    <row r="5" spans="1:10">
      <c r="A5" s="26">
        <v>42216</v>
      </c>
      <c r="B5" s="27" t="s">
        <v>108</v>
      </c>
      <c r="C5" s="28">
        <v>42241</v>
      </c>
      <c r="D5" s="29">
        <f t="shared" ref="D5:D13" si="0">C5-A5</f>
        <v>25</v>
      </c>
    </row>
    <row r="6" spans="1:10" ht="16" thickBot="1">
      <c r="A6" s="30">
        <v>42216</v>
      </c>
      <c r="B6" s="31" t="s">
        <v>109</v>
      </c>
      <c r="C6" s="32">
        <v>42257</v>
      </c>
      <c r="D6" s="33">
        <f t="shared" si="0"/>
        <v>41</v>
      </c>
    </row>
    <row r="7" spans="1:10">
      <c r="A7" s="34">
        <v>42223</v>
      </c>
      <c r="B7" s="35" t="s">
        <v>107</v>
      </c>
      <c r="C7" s="36">
        <v>42257</v>
      </c>
      <c r="D7" s="37">
        <f t="shared" si="0"/>
        <v>34</v>
      </c>
      <c r="I7" s="2" t="s">
        <v>113</v>
      </c>
      <c r="J7" t="s">
        <v>116</v>
      </c>
    </row>
    <row r="8" spans="1:10">
      <c r="A8" s="26">
        <v>42223</v>
      </c>
      <c r="B8" s="27" t="s">
        <v>108</v>
      </c>
      <c r="C8" s="28">
        <v>42265</v>
      </c>
      <c r="D8" s="29">
        <f t="shared" si="0"/>
        <v>42</v>
      </c>
      <c r="I8" s="2" t="s">
        <v>115</v>
      </c>
      <c r="J8" t="s">
        <v>117</v>
      </c>
    </row>
    <row r="9" spans="1:10" ht="16" thickBot="1">
      <c r="A9" s="30">
        <v>42223</v>
      </c>
      <c r="B9" s="31" t="s">
        <v>109</v>
      </c>
      <c r="C9" s="32">
        <v>42269</v>
      </c>
      <c r="D9" s="33">
        <f t="shared" si="0"/>
        <v>46</v>
      </c>
      <c r="I9" s="2" t="s">
        <v>114</v>
      </c>
      <c r="J9" t="s">
        <v>118</v>
      </c>
    </row>
    <row r="10" spans="1:10">
      <c r="A10" s="34">
        <v>42234</v>
      </c>
      <c r="B10" s="35" t="s">
        <v>107</v>
      </c>
      <c r="C10" s="36">
        <v>42268</v>
      </c>
      <c r="D10" s="37">
        <f t="shared" si="0"/>
        <v>34</v>
      </c>
    </row>
    <row r="11" spans="1:10">
      <c r="A11" s="26">
        <v>42234</v>
      </c>
      <c r="B11" s="27" t="s">
        <v>108</v>
      </c>
      <c r="C11" s="28">
        <v>42272</v>
      </c>
      <c r="D11" s="29">
        <f t="shared" si="0"/>
        <v>38</v>
      </c>
    </row>
    <row r="12" spans="1:10" ht="16" thickBot="1">
      <c r="A12" s="30">
        <v>42234</v>
      </c>
      <c r="B12" s="31" t="s">
        <v>109</v>
      </c>
      <c r="C12" s="32">
        <v>42272</v>
      </c>
      <c r="D12" s="33">
        <f t="shared" si="0"/>
        <v>38</v>
      </c>
    </row>
    <row r="13" spans="1:10">
      <c r="A13" s="34">
        <v>42237</v>
      </c>
      <c r="B13" s="35" t="s">
        <v>107</v>
      </c>
      <c r="C13" s="36">
        <v>42272</v>
      </c>
      <c r="D13" s="37">
        <f t="shared" si="0"/>
        <v>35</v>
      </c>
    </row>
    <row r="14" spans="1:10">
      <c r="A14" s="26">
        <v>42237</v>
      </c>
      <c r="B14" s="27" t="s">
        <v>108</v>
      </c>
      <c r="C14" s="28" t="s">
        <v>48</v>
      </c>
      <c r="D14" s="29" t="s">
        <v>48</v>
      </c>
    </row>
    <row r="15" spans="1:10" ht="16" thickBot="1">
      <c r="A15" s="30">
        <v>42237</v>
      </c>
      <c r="B15" s="31" t="s">
        <v>109</v>
      </c>
      <c r="C15" s="32" t="s">
        <v>48</v>
      </c>
      <c r="D15" s="33" t="s">
        <v>48</v>
      </c>
    </row>
    <row r="16" spans="1:10">
      <c r="A16" s="34">
        <v>42244</v>
      </c>
      <c r="B16" s="35" t="s">
        <v>107</v>
      </c>
      <c r="C16" s="36">
        <v>42264</v>
      </c>
      <c r="D16" s="37">
        <f>C16-A16</f>
        <v>20</v>
      </c>
    </row>
    <row r="17" spans="1:5">
      <c r="A17" s="26">
        <v>42244</v>
      </c>
      <c r="B17" s="27" t="s">
        <v>108</v>
      </c>
      <c r="C17" s="28">
        <v>42268</v>
      </c>
      <c r="D17" s="29">
        <f>C17-A17</f>
        <v>24</v>
      </c>
    </row>
    <row r="18" spans="1:5" ht="16" thickBot="1">
      <c r="A18" s="30">
        <v>42244</v>
      </c>
      <c r="B18" s="31" t="s">
        <v>109</v>
      </c>
      <c r="C18" s="32" t="s">
        <v>48</v>
      </c>
      <c r="D18" s="33" t="s">
        <v>48</v>
      </c>
    </row>
    <row r="19" spans="1:5">
      <c r="A19" s="21">
        <v>42251</v>
      </c>
      <c r="B19" s="22" t="s">
        <v>107</v>
      </c>
      <c r="C19" s="23">
        <v>42268</v>
      </c>
      <c r="D19" s="24">
        <f>C19-A19</f>
        <v>17</v>
      </c>
      <c r="E19" s="25" t="s">
        <v>110</v>
      </c>
    </row>
    <row r="20" spans="1:5">
      <c r="A20" s="26">
        <v>42251</v>
      </c>
      <c r="B20" s="27" t="s">
        <v>108</v>
      </c>
      <c r="C20" s="28">
        <v>42268</v>
      </c>
      <c r="D20" s="29">
        <f t="shared" ref="D20:D25" si="1">C20-A20</f>
        <v>17</v>
      </c>
    </row>
    <row r="21" spans="1:5" ht="16" thickBot="1">
      <c r="A21" s="30">
        <v>42251</v>
      </c>
      <c r="B21" s="31" t="s">
        <v>109</v>
      </c>
      <c r="C21" s="32">
        <v>42272</v>
      </c>
      <c r="D21" s="33">
        <f t="shared" si="1"/>
        <v>21</v>
      </c>
    </row>
    <row r="22" spans="1:5">
      <c r="A22" s="34">
        <v>42258</v>
      </c>
      <c r="B22" s="35" t="s">
        <v>107</v>
      </c>
      <c r="C22" s="36">
        <v>42277</v>
      </c>
      <c r="D22" s="37">
        <f t="shared" si="1"/>
        <v>19</v>
      </c>
      <c r="E22" s="38"/>
    </row>
    <row r="23" spans="1:5">
      <c r="A23" s="26">
        <v>42258</v>
      </c>
      <c r="B23" s="27" t="s">
        <v>108</v>
      </c>
      <c r="C23" s="28">
        <v>42275</v>
      </c>
      <c r="D23" s="29">
        <f t="shared" si="1"/>
        <v>17</v>
      </c>
      <c r="E23" s="38"/>
    </row>
    <row r="24" spans="1:5" ht="16" thickBot="1">
      <c r="A24" s="30">
        <v>42258</v>
      </c>
      <c r="B24" s="31" t="s">
        <v>109</v>
      </c>
      <c r="C24" s="32">
        <v>42277</v>
      </c>
      <c r="D24" s="33">
        <f t="shared" si="1"/>
        <v>19</v>
      </c>
      <c r="E24" s="38"/>
    </row>
    <row r="25" spans="1:5">
      <c r="A25" s="21">
        <v>42265</v>
      </c>
      <c r="B25" s="22" t="s">
        <v>107</v>
      </c>
      <c r="C25" s="23">
        <v>42290</v>
      </c>
      <c r="D25" s="24">
        <f t="shared" si="1"/>
        <v>25</v>
      </c>
    </row>
    <row r="26" spans="1:5">
      <c r="A26" s="26">
        <v>42265</v>
      </c>
      <c r="B26" s="27" t="s">
        <v>108</v>
      </c>
      <c r="C26" s="28" t="s">
        <v>48</v>
      </c>
      <c r="D26" s="29" t="s">
        <v>48</v>
      </c>
    </row>
    <row r="27" spans="1:5" ht="16" thickBot="1">
      <c r="A27" s="30">
        <v>42265</v>
      </c>
      <c r="B27" s="31" t="s">
        <v>109</v>
      </c>
      <c r="C27" s="32">
        <v>42296</v>
      </c>
      <c r="D27" s="33">
        <f>C27-A27</f>
        <v>31</v>
      </c>
    </row>
    <row r="28" spans="1:5">
      <c r="A28" s="21">
        <v>42272</v>
      </c>
      <c r="B28" s="22" t="s">
        <v>107</v>
      </c>
      <c r="C28" s="23">
        <v>42296</v>
      </c>
      <c r="D28" s="24">
        <f>C28-A28</f>
        <v>24</v>
      </c>
    </row>
    <row r="29" spans="1:5">
      <c r="A29" s="26">
        <v>42272</v>
      </c>
      <c r="B29" s="27" t="s">
        <v>108</v>
      </c>
      <c r="C29" s="28">
        <v>42310</v>
      </c>
      <c r="D29" s="29">
        <f>C29-A29</f>
        <v>38</v>
      </c>
    </row>
    <row r="30" spans="1:5" ht="16" thickBot="1">
      <c r="A30" s="30">
        <v>42272</v>
      </c>
      <c r="B30" s="31" t="s">
        <v>109</v>
      </c>
      <c r="C30" s="32" t="s">
        <v>48</v>
      </c>
      <c r="D30" s="33" t="s">
        <v>48</v>
      </c>
    </row>
    <row r="31" spans="1:5">
      <c r="A31" s="34">
        <v>42279</v>
      </c>
      <c r="B31" s="35" t="s">
        <v>107</v>
      </c>
      <c r="C31" s="36" t="s">
        <v>48</v>
      </c>
      <c r="D31" s="37" t="s">
        <v>48</v>
      </c>
    </row>
    <row r="32" spans="1:5">
      <c r="A32" s="26">
        <v>42279</v>
      </c>
      <c r="B32" s="27" t="s">
        <v>108</v>
      </c>
      <c r="C32" s="28" t="s">
        <v>48</v>
      </c>
      <c r="D32" s="29" t="s">
        <v>48</v>
      </c>
    </row>
    <row r="33" spans="1:4" ht="16" thickBot="1">
      <c r="A33" s="30">
        <v>42279</v>
      </c>
      <c r="B33" s="31" t="s">
        <v>109</v>
      </c>
      <c r="C33" s="32" t="s">
        <v>48</v>
      </c>
      <c r="D33" s="33" t="s">
        <v>48</v>
      </c>
    </row>
    <row r="34" spans="1:4">
      <c r="A34" s="34">
        <v>42286</v>
      </c>
      <c r="B34" s="35" t="s">
        <v>107</v>
      </c>
      <c r="C34" s="36" t="s">
        <v>48</v>
      </c>
      <c r="D34" s="37" t="s">
        <v>48</v>
      </c>
    </row>
    <row r="35" spans="1:4">
      <c r="A35" s="26">
        <v>42286</v>
      </c>
      <c r="B35" s="27" t="s">
        <v>108</v>
      </c>
      <c r="C35" s="28" t="s">
        <v>48</v>
      </c>
      <c r="D35" s="29" t="s">
        <v>48</v>
      </c>
    </row>
    <row r="36" spans="1:4" ht="16" thickBot="1">
      <c r="A36" s="30">
        <v>42286</v>
      </c>
      <c r="B36" s="31" t="s">
        <v>109</v>
      </c>
      <c r="C36" s="32" t="s">
        <v>48</v>
      </c>
      <c r="D36" s="33" t="s">
        <v>48</v>
      </c>
    </row>
    <row r="37" spans="1:4">
      <c r="A37" s="34">
        <v>42293</v>
      </c>
      <c r="B37" s="35" t="s">
        <v>107</v>
      </c>
      <c r="C37" s="36" t="s">
        <v>48</v>
      </c>
      <c r="D37" s="37" t="s">
        <v>48</v>
      </c>
    </row>
    <row r="38" spans="1:4">
      <c r="A38" s="26">
        <v>42293</v>
      </c>
      <c r="B38" s="27" t="s">
        <v>108</v>
      </c>
      <c r="C38" s="28" t="s">
        <v>48</v>
      </c>
      <c r="D38" s="29" t="s">
        <v>48</v>
      </c>
    </row>
    <row r="39" spans="1:4" ht="16" thickBot="1">
      <c r="A39" s="30">
        <v>42293</v>
      </c>
      <c r="B39" s="31" t="s">
        <v>109</v>
      </c>
      <c r="C39" s="32" t="s">
        <v>48</v>
      </c>
      <c r="D39" s="33" t="s">
        <v>48</v>
      </c>
    </row>
    <row r="40" spans="1:4">
      <c r="A40" s="34">
        <v>42300</v>
      </c>
      <c r="B40" s="35" t="s">
        <v>107</v>
      </c>
      <c r="C40" s="36" t="s">
        <v>48</v>
      </c>
      <c r="D40" s="37" t="s">
        <v>48</v>
      </c>
    </row>
    <row r="41" spans="1:4">
      <c r="A41" s="26">
        <v>42300</v>
      </c>
      <c r="B41" s="27" t="s">
        <v>108</v>
      </c>
      <c r="C41" s="28" t="s">
        <v>48</v>
      </c>
      <c r="D41" s="29" t="s">
        <v>48</v>
      </c>
    </row>
    <row r="42" spans="1:4" ht="16" thickBot="1">
      <c r="A42" s="30">
        <v>42300</v>
      </c>
      <c r="B42" s="31" t="s">
        <v>109</v>
      </c>
      <c r="C42" s="32" t="s">
        <v>48</v>
      </c>
      <c r="D42" s="33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6D8B8-12C8-498A-AF98-01849BF89F97}">
  <dimension ref="A1:L49"/>
  <sheetViews>
    <sheetView workbookViewId="0">
      <selection activeCell="L3" sqref="A1:L3"/>
    </sheetView>
  </sheetViews>
  <sheetFormatPr baseColWidth="10" defaultColWidth="8.83203125" defaultRowHeight="15"/>
  <cols>
    <col min="1" max="1" width="14.33203125" customWidth="1"/>
    <col min="3" max="3" width="11.83203125" bestFit="1" customWidth="1"/>
    <col min="4" max="4" width="13.33203125" bestFit="1" customWidth="1"/>
    <col min="5" max="5" width="10.6640625" bestFit="1" customWidth="1"/>
    <col min="6" max="6" width="9" bestFit="1" customWidth="1"/>
    <col min="7" max="7" width="12.1640625" bestFit="1" customWidth="1"/>
    <col min="9" max="9" width="12" bestFit="1" customWidth="1"/>
    <col min="10" max="10" width="15" bestFit="1" customWidth="1"/>
    <col min="11" max="11" width="16.5" bestFit="1" customWidth="1"/>
    <col min="12" max="12" width="18.5" bestFit="1" customWidth="1"/>
  </cols>
  <sheetData>
    <row r="1" spans="1:12">
      <c r="A1" s="2" t="s">
        <v>58</v>
      </c>
    </row>
    <row r="3" spans="1:12">
      <c r="A3" t="s">
        <v>16</v>
      </c>
      <c r="B3" t="s">
        <v>3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s="3" t="s">
        <v>25</v>
      </c>
      <c r="L3" s="3" t="s">
        <v>30</v>
      </c>
    </row>
    <row r="4" spans="1:12">
      <c r="A4" s="1">
        <v>41889</v>
      </c>
      <c r="B4">
        <v>1</v>
      </c>
      <c r="C4">
        <v>44</v>
      </c>
      <c r="D4">
        <v>31</v>
      </c>
      <c r="E4" s="1">
        <v>41946</v>
      </c>
      <c r="F4">
        <v>2</v>
      </c>
      <c r="G4" s="1">
        <v>41948</v>
      </c>
      <c r="H4" s="3">
        <v>0</v>
      </c>
      <c r="I4" s="1">
        <v>41952</v>
      </c>
      <c r="J4" s="3">
        <v>9</v>
      </c>
      <c r="K4" s="8" t="s">
        <v>48</v>
      </c>
      <c r="L4" s="7">
        <f>J4/(J4+H4+F4)</f>
        <v>0.81818181818181823</v>
      </c>
    </row>
    <row r="5" spans="1:12">
      <c r="A5" s="1">
        <v>41889</v>
      </c>
      <c r="B5">
        <v>2</v>
      </c>
      <c r="C5">
        <v>27</v>
      </c>
      <c r="D5">
        <v>7</v>
      </c>
      <c r="E5" s="1">
        <v>41946</v>
      </c>
      <c r="F5">
        <v>9</v>
      </c>
      <c r="G5" s="1">
        <v>41948</v>
      </c>
      <c r="H5" s="3">
        <v>2</v>
      </c>
      <c r="I5" s="1">
        <v>41952</v>
      </c>
      <c r="J5" s="3">
        <v>13</v>
      </c>
      <c r="K5" s="8" t="s">
        <v>48</v>
      </c>
      <c r="L5" s="7">
        <f t="shared" ref="L5:L49" si="0">J5/(J5+H5+F5)</f>
        <v>0.54166666666666663</v>
      </c>
    </row>
    <row r="6" spans="1:12">
      <c r="A6" s="1">
        <v>41889</v>
      </c>
      <c r="B6">
        <v>3</v>
      </c>
      <c r="C6">
        <v>9</v>
      </c>
      <c r="D6">
        <v>8</v>
      </c>
      <c r="E6" s="1">
        <v>41946</v>
      </c>
      <c r="F6">
        <v>3</v>
      </c>
      <c r="G6" s="1">
        <v>41948</v>
      </c>
      <c r="H6" s="3">
        <v>0</v>
      </c>
      <c r="I6" s="1">
        <v>41952</v>
      </c>
      <c r="J6" s="3">
        <v>4</v>
      </c>
      <c r="K6" s="8" t="s">
        <v>48</v>
      </c>
      <c r="L6" s="7">
        <f t="shared" si="0"/>
        <v>0.5714285714285714</v>
      </c>
    </row>
    <row r="7" spans="1:12">
      <c r="A7" s="1">
        <v>41889</v>
      </c>
      <c r="B7">
        <v>7</v>
      </c>
      <c r="C7">
        <v>14</v>
      </c>
      <c r="D7">
        <v>6</v>
      </c>
      <c r="E7" s="1">
        <v>41946</v>
      </c>
      <c r="F7">
        <v>0</v>
      </c>
      <c r="G7" s="1">
        <v>41948</v>
      </c>
      <c r="H7" s="3">
        <v>0</v>
      </c>
      <c r="I7" s="1">
        <v>41952</v>
      </c>
      <c r="J7" s="3">
        <v>7</v>
      </c>
      <c r="K7" s="8" t="s">
        <v>48</v>
      </c>
      <c r="L7" s="7">
        <f t="shared" si="0"/>
        <v>1</v>
      </c>
    </row>
    <row r="8" spans="1:12">
      <c r="A8" s="1">
        <v>41892</v>
      </c>
      <c r="B8">
        <v>1</v>
      </c>
      <c r="C8">
        <v>18</v>
      </c>
      <c r="D8">
        <v>0</v>
      </c>
      <c r="E8" s="1">
        <v>41946</v>
      </c>
      <c r="F8">
        <v>12</v>
      </c>
      <c r="G8" s="1">
        <v>41948</v>
      </c>
      <c r="H8" s="3">
        <v>1</v>
      </c>
      <c r="I8" s="1">
        <v>41952</v>
      </c>
      <c r="J8" s="3">
        <v>4</v>
      </c>
      <c r="K8" s="8" t="s">
        <v>48</v>
      </c>
      <c r="L8" s="7">
        <f t="shared" si="0"/>
        <v>0.23529411764705882</v>
      </c>
    </row>
    <row r="9" spans="1:12">
      <c r="A9" s="1">
        <v>41892</v>
      </c>
      <c r="B9">
        <v>2</v>
      </c>
      <c r="C9">
        <v>45</v>
      </c>
      <c r="D9">
        <v>13</v>
      </c>
      <c r="E9" s="1">
        <v>41946</v>
      </c>
      <c r="F9">
        <v>17</v>
      </c>
      <c r="G9" s="1">
        <v>41948</v>
      </c>
      <c r="H9" s="3">
        <v>4</v>
      </c>
      <c r="I9" s="1">
        <v>41952</v>
      </c>
      <c r="J9" s="3">
        <v>20</v>
      </c>
      <c r="K9" s="8" t="s">
        <v>48</v>
      </c>
      <c r="L9" s="7">
        <f t="shared" si="0"/>
        <v>0.48780487804878048</v>
      </c>
    </row>
    <row r="10" spans="1:12">
      <c r="A10" s="1">
        <v>41892</v>
      </c>
      <c r="B10">
        <v>3</v>
      </c>
      <c r="C10">
        <v>83</v>
      </c>
      <c r="D10">
        <v>8</v>
      </c>
      <c r="E10" s="1">
        <v>41946</v>
      </c>
      <c r="F10">
        <v>23</v>
      </c>
      <c r="G10" s="1">
        <v>41948</v>
      </c>
      <c r="H10" s="3">
        <v>0</v>
      </c>
      <c r="I10" s="1">
        <v>41952</v>
      </c>
      <c r="J10" s="3">
        <v>40</v>
      </c>
      <c r="K10" s="8">
        <v>16</v>
      </c>
      <c r="L10" s="7">
        <f t="shared" si="0"/>
        <v>0.63492063492063489</v>
      </c>
    </row>
    <row r="11" spans="1:12">
      <c r="A11" s="1">
        <v>41892</v>
      </c>
      <c r="B11">
        <v>6</v>
      </c>
      <c r="C11">
        <v>19</v>
      </c>
      <c r="D11">
        <v>6</v>
      </c>
      <c r="E11" s="1">
        <v>41946</v>
      </c>
      <c r="F11">
        <v>9</v>
      </c>
      <c r="G11" s="1">
        <v>41948</v>
      </c>
      <c r="H11" s="3">
        <v>0</v>
      </c>
      <c r="I11" s="1">
        <v>41952</v>
      </c>
      <c r="J11" s="3">
        <v>10</v>
      </c>
      <c r="K11" s="8" t="s">
        <v>48</v>
      </c>
      <c r="L11" s="7">
        <f t="shared" si="0"/>
        <v>0.52631578947368418</v>
      </c>
    </row>
    <row r="12" spans="1:12">
      <c r="A12" s="1">
        <v>41892</v>
      </c>
      <c r="B12">
        <v>7</v>
      </c>
      <c r="C12">
        <v>36</v>
      </c>
      <c r="D12">
        <v>6</v>
      </c>
      <c r="E12" s="1">
        <v>41946</v>
      </c>
      <c r="F12">
        <v>7</v>
      </c>
      <c r="G12" s="1">
        <v>41948</v>
      </c>
      <c r="H12" s="3">
        <v>5</v>
      </c>
      <c r="I12" s="1">
        <v>41952</v>
      </c>
      <c r="J12" s="3">
        <v>19</v>
      </c>
      <c r="K12" s="8" t="s">
        <v>48</v>
      </c>
      <c r="L12" s="7">
        <f t="shared" si="0"/>
        <v>0.61290322580645162</v>
      </c>
    </row>
    <row r="13" spans="1:12">
      <c r="A13" s="1">
        <v>41892</v>
      </c>
      <c r="B13">
        <v>8</v>
      </c>
      <c r="C13">
        <v>8</v>
      </c>
      <c r="D13">
        <v>5</v>
      </c>
      <c r="E13" s="1">
        <v>41946</v>
      </c>
      <c r="F13">
        <v>5</v>
      </c>
      <c r="G13" s="1">
        <v>41948</v>
      </c>
      <c r="H13" s="3">
        <v>0</v>
      </c>
      <c r="I13" s="1">
        <v>41952</v>
      </c>
      <c r="J13" s="3">
        <v>2</v>
      </c>
      <c r="K13" s="8" t="s">
        <v>48</v>
      </c>
      <c r="L13" s="7">
        <f t="shared" si="0"/>
        <v>0.2857142857142857</v>
      </c>
    </row>
    <row r="14" spans="1:12">
      <c r="A14" s="1">
        <v>41896</v>
      </c>
      <c r="B14">
        <v>1</v>
      </c>
      <c r="C14">
        <v>22</v>
      </c>
      <c r="D14">
        <v>0</v>
      </c>
      <c r="E14" s="1">
        <v>41946</v>
      </c>
      <c r="F14">
        <v>1</v>
      </c>
      <c r="G14" s="1">
        <v>41948</v>
      </c>
      <c r="H14" s="3">
        <v>1</v>
      </c>
      <c r="I14" s="1">
        <v>41952</v>
      </c>
      <c r="J14" s="3">
        <v>11</v>
      </c>
      <c r="K14" s="8" t="s">
        <v>48</v>
      </c>
      <c r="L14" s="7">
        <f t="shared" si="0"/>
        <v>0.84615384615384615</v>
      </c>
    </row>
    <row r="15" spans="1:12">
      <c r="A15" s="1">
        <v>41896</v>
      </c>
      <c r="B15">
        <v>3</v>
      </c>
      <c r="C15">
        <v>15</v>
      </c>
      <c r="D15">
        <v>0</v>
      </c>
      <c r="E15" s="1">
        <v>41946</v>
      </c>
      <c r="F15">
        <v>1</v>
      </c>
      <c r="G15" s="1">
        <v>41948</v>
      </c>
      <c r="H15" s="3">
        <v>0</v>
      </c>
      <c r="I15" s="1">
        <v>41952</v>
      </c>
      <c r="J15" s="3">
        <v>12</v>
      </c>
      <c r="K15" s="8" t="s">
        <v>48</v>
      </c>
      <c r="L15" s="7">
        <f t="shared" si="0"/>
        <v>0.92307692307692313</v>
      </c>
    </row>
    <row r="16" spans="1:12">
      <c r="A16" s="1">
        <v>41899</v>
      </c>
      <c r="B16">
        <v>1</v>
      </c>
      <c r="C16">
        <v>97</v>
      </c>
      <c r="D16">
        <v>1</v>
      </c>
      <c r="E16" s="1">
        <v>41952</v>
      </c>
      <c r="F16">
        <v>9</v>
      </c>
      <c r="G16" s="1">
        <v>41954</v>
      </c>
      <c r="H16" s="3">
        <v>11</v>
      </c>
      <c r="I16" s="1">
        <v>41960</v>
      </c>
      <c r="J16" s="3">
        <v>44</v>
      </c>
      <c r="K16" s="3">
        <v>20</v>
      </c>
      <c r="L16" s="7">
        <f t="shared" si="0"/>
        <v>0.6875</v>
      </c>
    </row>
    <row r="17" spans="1:12">
      <c r="A17" s="1">
        <v>41899</v>
      </c>
      <c r="B17">
        <v>2</v>
      </c>
      <c r="C17">
        <v>44</v>
      </c>
      <c r="D17">
        <v>3</v>
      </c>
      <c r="E17" s="1">
        <v>41952</v>
      </c>
      <c r="F17">
        <v>7</v>
      </c>
      <c r="G17" s="1">
        <v>41954</v>
      </c>
      <c r="H17" s="3">
        <v>4</v>
      </c>
      <c r="I17" s="1">
        <v>41960</v>
      </c>
      <c r="J17" s="3">
        <v>25</v>
      </c>
      <c r="K17" s="3">
        <v>9</v>
      </c>
      <c r="L17" s="7">
        <f t="shared" si="0"/>
        <v>0.69444444444444442</v>
      </c>
    </row>
    <row r="18" spans="1:12">
      <c r="A18" s="1">
        <v>41899</v>
      </c>
      <c r="B18">
        <v>3</v>
      </c>
      <c r="C18">
        <v>27</v>
      </c>
      <c r="D18">
        <v>2</v>
      </c>
      <c r="E18" s="1">
        <v>41952</v>
      </c>
      <c r="F18">
        <v>3</v>
      </c>
      <c r="G18" s="1">
        <v>41954</v>
      </c>
      <c r="H18" s="3">
        <v>1</v>
      </c>
      <c r="I18" s="1">
        <v>41960</v>
      </c>
      <c r="J18" s="3">
        <v>18</v>
      </c>
      <c r="K18" s="3">
        <v>2</v>
      </c>
      <c r="L18" s="7">
        <f t="shared" si="0"/>
        <v>0.81818181818181823</v>
      </c>
    </row>
    <row r="19" spans="1:12">
      <c r="A19" s="1">
        <v>41899</v>
      </c>
      <c r="B19">
        <v>4</v>
      </c>
      <c r="C19">
        <v>22</v>
      </c>
      <c r="D19">
        <v>2</v>
      </c>
      <c r="E19" s="1">
        <v>41952</v>
      </c>
      <c r="F19">
        <v>0</v>
      </c>
      <c r="G19" s="1">
        <v>41954</v>
      </c>
      <c r="H19" s="3">
        <v>5</v>
      </c>
      <c r="I19" s="1">
        <v>41960</v>
      </c>
      <c r="J19" s="3">
        <v>12</v>
      </c>
      <c r="K19" s="3">
        <v>7</v>
      </c>
      <c r="L19" s="7">
        <f t="shared" si="0"/>
        <v>0.70588235294117652</v>
      </c>
    </row>
    <row r="20" spans="1:12">
      <c r="A20" s="1">
        <v>41903</v>
      </c>
      <c r="B20">
        <v>2</v>
      </c>
      <c r="C20">
        <v>8</v>
      </c>
      <c r="D20">
        <v>1</v>
      </c>
      <c r="E20" s="1">
        <v>41952</v>
      </c>
      <c r="F20">
        <v>0</v>
      </c>
      <c r="G20" s="1">
        <v>41954</v>
      </c>
      <c r="H20">
        <v>0</v>
      </c>
      <c r="I20" s="1">
        <v>41960</v>
      </c>
      <c r="J20">
        <v>5</v>
      </c>
      <c r="K20" s="3">
        <v>4</v>
      </c>
      <c r="L20" s="7">
        <f t="shared" si="0"/>
        <v>1</v>
      </c>
    </row>
    <row r="21" spans="1:12">
      <c r="A21" s="1">
        <v>41903</v>
      </c>
      <c r="B21">
        <v>4</v>
      </c>
      <c r="C21">
        <v>31</v>
      </c>
      <c r="D21">
        <v>1</v>
      </c>
      <c r="E21" s="1">
        <v>41952</v>
      </c>
      <c r="F21">
        <v>1</v>
      </c>
      <c r="G21" s="1">
        <v>41954</v>
      </c>
      <c r="H21">
        <v>0</v>
      </c>
      <c r="I21" s="1">
        <v>41960</v>
      </c>
      <c r="J21">
        <v>17</v>
      </c>
      <c r="K21" s="3">
        <v>7</v>
      </c>
      <c r="L21" s="7">
        <f t="shared" si="0"/>
        <v>0.94444444444444442</v>
      </c>
    </row>
    <row r="22" spans="1:12">
      <c r="A22" s="1">
        <v>41903</v>
      </c>
      <c r="B22">
        <v>7</v>
      </c>
      <c r="C22">
        <v>28</v>
      </c>
      <c r="D22">
        <v>2</v>
      </c>
      <c r="E22" s="1">
        <v>41952</v>
      </c>
      <c r="F22">
        <v>2</v>
      </c>
      <c r="G22" s="1">
        <v>41954</v>
      </c>
      <c r="H22">
        <v>0</v>
      </c>
      <c r="I22" s="1">
        <v>41960</v>
      </c>
      <c r="J22">
        <v>17</v>
      </c>
      <c r="K22" s="3">
        <v>4</v>
      </c>
      <c r="L22" s="7">
        <f t="shared" si="0"/>
        <v>0.89473684210526316</v>
      </c>
    </row>
    <row r="23" spans="1:12">
      <c r="A23" s="1">
        <v>41906</v>
      </c>
      <c r="B23">
        <v>1</v>
      </c>
      <c r="C23">
        <v>14</v>
      </c>
      <c r="D23">
        <v>3</v>
      </c>
      <c r="E23" s="1">
        <v>41962</v>
      </c>
      <c r="F23">
        <v>0</v>
      </c>
      <c r="G23" s="1">
        <v>41964</v>
      </c>
      <c r="H23">
        <v>0</v>
      </c>
      <c r="I23" s="1">
        <v>41968</v>
      </c>
      <c r="J23">
        <v>13</v>
      </c>
      <c r="K23" s="3">
        <v>1</v>
      </c>
      <c r="L23" s="7">
        <f t="shared" si="0"/>
        <v>1</v>
      </c>
    </row>
    <row r="24" spans="1:12">
      <c r="A24" s="1">
        <v>41906</v>
      </c>
      <c r="B24">
        <v>2</v>
      </c>
      <c r="C24">
        <v>40</v>
      </c>
      <c r="D24">
        <v>2</v>
      </c>
      <c r="E24" s="1">
        <v>41962</v>
      </c>
      <c r="F24">
        <v>1</v>
      </c>
      <c r="G24" s="1">
        <v>41964</v>
      </c>
      <c r="H24">
        <v>1</v>
      </c>
      <c r="I24" s="1">
        <v>41968</v>
      </c>
      <c r="J24">
        <v>34</v>
      </c>
      <c r="K24" s="3">
        <v>1</v>
      </c>
      <c r="L24" s="7">
        <f t="shared" si="0"/>
        <v>0.94444444444444442</v>
      </c>
    </row>
    <row r="25" spans="1:12">
      <c r="A25" s="1">
        <v>41906</v>
      </c>
      <c r="B25">
        <v>4</v>
      </c>
      <c r="C25">
        <v>5</v>
      </c>
      <c r="D25">
        <v>0</v>
      </c>
      <c r="E25" s="1">
        <v>41962</v>
      </c>
      <c r="F25">
        <v>4</v>
      </c>
      <c r="G25" s="1">
        <v>41964</v>
      </c>
      <c r="H25">
        <v>0</v>
      </c>
      <c r="I25" s="1">
        <v>41968</v>
      </c>
      <c r="J25">
        <v>1</v>
      </c>
      <c r="K25" s="3">
        <v>0</v>
      </c>
      <c r="L25" s="7">
        <f t="shared" si="0"/>
        <v>0.2</v>
      </c>
    </row>
    <row r="26" spans="1:12">
      <c r="A26" s="1">
        <v>41910</v>
      </c>
      <c r="B26">
        <v>1</v>
      </c>
      <c r="C26">
        <v>26</v>
      </c>
      <c r="D26">
        <v>4</v>
      </c>
      <c r="E26" s="1">
        <v>41974</v>
      </c>
      <c r="F26">
        <v>0</v>
      </c>
      <c r="G26" s="1">
        <v>41976</v>
      </c>
      <c r="H26">
        <v>2</v>
      </c>
      <c r="I26" s="1">
        <v>41980</v>
      </c>
      <c r="J26">
        <v>21</v>
      </c>
      <c r="K26" s="3">
        <v>3</v>
      </c>
      <c r="L26" s="7">
        <f t="shared" si="0"/>
        <v>0.91304347826086951</v>
      </c>
    </row>
    <row r="27" spans="1:12" ht="16">
      <c r="A27" s="1">
        <v>41910</v>
      </c>
      <c r="B27">
        <v>2</v>
      </c>
      <c r="C27">
        <v>75</v>
      </c>
      <c r="D27">
        <v>31</v>
      </c>
      <c r="E27" s="4">
        <v>41974</v>
      </c>
      <c r="F27">
        <v>1</v>
      </c>
      <c r="G27" s="1">
        <v>41976</v>
      </c>
      <c r="H27">
        <v>3</v>
      </c>
      <c r="I27" s="1">
        <v>41980</v>
      </c>
      <c r="J27">
        <v>54</v>
      </c>
      <c r="K27" s="3">
        <v>29</v>
      </c>
      <c r="L27" s="7">
        <f t="shared" si="0"/>
        <v>0.93103448275862066</v>
      </c>
    </row>
    <row r="28" spans="1:12" ht="16">
      <c r="A28" s="1">
        <v>41910</v>
      </c>
      <c r="B28">
        <v>4</v>
      </c>
      <c r="C28" s="5">
        <v>23</v>
      </c>
      <c r="D28" s="5">
        <v>35</v>
      </c>
      <c r="E28" s="1">
        <v>41974</v>
      </c>
      <c r="F28">
        <v>4</v>
      </c>
      <c r="G28" s="1">
        <v>41976</v>
      </c>
      <c r="H28">
        <v>0</v>
      </c>
      <c r="I28" s="1">
        <v>41980</v>
      </c>
      <c r="J28">
        <v>5</v>
      </c>
      <c r="K28" s="3">
        <v>4</v>
      </c>
      <c r="L28" s="7">
        <f t="shared" si="0"/>
        <v>0.55555555555555558</v>
      </c>
    </row>
    <row r="29" spans="1:12">
      <c r="A29" s="1">
        <v>41910</v>
      </c>
      <c r="B29">
        <v>7</v>
      </c>
      <c r="C29">
        <v>8</v>
      </c>
      <c r="D29">
        <v>5</v>
      </c>
      <c r="E29" s="1">
        <v>41974</v>
      </c>
      <c r="F29">
        <v>2</v>
      </c>
      <c r="G29" s="1">
        <v>41976</v>
      </c>
      <c r="H29">
        <v>1</v>
      </c>
      <c r="I29" s="1">
        <v>41980</v>
      </c>
      <c r="J29">
        <v>11</v>
      </c>
      <c r="K29" s="3">
        <v>2</v>
      </c>
      <c r="L29" s="7">
        <f t="shared" si="0"/>
        <v>0.7857142857142857</v>
      </c>
    </row>
    <row r="30" spans="1:12">
      <c r="A30" s="1">
        <v>41913</v>
      </c>
      <c r="B30">
        <v>1</v>
      </c>
      <c r="C30">
        <v>14</v>
      </c>
      <c r="D30">
        <v>16</v>
      </c>
      <c r="E30" s="1">
        <v>41974</v>
      </c>
      <c r="F30">
        <v>1</v>
      </c>
      <c r="G30" s="1">
        <v>41976</v>
      </c>
      <c r="H30">
        <v>0</v>
      </c>
      <c r="I30" s="1">
        <v>41980</v>
      </c>
      <c r="J30">
        <v>6</v>
      </c>
      <c r="K30" s="3">
        <v>4</v>
      </c>
      <c r="L30" s="7">
        <f t="shared" si="0"/>
        <v>0.8571428571428571</v>
      </c>
    </row>
    <row r="31" spans="1:12">
      <c r="A31" s="1">
        <v>41913</v>
      </c>
      <c r="B31">
        <v>2</v>
      </c>
      <c r="C31">
        <v>19</v>
      </c>
      <c r="D31">
        <v>4</v>
      </c>
      <c r="E31" s="1">
        <v>41974</v>
      </c>
      <c r="F31">
        <v>0</v>
      </c>
      <c r="G31" s="1">
        <v>41976</v>
      </c>
      <c r="H31">
        <v>0</v>
      </c>
      <c r="I31" s="1">
        <v>41980</v>
      </c>
      <c r="J31">
        <v>18</v>
      </c>
      <c r="K31" s="3">
        <v>2</v>
      </c>
      <c r="L31" s="7">
        <f t="shared" si="0"/>
        <v>1</v>
      </c>
    </row>
    <row r="32" spans="1:12">
      <c r="A32" s="1">
        <v>41913</v>
      </c>
      <c r="B32">
        <v>4</v>
      </c>
      <c r="C32">
        <v>6</v>
      </c>
      <c r="D32">
        <v>1</v>
      </c>
      <c r="E32" s="1">
        <v>41974</v>
      </c>
      <c r="F32">
        <v>0</v>
      </c>
      <c r="G32" s="1">
        <v>41976</v>
      </c>
      <c r="H32">
        <v>0</v>
      </c>
      <c r="I32" s="1">
        <v>41980</v>
      </c>
      <c r="J32">
        <v>5</v>
      </c>
      <c r="K32" s="3">
        <v>4</v>
      </c>
      <c r="L32" s="7">
        <f t="shared" si="0"/>
        <v>1</v>
      </c>
    </row>
    <row r="33" spans="1:12">
      <c r="A33" s="1">
        <v>41913</v>
      </c>
      <c r="B33">
        <v>7</v>
      </c>
      <c r="C33">
        <v>26</v>
      </c>
      <c r="D33">
        <v>19</v>
      </c>
      <c r="E33" s="1">
        <v>41974</v>
      </c>
      <c r="F33">
        <v>1</v>
      </c>
      <c r="G33" s="1">
        <v>41976</v>
      </c>
      <c r="H33">
        <v>2</v>
      </c>
      <c r="I33" s="1">
        <v>41980</v>
      </c>
      <c r="J33">
        <v>11</v>
      </c>
      <c r="K33" s="3">
        <v>15</v>
      </c>
      <c r="L33" s="7">
        <f t="shared" si="0"/>
        <v>0.7857142857142857</v>
      </c>
    </row>
    <row r="34" spans="1:12">
      <c r="A34" s="1">
        <v>41917</v>
      </c>
      <c r="B34">
        <v>1</v>
      </c>
      <c r="C34">
        <v>25</v>
      </c>
      <c r="D34">
        <v>4</v>
      </c>
      <c r="E34" s="1">
        <v>41974</v>
      </c>
      <c r="F34">
        <v>0</v>
      </c>
      <c r="G34" s="1">
        <v>41976</v>
      </c>
      <c r="H34">
        <v>0</v>
      </c>
      <c r="I34" s="1">
        <v>41980</v>
      </c>
      <c r="J34">
        <v>18</v>
      </c>
      <c r="K34" s="3">
        <v>1</v>
      </c>
      <c r="L34" s="7">
        <f t="shared" si="0"/>
        <v>1</v>
      </c>
    </row>
    <row r="35" spans="1:12">
      <c r="A35" s="1">
        <v>41917</v>
      </c>
      <c r="B35">
        <v>2</v>
      </c>
      <c r="C35">
        <v>72</v>
      </c>
      <c r="D35">
        <v>4</v>
      </c>
      <c r="E35" s="1">
        <v>41974</v>
      </c>
      <c r="F35">
        <v>0</v>
      </c>
      <c r="G35" s="1">
        <v>41976</v>
      </c>
      <c r="H35">
        <v>0</v>
      </c>
      <c r="I35" s="1">
        <v>41980</v>
      </c>
      <c r="J35">
        <v>55</v>
      </c>
      <c r="K35" s="3">
        <v>3</v>
      </c>
      <c r="L35" s="7">
        <f t="shared" si="0"/>
        <v>1</v>
      </c>
    </row>
    <row r="36" spans="1:12">
      <c r="A36" s="1">
        <v>41917</v>
      </c>
      <c r="B36">
        <v>4</v>
      </c>
      <c r="C36">
        <v>13</v>
      </c>
      <c r="D36">
        <v>4</v>
      </c>
      <c r="E36" s="1">
        <v>41974</v>
      </c>
      <c r="F36">
        <v>1</v>
      </c>
      <c r="G36" s="1">
        <v>41976</v>
      </c>
      <c r="H36">
        <v>0</v>
      </c>
      <c r="I36" s="1">
        <v>41980</v>
      </c>
      <c r="J36">
        <v>12</v>
      </c>
      <c r="K36" s="3">
        <v>0</v>
      </c>
      <c r="L36" s="7">
        <f t="shared" si="0"/>
        <v>0.92307692307692313</v>
      </c>
    </row>
    <row r="37" spans="1:12">
      <c r="A37" s="1">
        <v>41917</v>
      </c>
      <c r="B37">
        <v>7</v>
      </c>
      <c r="C37">
        <v>9</v>
      </c>
      <c r="D37">
        <v>1</v>
      </c>
      <c r="E37" s="1">
        <v>41974</v>
      </c>
      <c r="F37">
        <v>1</v>
      </c>
      <c r="G37" s="1">
        <v>41976</v>
      </c>
      <c r="H37">
        <v>0</v>
      </c>
      <c r="I37" s="1">
        <v>41980</v>
      </c>
      <c r="J37">
        <v>4</v>
      </c>
      <c r="K37" s="3">
        <v>1</v>
      </c>
      <c r="L37" s="7">
        <f t="shared" si="0"/>
        <v>0.8</v>
      </c>
    </row>
    <row r="38" spans="1:12">
      <c r="A38" s="1">
        <v>41917</v>
      </c>
      <c r="B38">
        <v>8</v>
      </c>
      <c r="C38">
        <v>42</v>
      </c>
      <c r="D38">
        <v>9</v>
      </c>
      <c r="E38" s="1">
        <v>41974</v>
      </c>
      <c r="F38">
        <v>3</v>
      </c>
      <c r="G38" s="1">
        <v>41976</v>
      </c>
      <c r="H38">
        <v>0</v>
      </c>
      <c r="I38" s="1">
        <v>41980</v>
      </c>
      <c r="J38">
        <v>28</v>
      </c>
      <c r="K38" s="3">
        <v>11</v>
      </c>
      <c r="L38" s="7">
        <f t="shared" si="0"/>
        <v>0.90322580645161288</v>
      </c>
    </row>
    <row r="39" spans="1:12">
      <c r="A39" s="1">
        <v>41920</v>
      </c>
      <c r="B39">
        <v>1</v>
      </c>
      <c r="C39">
        <v>27</v>
      </c>
      <c r="D39">
        <v>1</v>
      </c>
      <c r="E39" s="1">
        <v>41981</v>
      </c>
      <c r="F39" s="3">
        <v>0</v>
      </c>
      <c r="G39" s="1">
        <v>42348</v>
      </c>
      <c r="H39" s="3">
        <v>0</v>
      </c>
      <c r="I39" s="1">
        <v>42351</v>
      </c>
      <c r="J39" s="3">
        <v>22</v>
      </c>
      <c r="K39" s="3">
        <v>3</v>
      </c>
      <c r="L39" s="7">
        <f t="shared" si="0"/>
        <v>1</v>
      </c>
    </row>
    <row r="40" spans="1:12">
      <c r="A40" s="1">
        <v>41920</v>
      </c>
      <c r="B40">
        <v>2</v>
      </c>
      <c r="C40">
        <v>65</v>
      </c>
      <c r="D40">
        <v>2</v>
      </c>
      <c r="E40" s="1">
        <v>41981</v>
      </c>
      <c r="F40" s="3">
        <v>1</v>
      </c>
      <c r="G40" s="1">
        <v>42348</v>
      </c>
      <c r="H40" s="3">
        <v>0</v>
      </c>
      <c r="I40" s="1">
        <v>42351</v>
      </c>
      <c r="J40" s="3">
        <v>53</v>
      </c>
      <c r="K40" s="3">
        <v>10</v>
      </c>
      <c r="L40" s="7">
        <f t="shared" si="0"/>
        <v>0.98148148148148151</v>
      </c>
    </row>
    <row r="41" spans="1:12">
      <c r="A41" s="1">
        <v>41920</v>
      </c>
      <c r="B41">
        <v>3</v>
      </c>
      <c r="C41">
        <v>10</v>
      </c>
      <c r="D41">
        <v>2</v>
      </c>
      <c r="E41" s="1">
        <v>41981</v>
      </c>
      <c r="F41" s="3">
        <v>0</v>
      </c>
      <c r="G41" s="1">
        <v>42348</v>
      </c>
      <c r="H41" s="3">
        <v>0</v>
      </c>
      <c r="I41" s="1">
        <v>42351</v>
      </c>
      <c r="J41" s="3">
        <v>9</v>
      </c>
      <c r="K41" s="3">
        <v>2</v>
      </c>
      <c r="L41" s="7">
        <f t="shared" si="0"/>
        <v>1</v>
      </c>
    </row>
    <row r="42" spans="1:12">
      <c r="A42" s="1">
        <v>41920</v>
      </c>
      <c r="B42">
        <v>5</v>
      </c>
      <c r="C42">
        <v>9</v>
      </c>
      <c r="D42">
        <v>5</v>
      </c>
      <c r="E42" s="1">
        <v>41981</v>
      </c>
      <c r="F42" s="3">
        <v>0</v>
      </c>
      <c r="G42" s="1">
        <v>42348</v>
      </c>
      <c r="H42" s="3">
        <v>0</v>
      </c>
      <c r="I42" s="1">
        <v>42351</v>
      </c>
      <c r="J42" s="3">
        <v>9</v>
      </c>
      <c r="K42" s="3">
        <v>5</v>
      </c>
      <c r="L42" s="7">
        <f t="shared" si="0"/>
        <v>1</v>
      </c>
    </row>
    <row r="43" spans="1:12">
      <c r="A43" s="1">
        <v>41924</v>
      </c>
      <c r="B43">
        <v>2</v>
      </c>
      <c r="C43">
        <v>8</v>
      </c>
      <c r="D43">
        <v>1</v>
      </c>
      <c r="E43" s="1">
        <v>41981</v>
      </c>
      <c r="F43" s="3">
        <v>0</v>
      </c>
      <c r="G43" s="1">
        <v>42348</v>
      </c>
      <c r="H43" s="3">
        <v>0</v>
      </c>
      <c r="I43" s="1">
        <v>42351</v>
      </c>
      <c r="J43" s="3">
        <v>7</v>
      </c>
      <c r="K43" s="3">
        <v>0</v>
      </c>
      <c r="L43" s="7">
        <f t="shared" si="0"/>
        <v>1</v>
      </c>
    </row>
    <row r="44" spans="1:12">
      <c r="A44" s="1">
        <v>41931</v>
      </c>
      <c r="B44">
        <v>2</v>
      </c>
      <c r="C44">
        <v>8</v>
      </c>
      <c r="D44">
        <v>1</v>
      </c>
      <c r="E44" s="1">
        <v>41981</v>
      </c>
      <c r="F44" s="3">
        <v>0</v>
      </c>
      <c r="G44" s="1">
        <v>42348</v>
      </c>
      <c r="H44" s="3">
        <v>0</v>
      </c>
      <c r="I44" s="1">
        <v>42351</v>
      </c>
      <c r="J44" s="3">
        <v>6</v>
      </c>
      <c r="K44" s="3">
        <v>1</v>
      </c>
      <c r="L44" s="7">
        <f t="shared" si="0"/>
        <v>1</v>
      </c>
    </row>
    <row r="45" spans="1:12">
      <c r="A45" s="1">
        <v>41931</v>
      </c>
      <c r="B45">
        <v>8</v>
      </c>
      <c r="C45">
        <v>4</v>
      </c>
      <c r="D45">
        <v>0</v>
      </c>
      <c r="E45" s="1">
        <v>41981</v>
      </c>
      <c r="F45" s="3">
        <v>0</v>
      </c>
      <c r="G45" s="1">
        <v>42348</v>
      </c>
      <c r="H45" s="3">
        <v>0</v>
      </c>
      <c r="I45" s="1">
        <v>42351</v>
      </c>
      <c r="J45" s="3">
        <v>4</v>
      </c>
      <c r="K45" s="3">
        <v>0</v>
      </c>
      <c r="L45" s="7">
        <f t="shared" si="0"/>
        <v>1</v>
      </c>
    </row>
    <row r="46" spans="1:12">
      <c r="A46" s="1">
        <v>41934</v>
      </c>
      <c r="B46">
        <v>1</v>
      </c>
      <c r="C46">
        <v>4</v>
      </c>
      <c r="D46">
        <v>1</v>
      </c>
      <c r="E46" s="1">
        <v>41981</v>
      </c>
      <c r="F46" s="3">
        <v>0</v>
      </c>
      <c r="G46" s="1">
        <v>42348</v>
      </c>
      <c r="H46" s="3">
        <v>0</v>
      </c>
      <c r="I46" s="1">
        <v>42351</v>
      </c>
      <c r="J46" s="3">
        <v>4</v>
      </c>
      <c r="K46" s="3">
        <v>1</v>
      </c>
      <c r="L46" s="7">
        <f t="shared" si="0"/>
        <v>1</v>
      </c>
    </row>
    <row r="47" spans="1:12">
      <c r="A47" s="1">
        <v>41934</v>
      </c>
      <c r="B47">
        <v>3</v>
      </c>
      <c r="C47">
        <v>6</v>
      </c>
      <c r="D47">
        <v>16</v>
      </c>
      <c r="E47" s="1">
        <v>41981</v>
      </c>
      <c r="F47" s="3">
        <v>0</v>
      </c>
      <c r="G47" s="1">
        <v>42348</v>
      </c>
      <c r="H47" s="3">
        <v>0</v>
      </c>
      <c r="I47" s="1">
        <v>42351</v>
      </c>
      <c r="J47" s="3">
        <v>6</v>
      </c>
      <c r="K47" s="3">
        <v>13</v>
      </c>
      <c r="L47" s="7">
        <f t="shared" si="0"/>
        <v>1</v>
      </c>
    </row>
    <row r="48" spans="1:12">
      <c r="A48" s="1">
        <v>41938</v>
      </c>
      <c r="B48">
        <v>1</v>
      </c>
      <c r="C48">
        <v>57</v>
      </c>
      <c r="D48">
        <v>2</v>
      </c>
      <c r="E48" s="1">
        <v>41981</v>
      </c>
      <c r="F48" s="3">
        <v>0</v>
      </c>
      <c r="G48" s="1">
        <v>42348</v>
      </c>
      <c r="H48" s="3">
        <v>0</v>
      </c>
      <c r="I48" s="1">
        <v>42351</v>
      </c>
      <c r="J48" s="3">
        <v>48</v>
      </c>
      <c r="K48" s="3">
        <v>4</v>
      </c>
      <c r="L48" s="7">
        <f t="shared" si="0"/>
        <v>1</v>
      </c>
    </row>
    <row r="49" spans="1:12">
      <c r="A49" s="1">
        <v>41938</v>
      </c>
      <c r="B49">
        <v>2</v>
      </c>
      <c r="C49">
        <v>9</v>
      </c>
      <c r="D49">
        <v>2</v>
      </c>
      <c r="E49" s="1">
        <v>41981</v>
      </c>
      <c r="F49" s="3">
        <v>0</v>
      </c>
      <c r="G49" s="1">
        <v>42348</v>
      </c>
      <c r="H49" s="3">
        <v>0</v>
      </c>
      <c r="I49" s="1">
        <v>42351</v>
      </c>
      <c r="J49" s="3">
        <v>9</v>
      </c>
      <c r="K49" s="3">
        <v>2</v>
      </c>
      <c r="L49" s="7">
        <f t="shared" si="0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FB17-0631-40F4-9391-B2E1C62375C9}">
  <dimension ref="A1:I76"/>
  <sheetViews>
    <sheetView workbookViewId="0">
      <selection activeCell="A2" sqref="A2"/>
    </sheetView>
  </sheetViews>
  <sheetFormatPr baseColWidth="10" defaultColWidth="8.83203125" defaultRowHeight="15"/>
  <cols>
    <col min="9" max="9" width="9.1640625" style="7"/>
  </cols>
  <sheetData>
    <row r="1" spans="1:9">
      <c r="A1" s="2" t="s">
        <v>56</v>
      </c>
    </row>
    <row r="3" spans="1:9"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s="7" t="s">
        <v>37</v>
      </c>
    </row>
    <row r="4" spans="1:9">
      <c r="A4" s="1">
        <v>41889</v>
      </c>
      <c r="B4" t="s">
        <v>38</v>
      </c>
      <c r="C4">
        <v>44</v>
      </c>
      <c r="D4">
        <v>31</v>
      </c>
      <c r="E4">
        <v>2</v>
      </c>
      <c r="F4">
        <v>0</v>
      </c>
      <c r="G4">
        <v>9</v>
      </c>
      <c r="H4" t="s">
        <v>39</v>
      </c>
    </row>
    <row r="5" spans="1:9">
      <c r="A5" s="1">
        <v>41889</v>
      </c>
      <c r="B5" t="s">
        <v>40</v>
      </c>
      <c r="C5">
        <v>27</v>
      </c>
      <c r="D5">
        <v>7</v>
      </c>
      <c r="E5">
        <v>9</v>
      </c>
      <c r="F5">
        <v>2</v>
      </c>
      <c r="G5">
        <v>13</v>
      </c>
      <c r="H5" t="s">
        <v>39</v>
      </c>
    </row>
    <row r="6" spans="1:9">
      <c r="A6" s="1">
        <v>41889</v>
      </c>
      <c r="B6" t="s">
        <v>41</v>
      </c>
      <c r="C6">
        <v>9</v>
      </c>
      <c r="D6">
        <v>8</v>
      </c>
      <c r="E6">
        <v>3</v>
      </c>
      <c r="F6">
        <v>0</v>
      </c>
      <c r="G6">
        <v>4</v>
      </c>
      <c r="H6" t="s">
        <v>39</v>
      </c>
    </row>
    <row r="7" spans="1:9">
      <c r="A7" s="1">
        <v>41889</v>
      </c>
      <c r="B7" t="s">
        <v>42</v>
      </c>
      <c r="C7">
        <v>14</v>
      </c>
      <c r="D7">
        <v>6</v>
      </c>
      <c r="E7">
        <v>0</v>
      </c>
      <c r="F7">
        <v>0</v>
      </c>
      <c r="G7">
        <v>7</v>
      </c>
      <c r="H7" t="s">
        <v>39</v>
      </c>
    </row>
    <row r="8" spans="1:9">
      <c r="A8" s="1">
        <v>41889</v>
      </c>
      <c r="B8" t="s">
        <v>43</v>
      </c>
      <c r="C8">
        <f>SUM(C4:C7)</f>
        <v>94</v>
      </c>
      <c r="D8">
        <f t="shared" ref="D8:G8" si="0">SUM(D4:D7)</f>
        <v>52</v>
      </c>
      <c r="E8">
        <f t="shared" si="0"/>
        <v>14</v>
      </c>
      <c r="F8">
        <f t="shared" si="0"/>
        <v>2</v>
      </c>
      <c r="G8">
        <f t="shared" si="0"/>
        <v>33</v>
      </c>
      <c r="H8" t="s">
        <v>39</v>
      </c>
      <c r="I8" s="7">
        <f>G8/(G8+F8+E8)</f>
        <v>0.67346938775510201</v>
      </c>
    </row>
    <row r="11" spans="1:9">
      <c r="A11" s="1">
        <v>41892</v>
      </c>
      <c r="B11" t="s">
        <v>38</v>
      </c>
      <c r="C11">
        <v>18</v>
      </c>
      <c r="D11">
        <v>0</v>
      </c>
      <c r="E11">
        <v>12</v>
      </c>
      <c r="F11">
        <v>1</v>
      </c>
      <c r="G11">
        <v>4</v>
      </c>
      <c r="H11" t="s">
        <v>39</v>
      </c>
    </row>
    <row r="12" spans="1:9">
      <c r="A12" s="1">
        <v>41892</v>
      </c>
      <c r="B12" t="s">
        <v>40</v>
      </c>
      <c r="C12">
        <v>45</v>
      </c>
      <c r="D12">
        <v>13</v>
      </c>
      <c r="E12">
        <v>17</v>
      </c>
      <c r="F12">
        <v>4</v>
      </c>
      <c r="G12">
        <v>20</v>
      </c>
      <c r="H12" t="s">
        <v>39</v>
      </c>
    </row>
    <row r="13" spans="1:9">
      <c r="A13" s="1">
        <v>41892</v>
      </c>
      <c r="B13" t="s">
        <v>41</v>
      </c>
      <c r="C13">
        <v>83</v>
      </c>
      <c r="D13">
        <v>8</v>
      </c>
      <c r="E13">
        <v>23</v>
      </c>
      <c r="F13">
        <v>0</v>
      </c>
      <c r="G13">
        <v>40</v>
      </c>
      <c r="H13">
        <v>16</v>
      </c>
    </row>
    <row r="14" spans="1:9">
      <c r="A14" s="1">
        <v>41892</v>
      </c>
      <c r="B14" t="s">
        <v>44</v>
      </c>
      <c r="C14">
        <v>19</v>
      </c>
      <c r="D14">
        <v>6</v>
      </c>
      <c r="E14">
        <v>9</v>
      </c>
      <c r="F14">
        <v>0</v>
      </c>
      <c r="G14">
        <v>10</v>
      </c>
      <c r="H14" t="s">
        <v>39</v>
      </c>
    </row>
    <row r="15" spans="1:9">
      <c r="A15" s="1">
        <v>41892</v>
      </c>
      <c r="B15" t="s">
        <v>42</v>
      </c>
      <c r="C15">
        <v>36</v>
      </c>
      <c r="D15">
        <v>6</v>
      </c>
      <c r="E15">
        <v>7</v>
      </c>
      <c r="F15">
        <v>5</v>
      </c>
      <c r="G15">
        <v>19</v>
      </c>
      <c r="H15" t="s">
        <v>39</v>
      </c>
    </row>
    <row r="16" spans="1:9">
      <c r="A16" s="1">
        <v>41892</v>
      </c>
      <c r="B16" t="s">
        <v>45</v>
      </c>
      <c r="C16">
        <v>8</v>
      </c>
      <c r="D16">
        <v>5</v>
      </c>
      <c r="E16">
        <v>5</v>
      </c>
      <c r="F16">
        <v>0</v>
      </c>
      <c r="G16">
        <v>2</v>
      </c>
      <c r="H16" t="s">
        <v>39</v>
      </c>
    </row>
    <row r="17" spans="1:9">
      <c r="A17" s="1">
        <v>41892</v>
      </c>
      <c r="B17" t="s">
        <v>43</v>
      </c>
      <c r="C17">
        <f>SUM(C11:C16)</f>
        <v>209</v>
      </c>
      <c r="D17">
        <f t="shared" ref="D17:G17" si="1">SUM(D11:D16)</f>
        <v>38</v>
      </c>
      <c r="E17">
        <f t="shared" si="1"/>
        <v>73</v>
      </c>
      <c r="F17">
        <f t="shared" si="1"/>
        <v>10</v>
      </c>
      <c r="G17">
        <f t="shared" si="1"/>
        <v>95</v>
      </c>
      <c r="H17" t="s">
        <v>39</v>
      </c>
      <c r="I17" s="7">
        <f>G17/(G17+F17+E17)</f>
        <v>0.5337078651685393</v>
      </c>
    </row>
    <row r="19" spans="1:9">
      <c r="A19" s="1">
        <v>41896</v>
      </c>
      <c r="B19" t="s">
        <v>38</v>
      </c>
      <c r="C19">
        <v>22</v>
      </c>
      <c r="D19">
        <v>0</v>
      </c>
      <c r="E19">
        <v>1</v>
      </c>
      <c r="F19">
        <v>1</v>
      </c>
      <c r="G19">
        <v>11</v>
      </c>
      <c r="H19" t="s">
        <v>39</v>
      </c>
    </row>
    <row r="20" spans="1:9">
      <c r="A20" s="1">
        <v>41896</v>
      </c>
      <c r="B20" t="s">
        <v>41</v>
      </c>
      <c r="C20">
        <v>15</v>
      </c>
      <c r="D20">
        <v>0</v>
      </c>
      <c r="E20">
        <v>1</v>
      </c>
      <c r="F20">
        <v>0</v>
      </c>
      <c r="G20">
        <v>12</v>
      </c>
      <c r="H20" t="s">
        <v>39</v>
      </c>
    </row>
    <row r="21" spans="1:9">
      <c r="A21" s="1">
        <v>41896</v>
      </c>
      <c r="B21" t="s">
        <v>43</v>
      </c>
      <c r="C21">
        <f>SUM(C19:C20)</f>
        <v>37</v>
      </c>
      <c r="D21">
        <f t="shared" ref="D21:G21" si="2">SUM(D19:D20)</f>
        <v>0</v>
      </c>
      <c r="E21">
        <f t="shared" si="2"/>
        <v>2</v>
      </c>
      <c r="F21">
        <f t="shared" si="2"/>
        <v>1</v>
      </c>
      <c r="G21">
        <f t="shared" si="2"/>
        <v>23</v>
      </c>
      <c r="H21" t="s">
        <v>39</v>
      </c>
      <c r="I21" s="7">
        <f>G21/(G21+F21+E21)</f>
        <v>0.88461538461538458</v>
      </c>
    </row>
    <row r="23" spans="1:9">
      <c r="A23" s="1">
        <v>41899</v>
      </c>
      <c r="B23" t="s">
        <v>38</v>
      </c>
      <c r="C23">
        <v>97</v>
      </c>
      <c r="D23">
        <v>1</v>
      </c>
      <c r="E23">
        <v>9</v>
      </c>
      <c r="F23">
        <v>11</v>
      </c>
      <c r="G23">
        <v>44</v>
      </c>
      <c r="H23">
        <v>20</v>
      </c>
    </row>
    <row r="24" spans="1:9">
      <c r="A24" s="1">
        <v>41899</v>
      </c>
      <c r="B24" t="s">
        <v>40</v>
      </c>
      <c r="C24">
        <v>44</v>
      </c>
      <c r="D24">
        <v>3</v>
      </c>
      <c r="E24">
        <v>7</v>
      </c>
      <c r="F24">
        <v>4</v>
      </c>
      <c r="G24">
        <v>25</v>
      </c>
      <c r="H24">
        <v>9</v>
      </c>
    </row>
    <row r="25" spans="1:9">
      <c r="A25" s="1">
        <v>41899</v>
      </c>
      <c r="B25" t="s">
        <v>41</v>
      </c>
      <c r="C25">
        <v>27</v>
      </c>
      <c r="D25">
        <v>2</v>
      </c>
      <c r="E25">
        <v>3</v>
      </c>
      <c r="F25">
        <v>1</v>
      </c>
      <c r="G25">
        <v>18</v>
      </c>
      <c r="H25">
        <v>2</v>
      </c>
    </row>
    <row r="26" spans="1:9">
      <c r="A26" s="1">
        <v>41899</v>
      </c>
      <c r="B26" t="s">
        <v>46</v>
      </c>
      <c r="C26">
        <v>22</v>
      </c>
      <c r="D26">
        <v>2</v>
      </c>
      <c r="E26">
        <v>0</v>
      </c>
      <c r="F26">
        <v>5</v>
      </c>
      <c r="G26">
        <v>12</v>
      </c>
      <c r="H26">
        <v>7</v>
      </c>
    </row>
    <row r="27" spans="1:9">
      <c r="A27" s="1">
        <v>41899</v>
      </c>
      <c r="B27" t="s">
        <v>43</v>
      </c>
      <c r="C27">
        <f t="shared" ref="C27:H27" si="3">SUM(C23:C26)</f>
        <v>190</v>
      </c>
      <c r="D27">
        <f t="shared" si="3"/>
        <v>8</v>
      </c>
      <c r="E27">
        <f t="shared" si="3"/>
        <v>19</v>
      </c>
      <c r="F27">
        <f t="shared" si="3"/>
        <v>21</v>
      </c>
      <c r="G27">
        <f t="shared" si="3"/>
        <v>99</v>
      </c>
      <c r="H27">
        <f t="shared" si="3"/>
        <v>38</v>
      </c>
      <c r="I27" s="7">
        <f>G27/(G27+F27+E27)</f>
        <v>0.71223021582733814</v>
      </c>
    </row>
    <row r="29" spans="1:9">
      <c r="A29" s="1">
        <v>41903</v>
      </c>
      <c r="B29" t="s">
        <v>40</v>
      </c>
      <c r="C29">
        <v>8</v>
      </c>
      <c r="D29">
        <v>1</v>
      </c>
      <c r="E29">
        <v>0</v>
      </c>
      <c r="F29">
        <v>0</v>
      </c>
      <c r="G29">
        <v>5</v>
      </c>
      <c r="H29">
        <v>4</v>
      </c>
    </row>
    <row r="30" spans="1:9">
      <c r="A30" s="1">
        <v>41903</v>
      </c>
      <c r="B30" t="s">
        <v>46</v>
      </c>
      <c r="C30">
        <v>31</v>
      </c>
      <c r="D30">
        <v>1</v>
      </c>
      <c r="E30">
        <v>1</v>
      </c>
      <c r="F30">
        <v>0</v>
      </c>
      <c r="G30">
        <v>17</v>
      </c>
      <c r="H30">
        <v>7</v>
      </c>
    </row>
    <row r="31" spans="1:9">
      <c r="A31" s="1">
        <v>41903</v>
      </c>
      <c r="B31" t="s">
        <v>42</v>
      </c>
      <c r="C31">
        <v>28</v>
      </c>
      <c r="D31">
        <v>2</v>
      </c>
      <c r="E31">
        <v>2</v>
      </c>
      <c r="F31">
        <v>0</v>
      </c>
      <c r="G31">
        <v>17</v>
      </c>
      <c r="H31">
        <v>4</v>
      </c>
    </row>
    <row r="32" spans="1:9">
      <c r="A32" s="1">
        <v>41903</v>
      </c>
      <c r="B32" t="s">
        <v>43</v>
      </c>
      <c r="C32">
        <f t="shared" ref="C32:H32" si="4">SUM(C29:C31)</f>
        <v>67</v>
      </c>
      <c r="D32">
        <f t="shared" si="4"/>
        <v>4</v>
      </c>
      <c r="E32">
        <f t="shared" si="4"/>
        <v>3</v>
      </c>
      <c r="F32">
        <f t="shared" si="4"/>
        <v>0</v>
      </c>
      <c r="G32">
        <f t="shared" si="4"/>
        <v>39</v>
      </c>
      <c r="H32">
        <f t="shared" si="4"/>
        <v>15</v>
      </c>
      <c r="I32" s="7">
        <f>G32/(G32+F32+E32)</f>
        <v>0.9285714285714286</v>
      </c>
    </row>
    <row r="34" spans="1:9">
      <c r="A34" s="1">
        <v>41906</v>
      </c>
      <c r="B34" t="s">
        <v>38</v>
      </c>
      <c r="C34">
        <v>14</v>
      </c>
      <c r="D34">
        <v>3</v>
      </c>
      <c r="E34">
        <v>0</v>
      </c>
      <c r="F34">
        <v>0</v>
      </c>
      <c r="G34">
        <v>13</v>
      </c>
      <c r="H34">
        <v>1</v>
      </c>
    </row>
    <row r="35" spans="1:9">
      <c r="A35" s="1">
        <v>41906</v>
      </c>
      <c r="B35" t="s">
        <v>40</v>
      </c>
      <c r="C35">
        <v>40</v>
      </c>
      <c r="D35">
        <v>2</v>
      </c>
      <c r="E35">
        <v>1</v>
      </c>
      <c r="F35">
        <v>1</v>
      </c>
      <c r="G35">
        <v>24</v>
      </c>
      <c r="H35">
        <v>1</v>
      </c>
    </row>
    <row r="36" spans="1:9">
      <c r="A36" s="1">
        <v>41906</v>
      </c>
      <c r="B36" t="s">
        <v>46</v>
      </c>
      <c r="C36">
        <v>5</v>
      </c>
      <c r="D36">
        <v>0</v>
      </c>
      <c r="E36">
        <v>4</v>
      </c>
      <c r="F36">
        <v>0</v>
      </c>
      <c r="G36">
        <v>1</v>
      </c>
      <c r="H36">
        <v>0</v>
      </c>
    </row>
    <row r="37" spans="1:9">
      <c r="A37" s="1">
        <v>41906</v>
      </c>
      <c r="B37" t="s">
        <v>43</v>
      </c>
      <c r="C37">
        <f t="shared" ref="C37:H37" si="5">SUM(C34:C36)</f>
        <v>59</v>
      </c>
      <c r="D37">
        <f t="shared" si="5"/>
        <v>5</v>
      </c>
      <c r="E37">
        <f t="shared" si="5"/>
        <v>5</v>
      </c>
      <c r="F37">
        <f t="shared" si="5"/>
        <v>1</v>
      </c>
      <c r="G37">
        <f t="shared" si="5"/>
        <v>38</v>
      </c>
      <c r="H37">
        <f t="shared" si="5"/>
        <v>2</v>
      </c>
      <c r="I37" s="7">
        <f>G37/(G37+F37+E37)</f>
        <v>0.86363636363636365</v>
      </c>
    </row>
    <row r="39" spans="1:9">
      <c r="A39" s="1">
        <v>41910</v>
      </c>
      <c r="B39" t="s">
        <v>38</v>
      </c>
      <c r="C39">
        <v>26</v>
      </c>
      <c r="D39">
        <v>4</v>
      </c>
      <c r="E39">
        <v>0</v>
      </c>
      <c r="F39">
        <v>2</v>
      </c>
      <c r="G39">
        <v>21</v>
      </c>
      <c r="H39">
        <v>3</v>
      </c>
    </row>
    <row r="40" spans="1:9">
      <c r="A40" s="1">
        <v>41910</v>
      </c>
      <c r="B40" t="s">
        <v>40</v>
      </c>
      <c r="C40">
        <v>75</v>
      </c>
      <c r="D40">
        <v>31</v>
      </c>
      <c r="E40">
        <v>1</v>
      </c>
      <c r="F40">
        <v>3</v>
      </c>
      <c r="G40">
        <v>54</v>
      </c>
      <c r="H40">
        <v>29</v>
      </c>
    </row>
    <row r="41" spans="1:9">
      <c r="A41" s="1">
        <v>41910</v>
      </c>
      <c r="B41" t="s">
        <v>46</v>
      </c>
      <c r="C41">
        <v>23</v>
      </c>
      <c r="D41">
        <v>35</v>
      </c>
      <c r="E41">
        <v>4</v>
      </c>
      <c r="F41">
        <v>0</v>
      </c>
      <c r="G41">
        <v>5</v>
      </c>
      <c r="H41">
        <v>4</v>
      </c>
    </row>
    <row r="42" spans="1:9">
      <c r="A42" s="1">
        <v>41910</v>
      </c>
      <c r="B42" t="s">
        <v>43</v>
      </c>
      <c r="C42">
        <f t="shared" ref="C42:H42" si="6">SUM(C39:C41)</f>
        <v>124</v>
      </c>
      <c r="D42">
        <f t="shared" si="6"/>
        <v>70</v>
      </c>
      <c r="E42">
        <f t="shared" si="6"/>
        <v>5</v>
      </c>
      <c r="F42">
        <f t="shared" si="6"/>
        <v>5</v>
      </c>
      <c r="G42">
        <f t="shared" si="6"/>
        <v>80</v>
      </c>
      <c r="H42">
        <f t="shared" si="6"/>
        <v>36</v>
      </c>
      <c r="I42" s="7">
        <f>G42/(G42+F42+E42)</f>
        <v>0.88888888888888884</v>
      </c>
    </row>
    <row r="44" spans="1:9">
      <c r="A44" s="1">
        <v>41913</v>
      </c>
      <c r="B44" t="s">
        <v>38</v>
      </c>
      <c r="C44">
        <v>14</v>
      </c>
      <c r="D44">
        <v>16</v>
      </c>
      <c r="E44">
        <v>1</v>
      </c>
      <c r="F44">
        <v>0</v>
      </c>
      <c r="G44">
        <v>6</v>
      </c>
      <c r="H44">
        <v>4</v>
      </c>
    </row>
    <row r="45" spans="1:9">
      <c r="A45" s="1">
        <v>41913</v>
      </c>
      <c r="B45" t="s">
        <v>40</v>
      </c>
      <c r="C45">
        <v>19</v>
      </c>
      <c r="D45">
        <v>4</v>
      </c>
      <c r="E45">
        <v>0</v>
      </c>
      <c r="F45">
        <v>0</v>
      </c>
      <c r="G45">
        <v>18</v>
      </c>
      <c r="H45">
        <v>2</v>
      </c>
    </row>
    <row r="46" spans="1:9">
      <c r="A46" s="1">
        <v>41913</v>
      </c>
      <c r="B46" t="s">
        <v>46</v>
      </c>
      <c r="C46">
        <v>6</v>
      </c>
      <c r="D46">
        <v>1</v>
      </c>
      <c r="E46">
        <v>0</v>
      </c>
      <c r="F46">
        <v>0</v>
      </c>
      <c r="G46">
        <v>5</v>
      </c>
      <c r="H46">
        <v>4</v>
      </c>
    </row>
    <row r="47" spans="1:9">
      <c r="A47" s="1">
        <v>41913</v>
      </c>
      <c r="B47" t="s">
        <v>42</v>
      </c>
      <c r="C47">
        <v>26</v>
      </c>
      <c r="D47">
        <v>19</v>
      </c>
      <c r="E47">
        <v>1</v>
      </c>
      <c r="F47">
        <v>2</v>
      </c>
      <c r="G47">
        <v>11</v>
      </c>
      <c r="H47">
        <v>15</v>
      </c>
    </row>
    <row r="48" spans="1:9">
      <c r="A48" s="1">
        <v>41913</v>
      </c>
      <c r="B48" t="s">
        <v>43</v>
      </c>
      <c r="C48">
        <f t="shared" ref="C48:H48" si="7">SUM(C44:C47)</f>
        <v>65</v>
      </c>
      <c r="D48">
        <f t="shared" si="7"/>
        <v>40</v>
      </c>
      <c r="E48">
        <f t="shared" si="7"/>
        <v>2</v>
      </c>
      <c r="F48">
        <f t="shared" si="7"/>
        <v>2</v>
      </c>
      <c r="G48">
        <f t="shared" si="7"/>
        <v>40</v>
      </c>
      <c r="H48">
        <f t="shared" si="7"/>
        <v>25</v>
      </c>
      <c r="I48" s="7">
        <f>G48/(G48+F48+E48)</f>
        <v>0.90909090909090906</v>
      </c>
    </row>
    <row r="50" spans="1:9">
      <c r="A50" s="1">
        <v>41917</v>
      </c>
      <c r="B50" t="s">
        <v>38</v>
      </c>
      <c r="C50">
        <v>25</v>
      </c>
      <c r="D50">
        <v>4</v>
      </c>
      <c r="E50">
        <v>0</v>
      </c>
      <c r="F50">
        <v>0</v>
      </c>
      <c r="G50">
        <v>18</v>
      </c>
      <c r="H50">
        <v>1</v>
      </c>
    </row>
    <row r="51" spans="1:9">
      <c r="A51" s="1">
        <v>41917</v>
      </c>
      <c r="B51" t="s">
        <v>40</v>
      </c>
      <c r="C51">
        <v>72</v>
      </c>
      <c r="D51">
        <v>4</v>
      </c>
      <c r="E51">
        <v>0</v>
      </c>
      <c r="F51">
        <v>0</v>
      </c>
      <c r="G51">
        <v>55</v>
      </c>
      <c r="H51">
        <v>3</v>
      </c>
    </row>
    <row r="52" spans="1:9">
      <c r="A52" s="1">
        <v>41917</v>
      </c>
      <c r="B52" t="s">
        <v>46</v>
      </c>
      <c r="C52">
        <v>13</v>
      </c>
      <c r="D52">
        <v>4</v>
      </c>
      <c r="E52">
        <v>1</v>
      </c>
      <c r="F52">
        <v>0</v>
      </c>
      <c r="G52">
        <v>12</v>
      </c>
      <c r="H52">
        <v>0</v>
      </c>
    </row>
    <row r="53" spans="1:9">
      <c r="A53" s="1">
        <v>41917</v>
      </c>
      <c r="B53" t="s">
        <v>42</v>
      </c>
      <c r="C53">
        <v>9</v>
      </c>
      <c r="D53">
        <v>1</v>
      </c>
      <c r="E53">
        <v>1</v>
      </c>
      <c r="F53">
        <v>0</v>
      </c>
      <c r="G53">
        <v>4</v>
      </c>
      <c r="H53">
        <v>1</v>
      </c>
    </row>
    <row r="54" spans="1:9">
      <c r="A54" s="1">
        <v>41917</v>
      </c>
      <c r="B54" t="s">
        <v>45</v>
      </c>
      <c r="C54">
        <v>42</v>
      </c>
      <c r="D54">
        <v>9</v>
      </c>
      <c r="E54">
        <v>3</v>
      </c>
      <c r="F54">
        <v>0</v>
      </c>
      <c r="G54">
        <v>28</v>
      </c>
      <c r="H54">
        <v>11</v>
      </c>
    </row>
    <row r="55" spans="1:9">
      <c r="A55" s="1">
        <v>41917</v>
      </c>
      <c r="B55" t="s">
        <v>43</v>
      </c>
      <c r="C55">
        <f t="shared" ref="C55:H55" si="8">SUM(C50:C54)</f>
        <v>161</v>
      </c>
      <c r="D55">
        <f t="shared" si="8"/>
        <v>22</v>
      </c>
      <c r="E55">
        <f t="shared" si="8"/>
        <v>5</v>
      </c>
      <c r="F55">
        <f t="shared" si="8"/>
        <v>0</v>
      </c>
      <c r="G55">
        <f t="shared" si="8"/>
        <v>117</v>
      </c>
      <c r="H55">
        <f t="shared" si="8"/>
        <v>16</v>
      </c>
      <c r="I55" s="7">
        <f>G55/(G55+F55+E55)</f>
        <v>0.95901639344262291</v>
      </c>
    </row>
    <row r="57" spans="1:9">
      <c r="A57" s="1">
        <v>41920</v>
      </c>
      <c r="B57" t="s">
        <v>38</v>
      </c>
      <c r="C57">
        <v>27</v>
      </c>
      <c r="D57">
        <v>1</v>
      </c>
      <c r="E57">
        <v>0</v>
      </c>
      <c r="F57">
        <v>0</v>
      </c>
      <c r="G57">
        <v>22</v>
      </c>
      <c r="H57">
        <v>3</v>
      </c>
    </row>
    <row r="58" spans="1:9">
      <c r="A58" s="1">
        <v>41920</v>
      </c>
      <c r="B58" t="s">
        <v>40</v>
      </c>
      <c r="C58">
        <v>65</v>
      </c>
      <c r="D58">
        <v>2</v>
      </c>
      <c r="E58">
        <v>1</v>
      </c>
      <c r="F58">
        <v>0</v>
      </c>
      <c r="G58">
        <v>53</v>
      </c>
      <c r="H58">
        <v>10</v>
      </c>
    </row>
    <row r="59" spans="1:9">
      <c r="A59" s="1">
        <v>41920</v>
      </c>
      <c r="B59" t="s">
        <v>41</v>
      </c>
      <c r="C59">
        <v>10</v>
      </c>
      <c r="D59">
        <v>2</v>
      </c>
      <c r="E59">
        <v>0</v>
      </c>
      <c r="F59">
        <v>0</v>
      </c>
      <c r="G59">
        <v>9</v>
      </c>
      <c r="H59">
        <v>2</v>
      </c>
    </row>
    <row r="60" spans="1:9">
      <c r="A60" s="1">
        <v>41920</v>
      </c>
      <c r="B60" t="s">
        <v>47</v>
      </c>
      <c r="C60">
        <v>9</v>
      </c>
      <c r="D60">
        <v>5</v>
      </c>
      <c r="E60">
        <v>0</v>
      </c>
      <c r="F60">
        <v>0</v>
      </c>
      <c r="G60">
        <v>9</v>
      </c>
      <c r="H60">
        <v>5</v>
      </c>
    </row>
    <row r="61" spans="1:9">
      <c r="A61" s="1">
        <v>41920</v>
      </c>
      <c r="B61" t="s">
        <v>43</v>
      </c>
      <c r="C61">
        <f t="shared" ref="C61:H61" si="9">SUM(C57:C60)</f>
        <v>111</v>
      </c>
      <c r="D61">
        <f t="shared" si="9"/>
        <v>10</v>
      </c>
      <c r="E61">
        <f t="shared" si="9"/>
        <v>1</v>
      </c>
      <c r="F61">
        <f t="shared" si="9"/>
        <v>0</v>
      </c>
      <c r="G61">
        <f t="shared" si="9"/>
        <v>93</v>
      </c>
      <c r="H61">
        <f t="shared" si="9"/>
        <v>20</v>
      </c>
      <c r="I61" s="7">
        <f>G61/(G61+F61+E61)</f>
        <v>0.98936170212765961</v>
      </c>
    </row>
    <row r="63" spans="1:9">
      <c r="A63" s="1">
        <v>41924</v>
      </c>
      <c r="B63" t="s">
        <v>40</v>
      </c>
      <c r="C63">
        <v>8</v>
      </c>
      <c r="D63">
        <v>1</v>
      </c>
      <c r="E63">
        <v>0</v>
      </c>
      <c r="F63">
        <v>0</v>
      </c>
      <c r="G63">
        <v>7</v>
      </c>
      <c r="H63">
        <v>0</v>
      </c>
    </row>
    <row r="64" spans="1:9">
      <c r="A64" s="1">
        <v>41924</v>
      </c>
      <c r="B64" t="s">
        <v>43</v>
      </c>
      <c r="C64">
        <f t="shared" ref="C64:H64" si="10">C63</f>
        <v>8</v>
      </c>
      <c r="D64">
        <f t="shared" si="10"/>
        <v>1</v>
      </c>
      <c r="E64">
        <f t="shared" si="10"/>
        <v>0</v>
      </c>
      <c r="F64">
        <f t="shared" si="10"/>
        <v>0</v>
      </c>
      <c r="G64">
        <f t="shared" si="10"/>
        <v>7</v>
      </c>
      <c r="H64">
        <f t="shared" si="10"/>
        <v>0</v>
      </c>
      <c r="I64" s="7">
        <f>G64/(G64+F64+E64)</f>
        <v>1</v>
      </c>
    </row>
    <row r="66" spans="1:9">
      <c r="A66" s="1">
        <v>41931</v>
      </c>
      <c r="B66" t="s">
        <v>40</v>
      </c>
      <c r="C66">
        <v>8</v>
      </c>
      <c r="D66">
        <v>1</v>
      </c>
      <c r="E66">
        <v>0</v>
      </c>
      <c r="F66">
        <v>0</v>
      </c>
      <c r="G66">
        <v>6</v>
      </c>
      <c r="H66">
        <v>1</v>
      </c>
    </row>
    <row r="67" spans="1:9">
      <c r="A67" s="1">
        <v>41931</v>
      </c>
      <c r="B67" t="s">
        <v>45</v>
      </c>
      <c r="C67">
        <v>4</v>
      </c>
      <c r="D67">
        <v>0</v>
      </c>
      <c r="E67">
        <v>0</v>
      </c>
      <c r="F67">
        <v>0</v>
      </c>
      <c r="G67">
        <v>4</v>
      </c>
      <c r="H67">
        <v>0</v>
      </c>
    </row>
    <row r="68" spans="1:9">
      <c r="A68" s="1">
        <v>41931</v>
      </c>
      <c r="B68" t="s">
        <v>43</v>
      </c>
      <c r="C68">
        <f>SUM(C66:C67)</f>
        <v>12</v>
      </c>
      <c r="D68">
        <f t="shared" ref="D68:G68" si="11">SUM(D66:D67)</f>
        <v>1</v>
      </c>
      <c r="E68">
        <f t="shared" si="11"/>
        <v>0</v>
      </c>
      <c r="F68">
        <f t="shared" si="11"/>
        <v>0</v>
      </c>
      <c r="G68">
        <f t="shared" si="11"/>
        <v>10</v>
      </c>
      <c r="H68">
        <f>SUM(H66:H67)</f>
        <v>1</v>
      </c>
      <c r="I68" s="7">
        <f>G68/(G68+F68+E68)</f>
        <v>1</v>
      </c>
    </row>
    <row r="70" spans="1:9">
      <c r="A70" s="1">
        <v>41934</v>
      </c>
      <c r="B70" t="s">
        <v>38</v>
      </c>
      <c r="C70">
        <v>4</v>
      </c>
      <c r="D70">
        <v>1</v>
      </c>
      <c r="E70">
        <v>0</v>
      </c>
      <c r="F70">
        <v>0</v>
      </c>
      <c r="G70">
        <v>4</v>
      </c>
      <c r="H70">
        <v>1</v>
      </c>
    </row>
    <row r="71" spans="1:9">
      <c r="A71" s="1">
        <v>41934</v>
      </c>
      <c r="B71" t="s">
        <v>41</v>
      </c>
      <c r="C71">
        <v>6</v>
      </c>
      <c r="D71">
        <v>16</v>
      </c>
      <c r="E71">
        <v>0</v>
      </c>
      <c r="F71">
        <v>0</v>
      </c>
      <c r="G71">
        <v>6</v>
      </c>
      <c r="H71">
        <v>13</v>
      </c>
    </row>
    <row r="72" spans="1:9">
      <c r="A72" s="1">
        <v>41934</v>
      </c>
      <c r="B72" t="s">
        <v>43</v>
      </c>
      <c r="C72">
        <f>SUM(C70:C71)</f>
        <v>10</v>
      </c>
      <c r="D72">
        <f t="shared" ref="D72:G72" si="12">SUM(D70:D71)</f>
        <v>17</v>
      </c>
      <c r="E72">
        <f t="shared" si="12"/>
        <v>0</v>
      </c>
      <c r="F72">
        <f t="shared" si="12"/>
        <v>0</v>
      </c>
      <c r="G72">
        <f t="shared" si="12"/>
        <v>10</v>
      </c>
      <c r="H72">
        <f>SUM(H70:H71)</f>
        <v>14</v>
      </c>
      <c r="I72" s="7">
        <f>G72/(G72+F72+E72)</f>
        <v>1</v>
      </c>
    </row>
    <row r="74" spans="1:9">
      <c r="A74" s="1">
        <v>41938</v>
      </c>
      <c r="B74" t="s">
        <v>38</v>
      </c>
      <c r="C74">
        <v>57</v>
      </c>
      <c r="D74">
        <v>2</v>
      </c>
      <c r="E74">
        <v>0</v>
      </c>
      <c r="F74">
        <v>0</v>
      </c>
      <c r="G74">
        <v>48</v>
      </c>
      <c r="H74">
        <v>4</v>
      </c>
    </row>
    <row r="75" spans="1:9">
      <c r="A75" s="1">
        <v>41938</v>
      </c>
      <c r="B75" t="s">
        <v>40</v>
      </c>
      <c r="C75">
        <v>9</v>
      </c>
      <c r="D75">
        <v>2</v>
      </c>
      <c r="E75">
        <v>0</v>
      </c>
      <c r="F75">
        <v>0</v>
      </c>
      <c r="G75">
        <v>9</v>
      </c>
      <c r="H75">
        <v>2</v>
      </c>
    </row>
    <row r="76" spans="1:9">
      <c r="A76" s="1">
        <v>41938</v>
      </c>
      <c r="B76" t="s">
        <v>43</v>
      </c>
      <c r="C76">
        <f>SUM(C74:C75)</f>
        <v>66</v>
      </c>
      <c r="D76">
        <f t="shared" ref="D76:G76" si="13">SUM(D74:D75)</f>
        <v>4</v>
      </c>
      <c r="E76">
        <f t="shared" si="13"/>
        <v>0</v>
      </c>
      <c r="F76">
        <f t="shared" si="13"/>
        <v>0</v>
      </c>
      <c r="G76">
        <f t="shared" si="13"/>
        <v>57</v>
      </c>
      <c r="H76">
        <f>SUM(H74:H75)</f>
        <v>6</v>
      </c>
      <c r="I76" s="7">
        <f>G76/(G76+F76+E76)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DD64-B50E-4D89-8764-46DD17BDF34F}">
  <dimension ref="A1:L16"/>
  <sheetViews>
    <sheetView workbookViewId="0">
      <selection activeCell="A2" sqref="A2"/>
    </sheetView>
  </sheetViews>
  <sheetFormatPr baseColWidth="10" defaultColWidth="8.83203125" defaultRowHeight="15"/>
  <cols>
    <col min="9" max="9" width="12" bestFit="1" customWidth="1"/>
    <col min="11" max="11" width="16.5" bestFit="1" customWidth="1"/>
    <col min="12" max="12" width="18.5" bestFit="1" customWidth="1"/>
  </cols>
  <sheetData>
    <row r="1" spans="1:12">
      <c r="A1" s="2" t="s">
        <v>57</v>
      </c>
    </row>
    <row r="3" spans="1:12">
      <c r="A3" t="s">
        <v>16</v>
      </c>
      <c r="B3" t="s">
        <v>3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s="3" t="s">
        <v>25</v>
      </c>
      <c r="L3" s="3" t="s">
        <v>30</v>
      </c>
    </row>
    <row r="4" spans="1:12">
      <c r="A4" s="1">
        <v>41899</v>
      </c>
      <c r="B4" t="s">
        <v>26</v>
      </c>
      <c r="C4">
        <v>40</v>
      </c>
      <c r="D4">
        <v>14</v>
      </c>
      <c r="E4" s="1">
        <v>41952</v>
      </c>
      <c r="F4">
        <v>6</v>
      </c>
      <c r="G4" s="1">
        <v>41954</v>
      </c>
      <c r="H4" s="3">
        <v>4</v>
      </c>
      <c r="I4" s="1">
        <v>41960</v>
      </c>
      <c r="J4" s="3">
        <v>25</v>
      </c>
      <c r="K4" s="3">
        <v>2</v>
      </c>
      <c r="L4" s="7">
        <f>J4/(J4+H4+F4)</f>
        <v>0.7142857142857143</v>
      </c>
    </row>
    <row r="5" spans="1:12">
      <c r="A5" s="1">
        <v>41899</v>
      </c>
      <c r="B5" t="s">
        <v>27</v>
      </c>
      <c r="C5">
        <v>10</v>
      </c>
      <c r="D5">
        <v>2</v>
      </c>
      <c r="E5" s="1">
        <v>41952</v>
      </c>
      <c r="F5">
        <v>4</v>
      </c>
      <c r="G5" s="1">
        <v>41954</v>
      </c>
      <c r="H5" s="3">
        <v>0</v>
      </c>
      <c r="I5" s="1">
        <v>41960</v>
      </c>
      <c r="J5" s="3">
        <v>5</v>
      </c>
      <c r="K5" s="3">
        <v>0</v>
      </c>
      <c r="L5" s="7">
        <f t="shared" ref="L5:L16" si="0">J5/(J5+H5+F5)</f>
        <v>0.55555555555555558</v>
      </c>
    </row>
    <row r="6" spans="1:12">
      <c r="A6" s="1">
        <v>41903</v>
      </c>
      <c r="B6" t="s">
        <v>26</v>
      </c>
      <c r="C6">
        <v>13</v>
      </c>
      <c r="D6">
        <v>9</v>
      </c>
      <c r="E6" s="1">
        <v>41952</v>
      </c>
      <c r="F6">
        <v>5</v>
      </c>
      <c r="G6" s="1">
        <v>41954</v>
      </c>
      <c r="H6">
        <v>0</v>
      </c>
      <c r="I6" s="1">
        <v>41960</v>
      </c>
      <c r="J6">
        <v>6</v>
      </c>
      <c r="K6" s="3">
        <v>2</v>
      </c>
      <c r="L6" s="7">
        <f t="shared" si="0"/>
        <v>0.54545454545454541</v>
      </c>
    </row>
    <row r="7" spans="1:12">
      <c r="A7" s="1">
        <v>41906</v>
      </c>
      <c r="B7" t="s">
        <v>26</v>
      </c>
      <c r="C7">
        <v>27</v>
      </c>
      <c r="D7">
        <v>3</v>
      </c>
      <c r="E7" s="1">
        <v>41962</v>
      </c>
      <c r="F7">
        <v>2</v>
      </c>
      <c r="G7" s="1">
        <v>41964</v>
      </c>
      <c r="H7">
        <v>1</v>
      </c>
      <c r="I7" s="1">
        <v>41968</v>
      </c>
      <c r="J7">
        <v>21</v>
      </c>
      <c r="K7" s="3">
        <v>2</v>
      </c>
      <c r="L7" s="7">
        <f t="shared" si="0"/>
        <v>0.875</v>
      </c>
    </row>
    <row r="8" spans="1:12">
      <c r="A8" s="1">
        <v>41906</v>
      </c>
      <c r="B8" t="s">
        <v>27</v>
      </c>
      <c r="C8">
        <v>4</v>
      </c>
      <c r="D8">
        <v>0</v>
      </c>
      <c r="E8" s="1">
        <v>41962</v>
      </c>
      <c r="F8">
        <v>2</v>
      </c>
      <c r="G8" s="1">
        <v>41964</v>
      </c>
      <c r="H8">
        <v>0</v>
      </c>
      <c r="I8" s="1">
        <v>41968</v>
      </c>
      <c r="J8">
        <v>2</v>
      </c>
      <c r="K8" s="3">
        <v>0</v>
      </c>
      <c r="L8" s="7">
        <f t="shared" si="0"/>
        <v>0.5</v>
      </c>
    </row>
    <row r="9" spans="1:12">
      <c r="A9" s="1">
        <v>41910</v>
      </c>
      <c r="B9" t="s">
        <v>26</v>
      </c>
      <c r="C9">
        <v>39</v>
      </c>
      <c r="D9">
        <v>44</v>
      </c>
      <c r="E9" s="1">
        <v>41974</v>
      </c>
      <c r="F9">
        <v>3</v>
      </c>
      <c r="G9" s="1">
        <v>41976</v>
      </c>
      <c r="H9">
        <v>1</v>
      </c>
      <c r="I9" s="1">
        <v>41980</v>
      </c>
      <c r="J9">
        <v>20</v>
      </c>
      <c r="K9" s="3">
        <v>20</v>
      </c>
      <c r="L9" s="7">
        <f t="shared" si="0"/>
        <v>0.83333333333333337</v>
      </c>
    </row>
    <row r="10" spans="1:12">
      <c r="A10" s="1">
        <v>41913</v>
      </c>
      <c r="B10" t="s">
        <v>26</v>
      </c>
      <c r="C10">
        <v>21</v>
      </c>
      <c r="D10">
        <v>38</v>
      </c>
      <c r="E10" s="1">
        <v>41974</v>
      </c>
      <c r="F10">
        <v>2</v>
      </c>
      <c r="G10" s="1">
        <v>41976</v>
      </c>
      <c r="H10">
        <v>1</v>
      </c>
      <c r="I10" s="1">
        <v>41980</v>
      </c>
      <c r="J10">
        <v>17</v>
      </c>
      <c r="K10" s="3">
        <v>1</v>
      </c>
      <c r="L10" s="7">
        <f t="shared" si="0"/>
        <v>0.85</v>
      </c>
    </row>
    <row r="11" spans="1:12">
      <c r="A11" s="1">
        <v>41917</v>
      </c>
      <c r="B11" t="s">
        <v>28</v>
      </c>
      <c r="C11">
        <v>5</v>
      </c>
      <c r="D11">
        <v>0</v>
      </c>
      <c r="E11" s="1">
        <v>41974</v>
      </c>
      <c r="F11">
        <v>1</v>
      </c>
      <c r="G11" s="1">
        <v>41976</v>
      </c>
      <c r="H11">
        <v>0</v>
      </c>
      <c r="I11" s="1">
        <v>41980</v>
      </c>
      <c r="J11">
        <v>4</v>
      </c>
      <c r="K11" s="3">
        <v>0</v>
      </c>
      <c r="L11" s="7">
        <f t="shared" si="0"/>
        <v>0.8</v>
      </c>
    </row>
    <row r="12" spans="1:12">
      <c r="A12" s="1">
        <v>41917</v>
      </c>
      <c r="B12" t="s">
        <v>27</v>
      </c>
      <c r="C12">
        <v>17</v>
      </c>
      <c r="D12">
        <v>21</v>
      </c>
      <c r="E12" s="1">
        <v>41974</v>
      </c>
      <c r="F12">
        <v>0</v>
      </c>
      <c r="G12" s="1">
        <v>41976</v>
      </c>
      <c r="H12">
        <v>2</v>
      </c>
      <c r="I12" s="1">
        <v>41980</v>
      </c>
      <c r="J12">
        <v>15</v>
      </c>
      <c r="K12" s="3">
        <v>0</v>
      </c>
      <c r="L12" s="7">
        <f t="shared" si="0"/>
        <v>0.88235294117647056</v>
      </c>
    </row>
    <row r="13" spans="1:12">
      <c r="A13" s="1">
        <v>42285</v>
      </c>
      <c r="B13" t="s">
        <v>26</v>
      </c>
      <c r="C13">
        <v>12</v>
      </c>
      <c r="D13">
        <v>2</v>
      </c>
      <c r="E13" s="1">
        <v>41981</v>
      </c>
      <c r="F13" s="3">
        <v>2</v>
      </c>
      <c r="G13" s="1">
        <v>42348</v>
      </c>
      <c r="H13" s="3">
        <v>0</v>
      </c>
      <c r="I13" s="1">
        <v>42351</v>
      </c>
      <c r="J13" s="3">
        <v>12</v>
      </c>
      <c r="K13" s="3">
        <v>2</v>
      </c>
      <c r="L13" s="7">
        <f t="shared" si="0"/>
        <v>0.8571428571428571</v>
      </c>
    </row>
    <row r="14" spans="1:12">
      <c r="A14" s="1">
        <v>41924</v>
      </c>
      <c r="B14" t="s">
        <v>29</v>
      </c>
      <c r="C14">
        <v>9</v>
      </c>
      <c r="D14">
        <v>8</v>
      </c>
      <c r="E14" s="1">
        <v>41981</v>
      </c>
      <c r="F14" s="3">
        <v>1</v>
      </c>
      <c r="G14" s="1">
        <v>42348</v>
      </c>
      <c r="H14" s="3">
        <v>0</v>
      </c>
      <c r="I14" s="1">
        <v>42351</v>
      </c>
      <c r="J14" s="3">
        <v>10</v>
      </c>
      <c r="K14" s="3">
        <v>6</v>
      </c>
      <c r="L14" s="7">
        <f t="shared" si="0"/>
        <v>0.90909090909090906</v>
      </c>
    </row>
    <row r="15" spans="1:12">
      <c r="A15" s="1">
        <v>41938</v>
      </c>
      <c r="B15" t="s">
        <v>28</v>
      </c>
      <c r="C15">
        <v>5</v>
      </c>
      <c r="D15">
        <v>3</v>
      </c>
      <c r="E15" s="1">
        <v>41981</v>
      </c>
      <c r="F15" s="3">
        <v>0</v>
      </c>
      <c r="G15" s="1">
        <v>42348</v>
      </c>
      <c r="H15" s="3">
        <v>0</v>
      </c>
      <c r="I15" s="1">
        <v>42351</v>
      </c>
      <c r="J15" s="3">
        <v>4</v>
      </c>
      <c r="K15" s="3">
        <v>4</v>
      </c>
      <c r="L15" s="7">
        <f t="shared" si="0"/>
        <v>1</v>
      </c>
    </row>
    <row r="16" spans="1:12" ht="16">
      <c r="A16" s="4">
        <v>42303</v>
      </c>
      <c r="B16" t="s">
        <v>29</v>
      </c>
      <c r="C16">
        <v>15</v>
      </c>
      <c r="D16">
        <v>8</v>
      </c>
      <c r="E16" s="1">
        <v>41981</v>
      </c>
      <c r="F16" s="3">
        <v>0</v>
      </c>
      <c r="G16" s="1">
        <v>42348</v>
      </c>
      <c r="H16" s="3">
        <v>0</v>
      </c>
      <c r="I16" s="1">
        <v>42351</v>
      </c>
      <c r="J16" s="3">
        <v>14</v>
      </c>
      <c r="K16" s="3">
        <v>7</v>
      </c>
      <c r="L16" s="7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2015 - 1</vt:lpstr>
      <vt:lpstr>2015 - 2</vt:lpstr>
      <vt:lpstr>2015 - 3</vt:lpstr>
      <vt:lpstr>2015 - 4</vt:lpstr>
      <vt:lpstr>2015 - 5</vt:lpstr>
      <vt:lpstr>2014 - 1</vt:lpstr>
      <vt:lpstr>2014 - 2</vt:lpstr>
      <vt:lpstr>2014 - 3</vt:lpstr>
      <vt:lpstr>2014 - 4</vt:lpstr>
      <vt:lpstr>2014 - 5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Batz</dc:creator>
  <cp:lastModifiedBy>Microsoft Office User</cp:lastModifiedBy>
  <dcterms:created xsi:type="dcterms:W3CDTF">2019-07-30T14:56:45Z</dcterms:created>
  <dcterms:modified xsi:type="dcterms:W3CDTF">2020-01-27T18:10:55Z</dcterms:modified>
</cp:coreProperties>
</file>