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2ce01b99ac21e8/GitHub/Investment Banking Technicals/"/>
    </mc:Choice>
  </mc:AlternateContent>
  <xr:revisionPtr revIDLastSave="0" documentId="8_{C3C2A79E-786E-49E2-B5E1-4F75DCF127B4}" xr6:coauthVersionLast="47" xr6:coauthVersionMax="47" xr10:uidLastSave="{00000000-0000-0000-0000-000000000000}"/>
  <bookViews>
    <workbookView xWindow="-90" yWindow="0" windowWidth="12660" windowHeight="16010" xr2:uid="{9D88036A-098D-4CCA-9F8E-59E01D5E3A23}"/>
  </bookViews>
  <sheets>
    <sheet name="LBO" sheetId="3" r:id="rId1"/>
  </sheets>
  <externalReferences>
    <externalReference r:id="rId2"/>
  </externalReferences>
  <definedNames>
    <definedName name="CASE">[1]LBO!$E$7</definedName>
    <definedName name="CIRC">[1]LBO!$E$6</definedName>
    <definedName name="PIK">[1]LBO!$E$8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" i="3" l="1"/>
  <c r="O105" i="3"/>
  <c r="O104" i="3"/>
  <c r="O103" i="3"/>
  <c r="O101" i="3"/>
  <c r="O100" i="3"/>
  <c r="O99" i="3"/>
  <c r="O98" i="3"/>
  <c r="F29" i="3"/>
  <c r="O97" i="3"/>
  <c r="L44" i="3"/>
  <c r="K44" i="3"/>
  <c r="K91" i="3"/>
  <c r="K90" i="3"/>
  <c r="J93" i="3"/>
  <c r="K85" i="3"/>
  <c r="K84" i="3"/>
  <c r="J87" i="3"/>
  <c r="K79" i="3"/>
  <c r="K50" i="3" l="1"/>
  <c r="L50" i="3" s="1"/>
  <c r="M50" i="3" s="1"/>
  <c r="J59" i="3"/>
  <c r="J56" i="3"/>
  <c r="L36" i="3"/>
  <c r="M36" i="3"/>
  <c r="N36" i="3"/>
  <c r="O36" i="3"/>
  <c r="K36" i="3"/>
  <c r="J63" i="3"/>
  <c r="J41" i="3"/>
  <c r="J38" i="3"/>
  <c r="J35" i="3"/>
  <c r="J42" i="3" s="1"/>
  <c r="M26" i="3"/>
  <c r="N26" i="3" s="1"/>
  <c r="M24" i="3"/>
  <c r="M23" i="3"/>
  <c r="N23" i="3" s="1"/>
  <c r="F24" i="3"/>
  <c r="E24" i="3" s="1"/>
  <c r="F23" i="3"/>
  <c r="F25" i="3" s="1"/>
  <c r="E7" i="3"/>
  <c r="E9" i="3" s="1"/>
  <c r="E11" i="3" s="1"/>
  <c r="K35" i="3" l="1"/>
  <c r="J39" i="3"/>
  <c r="K39" i="3" s="1"/>
  <c r="L39" i="3" s="1"/>
  <c r="M39" i="3" s="1"/>
  <c r="N39" i="3" s="1"/>
  <c r="O39" i="3" s="1"/>
  <c r="M29" i="3"/>
  <c r="O26" i="3" s="1"/>
  <c r="J60" i="3"/>
  <c r="K60" i="3" s="1"/>
  <c r="J64" i="3"/>
  <c r="K64" i="3" s="1"/>
  <c r="J57" i="3"/>
  <c r="K57" i="3" s="1"/>
  <c r="N24" i="3"/>
  <c r="N29" i="3" s="1"/>
  <c r="E23" i="3"/>
  <c r="O24" i="3"/>
  <c r="K63" i="3"/>
  <c r="K69" i="3" s="1"/>
  <c r="L64" i="3"/>
  <c r="N50" i="3"/>
  <c r="B24" i="3"/>
  <c r="B23" i="3"/>
  <c r="E16" i="3"/>
  <c r="K38" i="3" l="1"/>
  <c r="K56" i="3"/>
  <c r="K68" i="3" s="1"/>
  <c r="L35" i="3"/>
  <c r="L63" i="3" s="1"/>
  <c r="L69" i="3" s="1"/>
  <c r="K59" i="3"/>
  <c r="K61" i="3" s="1"/>
  <c r="K70" i="3" s="1"/>
  <c r="O23" i="3"/>
  <c r="E29" i="3"/>
  <c r="G23" i="3" s="1"/>
  <c r="L60" i="3"/>
  <c r="M60" i="3" s="1"/>
  <c r="N60" i="3" s="1"/>
  <c r="O60" i="3" s="1"/>
  <c r="L57" i="3"/>
  <c r="M57" i="3" s="1"/>
  <c r="J81" i="3"/>
  <c r="K78" i="3" s="1"/>
  <c r="E25" i="3"/>
  <c r="G25" i="3" s="1"/>
  <c r="G24" i="3"/>
  <c r="O29" i="3"/>
  <c r="L56" i="3"/>
  <c r="L68" i="3" s="1"/>
  <c r="M64" i="3"/>
  <c r="M35" i="3"/>
  <c r="L38" i="3"/>
  <c r="L59" i="3"/>
  <c r="L61" i="3" s="1"/>
  <c r="L70" i="3" s="1"/>
  <c r="O50" i="3"/>
  <c r="K41" i="3" l="1"/>
  <c r="K46" i="3" s="1"/>
  <c r="L41" i="3"/>
  <c r="E27" i="3"/>
  <c r="F27" i="3" s="1"/>
  <c r="K42" i="3"/>
  <c r="G27" i="3"/>
  <c r="G29" i="3"/>
  <c r="N35" i="3"/>
  <c r="M38" i="3"/>
  <c r="M59" i="3"/>
  <c r="M61" i="3" s="1"/>
  <c r="M70" i="3" s="1"/>
  <c r="K47" i="3"/>
  <c r="K49" i="3"/>
  <c r="K52" i="3" s="1"/>
  <c r="L42" i="3"/>
  <c r="L46" i="3"/>
  <c r="N64" i="3"/>
  <c r="M63" i="3"/>
  <c r="M69" i="3" s="1"/>
  <c r="N57" i="3"/>
  <c r="M56" i="3"/>
  <c r="M68" i="3" s="1"/>
  <c r="K67" i="3" l="1"/>
  <c r="K71" i="3" s="1"/>
  <c r="K53" i="3"/>
  <c r="O57" i="3"/>
  <c r="N56" i="3"/>
  <c r="N68" i="3" s="1"/>
  <c r="O64" i="3"/>
  <c r="N63" i="3"/>
  <c r="N69" i="3" s="1"/>
  <c r="M41" i="3"/>
  <c r="L47" i="3"/>
  <c r="L49" i="3"/>
  <c r="L52" i="3" s="1"/>
  <c r="O35" i="3"/>
  <c r="N38" i="3"/>
  <c r="N59" i="3"/>
  <c r="N61" i="3" s="1"/>
  <c r="N70" i="3" s="1"/>
  <c r="K80" i="3" l="1"/>
  <c r="O63" i="3"/>
  <c r="O69" i="3" s="1"/>
  <c r="N41" i="3"/>
  <c r="N42" i="3" s="1"/>
  <c r="L67" i="3"/>
  <c r="L71" i="3" s="1"/>
  <c r="L53" i="3"/>
  <c r="M42" i="3"/>
  <c r="O38" i="3"/>
  <c r="O59" i="3"/>
  <c r="O61" i="3" s="1"/>
  <c r="O70" i="3" s="1"/>
  <c r="O56" i="3"/>
  <c r="O68" i="3" s="1"/>
  <c r="K81" i="3" l="1"/>
  <c r="K86" i="3"/>
  <c r="K87" i="3" s="1"/>
  <c r="O41" i="3"/>
  <c r="O42" i="3" s="1"/>
  <c r="L84" i="3" l="1"/>
  <c r="L85" i="3"/>
  <c r="K92" i="3"/>
  <c r="K93" i="3"/>
  <c r="L78" i="3"/>
  <c r="L90" i="3" l="1"/>
  <c r="L79" i="3"/>
  <c r="L91" i="3" s="1"/>
  <c r="L80" i="3"/>
  <c r="L86" i="3" l="1"/>
  <c r="L87" i="3" s="1"/>
  <c r="L81" i="3"/>
  <c r="M78" i="3" l="1"/>
  <c r="L93" i="3"/>
  <c r="M84" i="3"/>
  <c r="M85" i="3"/>
  <c r="L92" i="3"/>
  <c r="M90" i="3" l="1"/>
  <c r="M79" i="3"/>
  <c r="M91" i="3" s="1"/>
  <c r="M44" i="3" s="1"/>
  <c r="M46" i="3" s="1"/>
  <c r="M47" i="3" l="1"/>
  <c r="M49" i="3"/>
  <c r="M52" i="3" s="1"/>
  <c r="M53" i="3" l="1"/>
  <c r="M67" i="3"/>
  <c r="M71" i="3" s="1"/>
  <c r="M80" i="3" l="1"/>
  <c r="M86" i="3" s="1"/>
  <c r="M87" i="3" s="1"/>
  <c r="N85" i="3" l="1"/>
  <c r="N84" i="3"/>
  <c r="M81" i="3"/>
  <c r="M92" i="3"/>
  <c r="N78" i="3" l="1"/>
  <c r="M93" i="3"/>
  <c r="N90" i="3" l="1"/>
  <c r="N79" i="3"/>
  <c r="N91" i="3" s="1"/>
  <c r="N44" i="3" s="1"/>
  <c r="N46" i="3" s="1"/>
  <c r="N49" i="3" l="1"/>
  <c r="N52" i="3" s="1"/>
  <c r="N47" i="3"/>
  <c r="N67" i="3" l="1"/>
  <c r="N71" i="3" s="1"/>
  <c r="N53" i="3"/>
  <c r="N80" i="3" l="1"/>
  <c r="N81" i="3" s="1"/>
  <c r="N86" i="3" l="1"/>
  <c r="O78" i="3"/>
  <c r="O79" i="3" l="1"/>
  <c r="N92" i="3"/>
  <c r="N87" i="3"/>
  <c r="O85" i="3" l="1"/>
  <c r="O84" i="3"/>
  <c r="O90" i="3" s="1"/>
  <c r="N93" i="3"/>
  <c r="O91" i="3"/>
  <c r="O44" i="3" s="1"/>
  <c r="O46" i="3" s="1"/>
  <c r="O47" i="3" l="1"/>
  <c r="O49" i="3"/>
  <c r="O52" i="3" s="1"/>
  <c r="O53" i="3" l="1"/>
  <c r="O67" i="3"/>
  <c r="O71" i="3" s="1"/>
  <c r="O80" i="3" l="1"/>
  <c r="O86" i="3"/>
  <c r="O87" i="3" s="1"/>
  <c r="O92" i="3" l="1"/>
  <c r="O81" i="3"/>
  <c r="O93" i="3" s="1"/>
  <c r="O11" i="3" l="1"/>
</calcChain>
</file>

<file path=xl/sharedStrings.xml><?xml version="1.0" encoding="utf-8"?>
<sst xmlns="http://schemas.openxmlformats.org/spreadsheetml/2006/main" count="128" uniqueCount="74">
  <si>
    <t>LBO</t>
  </si>
  <si>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</si>
  <si>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</si>
  <si>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</si>
  <si>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</si>
  <si>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</si>
  <si>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</si>
  <si>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</si>
  <si>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</si>
  <si>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</si>
  <si>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</si>
  <si>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</si>
  <si>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</si>
  <si>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</si>
  <si>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</si>
  <si>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</si>
  <si>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</si>
  <si>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</si>
  <si>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</si>
  <si>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</si>
  <si>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</si>
  <si>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</si>
  <si>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</si>
  <si>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</si>
  <si>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</si>
  <si>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</si>
  <si>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</si>
  <si>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</si>
  <si>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</si>
  <si>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</si>
  <si>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</si>
  <si>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</si>
  <si>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</si>
  <si>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</si>
  <si>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</si>
  <si>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</si>
  <si>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</si>
  <si>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</si>
  <si>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</si>
  <si>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</si>
  <si>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</si>
  <si>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</si>
  <si>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</si>
  <si>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</si>
  <si>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</si>
  <si>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</si>
  <si>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</si>
  <si>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</si>
  <si>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</si>
  <si>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</si>
  <si>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</si>
  <si>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</si>
  <si>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</si>
  <si>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</si>
  <si>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</si>
  <si>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</si>
  <si>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</si>
  <si>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</si>
  <si>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</si>
  <si>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</si>
  <si>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</si>
  <si>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</si>
  <si>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</si>
  <si>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</si>
  <si>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</si>
  <si>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</si>
  <si>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</si>
  <si>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</si>
  <si>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</si>
  <si>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MOIC</t>
  </si>
  <si>
    <t>Net Debt</t>
  </si>
  <si>
    <t>For Reference</t>
  </si>
  <si>
    <t>EBITDA at Exit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</si>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</sst>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9" fontId="22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4" fontId="12" fillId="0" borderId="1" xfId="0" applyNumberFormat="1" applyFont="1" applyBorder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0" fontId="19" fillId="0" borderId="7" xfId="0" applyFont="1" applyBorder="1"/>
    <xf numFmtId="0" fontId="19" fillId="0" borderId="8" xfId="0" applyFont="1" applyBorder="1"/>
    <xf numFmtId="166" fontId="20" fillId="0" borderId="7" xfId="0" applyNumberFormat="1" applyFont="1" applyBorder="1"/>
    <xf numFmtId="167" fontId="0" fillId="0" borderId="7" xfId="0" applyNumberFormat="1" applyBorder="1"/>
    <xf numFmtId="9" fontId="0" fillId="0" borderId="0" xfId="2" applyFont="1"/>
  </cellXfs>
  <cellStyles count="3">
    <cellStyle name="Hyperlink 2" xfId="1" xr:uid="{22824541-EAD9-1F4E-8E56-EC65374A281B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\Desktop\rareliquid\Excels\2024.0.13%20-%20Burger%20King%20LBO%20Stream%20-%20Part%202%20-%20v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5621-F4A8-40E0-BD7C-E3B2A6B41CD4}">
  <dimension ref="A2:P106"/>
  <sheetViews>
    <sheetView showGridLines="0" tabSelected="1" zoomScaleNormal="100" workbookViewId="0">
      <selection activeCell="O15" sqref="O15"/>
    </sheetView>
  </sheetViews>
  <sheetFormatPr defaultColWidth="8.81640625" defaultRowHeight="14.5" x14ac:dyDescent="0.35"/>
  <cols>
    <col min="1" max="1" width="3.6328125" style="10" customWidth="1"/>
  </cols>
  <sheetData>
    <row r="2" spans="1:15" s="1" customFormat="1" ht="21" x14ac:dyDescent="0.5">
      <c r="A2" s="41"/>
      <c r="B2" s="2" t="s">
        <v>0</v>
      </c>
    </row>
    <row r="4" spans="1:15" x14ac:dyDescent="0.35">
      <c r="A4" s="10" t="s">
        <v>54</v>
      </c>
      <c r="B4" s="1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5" customHeight="1" x14ac:dyDescent="0.35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5">
      <c r="B6" s="7" t="s">
        <v>23</v>
      </c>
      <c r="C6" s="7"/>
      <c r="D6" s="7"/>
      <c r="E6" s="7"/>
      <c r="G6" s="7" t="s">
        <v>25</v>
      </c>
      <c r="H6" s="7"/>
      <c r="I6" s="7"/>
      <c r="J6" s="13"/>
      <c r="L6" s="7" t="s">
        <v>2</v>
      </c>
      <c r="M6" s="7"/>
      <c r="N6" s="13" t="s">
        <v>3</v>
      </c>
      <c r="O6" s="13" t="s">
        <v>4</v>
      </c>
    </row>
    <row r="7" spans="1:15" x14ac:dyDescent="0.35">
      <c r="B7" t="s">
        <v>19</v>
      </c>
      <c r="E7" s="31">
        <f>J9</f>
        <v>250</v>
      </c>
      <c r="G7" s="11" t="s">
        <v>7</v>
      </c>
      <c r="L7" t="s">
        <v>5</v>
      </c>
      <c r="N7" s="24">
        <v>4</v>
      </c>
      <c r="O7" s="23">
        <v>0.06</v>
      </c>
    </row>
    <row r="8" spans="1:15" x14ac:dyDescent="0.35">
      <c r="B8" s="1" t="s">
        <v>21</v>
      </c>
      <c r="C8" s="1"/>
      <c r="D8" s="1"/>
      <c r="E8" s="21">
        <v>10</v>
      </c>
      <c r="G8" t="s">
        <v>9</v>
      </c>
      <c r="J8" s="22">
        <v>1000</v>
      </c>
      <c r="L8" t="s">
        <v>35</v>
      </c>
      <c r="N8" s="24">
        <v>2</v>
      </c>
      <c r="O8" s="23">
        <v>0.12</v>
      </c>
    </row>
    <row r="9" spans="1:15" x14ac:dyDescent="0.35">
      <c r="B9" s="8" t="s">
        <v>22</v>
      </c>
      <c r="C9" s="8"/>
      <c r="D9" s="8"/>
      <c r="E9" s="17">
        <f>E7*E8</f>
        <v>2500</v>
      </c>
      <c r="G9" t="s">
        <v>11</v>
      </c>
      <c r="J9" s="22">
        <v>250</v>
      </c>
      <c r="K9" s="16"/>
    </row>
    <row r="10" spans="1:15" x14ac:dyDescent="0.35">
      <c r="B10" s="1" t="s">
        <v>8</v>
      </c>
      <c r="C10" s="1"/>
      <c r="D10" s="1"/>
      <c r="E10" s="20">
        <v>500</v>
      </c>
      <c r="G10" t="s">
        <v>13</v>
      </c>
      <c r="J10" s="22">
        <v>50</v>
      </c>
      <c r="L10" s="7" t="s">
        <v>71</v>
      </c>
      <c r="M10" s="7"/>
      <c r="N10" s="13"/>
      <c r="O10" s="13"/>
    </row>
    <row r="11" spans="1:15" x14ac:dyDescent="0.35">
      <c r="B11" s="8" t="s">
        <v>20</v>
      </c>
      <c r="C11" s="8"/>
      <c r="D11" s="8"/>
      <c r="E11" s="17">
        <f>E9-E10</f>
        <v>2000</v>
      </c>
      <c r="G11" t="s">
        <v>16</v>
      </c>
      <c r="J11" s="22">
        <v>75</v>
      </c>
      <c r="L11" t="s">
        <v>65</v>
      </c>
      <c r="O11" s="71">
        <f>O106</f>
        <v>0.24952597107560948</v>
      </c>
    </row>
    <row r="12" spans="1:15" x14ac:dyDescent="0.35">
      <c r="G12" t="s">
        <v>18</v>
      </c>
      <c r="J12" s="22">
        <v>100</v>
      </c>
    </row>
    <row r="13" spans="1:15" x14ac:dyDescent="0.35">
      <c r="B13" t="s">
        <v>14</v>
      </c>
      <c r="E13" s="22">
        <v>50</v>
      </c>
    </row>
    <row r="14" spans="1:15" x14ac:dyDescent="0.35">
      <c r="E14" s="19"/>
      <c r="G14" s="11" t="s">
        <v>10</v>
      </c>
    </row>
    <row r="15" spans="1:15" x14ac:dyDescent="0.35">
      <c r="B15" s="7" t="s">
        <v>24</v>
      </c>
      <c r="C15" s="7"/>
      <c r="D15" s="7"/>
      <c r="E15" s="7"/>
      <c r="G15" t="s">
        <v>12</v>
      </c>
      <c r="J15" s="23">
        <v>7.0000000000000007E-2</v>
      </c>
    </row>
    <row r="16" spans="1:15" x14ac:dyDescent="0.35">
      <c r="B16" t="s">
        <v>21</v>
      </c>
      <c r="E16" s="42">
        <f>E8</f>
        <v>10</v>
      </c>
      <c r="G16" t="s">
        <v>15</v>
      </c>
      <c r="J16" s="23">
        <v>0.01</v>
      </c>
    </row>
    <row r="17" spans="1:15" x14ac:dyDescent="0.35">
      <c r="G17" t="s">
        <v>17</v>
      </c>
      <c r="J17" s="23">
        <v>0.21</v>
      </c>
    </row>
    <row r="18" spans="1:15" x14ac:dyDescent="0.35">
      <c r="J18" s="18"/>
    </row>
    <row r="19" spans="1:15" x14ac:dyDescent="0.35">
      <c r="A19" s="10" t="s">
        <v>54</v>
      </c>
      <c r="B19" s="14" t="s">
        <v>26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5" customHeight="1" x14ac:dyDescent="0.35">
      <c r="J20" s="18"/>
    </row>
    <row r="21" spans="1:15" x14ac:dyDescent="0.35">
      <c r="B21" s="7" t="s">
        <v>27</v>
      </c>
      <c r="C21" s="7"/>
      <c r="D21" s="7"/>
      <c r="E21" s="7"/>
      <c r="F21" s="7"/>
      <c r="G21" s="7"/>
      <c r="J21" s="7" t="s">
        <v>28</v>
      </c>
      <c r="K21" s="7"/>
      <c r="L21" s="7"/>
      <c r="M21" s="7"/>
      <c r="N21" s="7"/>
      <c r="O21" s="7"/>
    </row>
    <row r="22" spans="1:15" x14ac:dyDescent="0.35">
      <c r="E22" s="12" t="s">
        <v>3</v>
      </c>
      <c r="F22" s="12" t="s">
        <v>29</v>
      </c>
      <c r="G22" s="12" t="s">
        <v>30</v>
      </c>
      <c r="M22" s="12" t="s">
        <v>3</v>
      </c>
      <c r="N22" s="12" t="s">
        <v>29</v>
      </c>
      <c r="O22" s="12" t="s">
        <v>30</v>
      </c>
    </row>
    <row r="23" spans="1:15" x14ac:dyDescent="0.35">
      <c r="B23" t="str">
        <f>L7</f>
        <v>Bank Debt</v>
      </c>
      <c r="E23" s="3">
        <f>F23*J9</f>
        <v>1000</v>
      </c>
      <c r="F23" s="29">
        <f>N7</f>
        <v>4</v>
      </c>
      <c r="G23" s="25">
        <f>E23/E$29</f>
        <v>0.39215686274509803</v>
      </c>
      <c r="J23" t="s">
        <v>36</v>
      </c>
      <c r="M23" s="30">
        <f>E10</f>
        <v>500</v>
      </c>
      <c r="N23" s="26">
        <f>M23/J9</f>
        <v>2</v>
      </c>
      <c r="O23" s="25">
        <f>M23/M$29</f>
        <v>0.19607843137254902</v>
      </c>
    </row>
    <row r="24" spans="1:15" x14ac:dyDescent="0.35">
      <c r="B24" s="1" t="str">
        <f>L8</f>
        <v>Senior Notes</v>
      </c>
      <c r="C24" s="28"/>
      <c r="D24" s="28"/>
      <c r="E24" s="28">
        <f>F24*J9</f>
        <v>500</v>
      </c>
      <c r="F24" s="33">
        <f>N8</f>
        <v>2</v>
      </c>
      <c r="G24" s="25">
        <f t="shared" ref="G24:G27" si="0">E24/E$29</f>
        <v>0.19607843137254902</v>
      </c>
      <c r="J24" t="s">
        <v>37</v>
      </c>
      <c r="M24" s="30">
        <f>E11</f>
        <v>2000</v>
      </c>
      <c r="N24" s="26">
        <f>M24/J9</f>
        <v>8</v>
      </c>
      <c r="O24" s="25">
        <f t="shared" ref="O24:O26" si="1">M24/M$29</f>
        <v>0.78431372549019607</v>
      </c>
    </row>
    <row r="25" spans="1:15" x14ac:dyDescent="0.35">
      <c r="B25" s="8" t="s">
        <v>31</v>
      </c>
      <c r="C25" s="8"/>
      <c r="D25" s="8"/>
      <c r="E25" s="9">
        <f>E23+E24</f>
        <v>1500</v>
      </c>
      <c r="F25" s="32">
        <f>F23+F24</f>
        <v>6</v>
      </c>
      <c r="G25" s="25">
        <f t="shared" si="0"/>
        <v>0.58823529411764708</v>
      </c>
      <c r="M25" s="3"/>
      <c r="O25" s="25"/>
    </row>
    <row r="26" spans="1:15" x14ac:dyDescent="0.35">
      <c r="G26" s="25"/>
      <c r="J26" t="s">
        <v>33</v>
      </c>
      <c r="M26" s="30">
        <f>E13</f>
        <v>50</v>
      </c>
      <c r="N26" s="26">
        <f>M26/J9</f>
        <v>0.2</v>
      </c>
      <c r="O26" s="25">
        <f t="shared" si="1"/>
        <v>1.9607843137254902E-2</v>
      </c>
    </row>
    <row r="27" spans="1:15" x14ac:dyDescent="0.35">
      <c r="B27" t="s">
        <v>32</v>
      </c>
      <c r="E27" s="3">
        <f>E29-E25</f>
        <v>1050</v>
      </c>
      <c r="F27" s="3">
        <f>E27/J9</f>
        <v>4.2</v>
      </c>
      <c r="G27" s="25">
        <f t="shared" si="0"/>
        <v>0.41176470588235292</v>
      </c>
      <c r="M27" s="27"/>
    </row>
    <row r="28" spans="1:15" x14ac:dyDescent="0.35">
      <c r="E28" s="3"/>
      <c r="F28" s="26"/>
      <c r="G28" s="25"/>
      <c r="M28" s="3"/>
      <c r="N28" s="26"/>
      <c r="O28" s="25"/>
    </row>
    <row r="29" spans="1:15" x14ac:dyDescent="0.35">
      <c r="B29" s="34" t="s">
        <v>34</v>
      </c>
      <c r="C29" s="35"/>
      <c r="D29" s="35"/>
      <c r="E29" s="36">
        <f>M29</f>
        <v>2550</v>
      </c>
      <c r="F29" s="36">
        <f>N29</f>
        <v>10.199999999999999</v>
      </c>
      <c r="G29" s="37">
        <f>SUM(G23,G24,G27)</f>
        <v>1</v>
      </c>
      <c r="J29" s="34"/>
      <c r="K29" s="35"/>
      <c r="L29" s="35"/>
      <c r="M29" s="36">
        <f>M23+M24+M26</f>
        <v>2550</v>
      </c>
      <c r="N29" s="36">
        <f>N23+N24+N26</f>
        <v>10.199999999999999</v>
      </c>
      <c r="O29" s="37">
        <f>O26+O24+O23</f>
        <v>1</v>
      </c>
    </row>
    <row r="30" spans="1:15" x14ac:dyDescent="0.35">
      <c r="E30" s="3"/>
      <c r="F30" s="26"/>
      <c r="G30" s="25"/>
      <c r="L30" s="3"/>
      <c r="M30" s="26"/>
      <c r="N30" s="25"/>
    </row>
    <row r="32" spans="1:15" collapsed="1" x14ac:dyDescent="0.35">
      <c r="B32" s="14" t="s">
        <v>25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35"/>
    <row r="34" spans="2:15" x14ac:dyDescent="0.35">
      <c r="B34" s="7" t="s">
        <v>38</v>
      </c>
      <c r="C34" s="7"/>
      <c r="D34" s="7"/>
      <c r="E34" s="7"/>
      <c r="F34" s="7"/>
      <c r="G34" s="7"/>
      <c r="H34" s="7"/>
      <c r="I34" s="7"/>
      <c r="J34" s="13" t="s">
        <v>39</v>
      </c>
      <c r="K34" s="13" t="s">
        <v>40</v>
      </c>
      <c r="L34" s="13" t="s">
        <v>41</v>
      </c>
      <c r="M34" s="13" t="s">
        <v>42</v>
      </c>
      <c r="N34" s="13" t="s">
        <v>43</v>
      </c>
      <c r="O34" s="13" t="s">
        <v>44</v>
      </c>
    </row>
    <row r="35" spans="2:15" x14ac:dyDescent="0.35">
      <c r="B35" t="s">
        <v>9</v>
      </c>
      <c r="J35" s="46">
        <f>J8</f>
        <v>1000</v>
      </c>
      <c r="K35" s="3">
        <f>J35*(1+K36)</f>
        <v>1070</v>
      </c>
      <c r="L35" s="3">
        <f>K35*(1+L36)</f>
        <v>1144.9000000000001</v>
      </c>
      <c r="M35" s="3">
        <f t="shared" ref="M35:O35" si="2">L35*(1+M36)</f>
        <v>1225.0430000000001</v>
      </c>
      <c r="N35" s="3">
        <f t="shared" si="2"/>
        <v>1310.7960100000003</v>
      </c>
      <c r="O35" s="3">
        <f t="shared" si="2"/>
        <v>1402.5517307000005</v>
      </c>
    </row>
    <row r="36" spans="2:15" ht="14.5" customHeight="1" x14ac:dyDescent="0.35">
      <c r="B36" s="5" t="s">
        <v>55</v>
      </c>
      <c r="J36" s="47"/>
      <c r="K36" s="43">
        <f>$J15</f>
        <v>7.0000000000000007E-2</v>
      </c>
      <c r="L36" s="43">
        <f t="shared" ref="L36:O36" si="3">$J15</f>
        <v>7.0000000000000007E-2</v>
      </c>
      <c r="M36" s="43">
        <f t="shared" si="3"/>
        <v>7.0000000000000007E-2</v>
      </c>
      <c r="N36" s="43">
        <f t="shared" si="3"/>
        <v>7.0000000000000007E-2</v>
      </c>
      <c r="O36" s="43">
        <f t="shared" si="3"/>
        <v>7.0000000000000007E-2</v>
      </c>
    </row>
    <row r="37" spans="2:15" x14ac:dyDescent="0.35">
      <c r="J37" s="47"/>
    </row>
    <row r="38" spans="2:15" ht="14.5" customHeight="1" x14ac:dyDescent="0.35">
      <c r="B38" s="38" t="s">
        <v>11</v>
      </c>
      <c r="J38" s="46">
        <f>J9</f>
        <v>250</v>
      </c>
      <c r="K38" s="38">
        <f>K35*K39</f>
        <v>278.2</v>
      </c>
      <c r="L38" s="38">
        <f t="shared" ref="L38:O38" si="4">L35*L39</f>
        <v>309.12300000000005</v>
      </c>
      <c r="M38" s="38">
        <f t="shared" si="4"/>
        <v>343.01204000000007</v>
      </c>
      <c r="N38" s="38">
        <f t="shared" si="4"/>
        <v>380.13084290000012</v>
      </c>
      <c r="O38" s="38">
        <f t="shared" si="4"/>
        <v>420.76551921000021</v>
      </c>
    </row>
    <row r="39" spans="2:15" x14ac:dyDescent="0.35">
      <c r="B39" s="5" t="s">
        <v>45</v>
      </c>
      <c r="J39" s="48">
        <f>J38/J35</f>
        <v>0.25</v>
      </c>
      <c r="K39" s="39">
        <f>J39+$J16</f>
        <v>0.26</v>
      </c>
      <c r="L39" s="39">
        <f t="shared" ref="L39:O39" si="5">K39+$J16</f>
        <v>0.27</v>
      </c>
      <c r="M39" s="39">
        <f t="shared" si="5"/>
        <v>0.28000000000000003</v>
      </c>
      <c r="N39" s="39">
        <f t="shared" si="5"/>
        <v>0.29000000000000004</v>
      </c>
      <c r="O39" s="39">
        <f t="shared" si="5"/>
        <v>0.30000000000000004</v>
      </c>
    </row>
    <row r="40" spans="2:15" x14ac:dyDescent="0.35">
      <c r="J40" s="47"/>
    </row>
    <row r="41" spans="2:15" x14ac:dyDescent="0.35">
      <c r="B41" t="s">
        <v>46</v>
      </c>
      <c r="J41" s="49">
        <f>J9-J10</f>
        <v>200</v>
      </c>
      <c r="K41" s="45">
        <f>K38-K56</f>
        <v>224.7</v>
      </c>
      <c r="L41" s="45">
        <f t="shared" ref="L41:O41" si="6">L38-L56</f>
        <v>251.87800000000004</v>
      </c>
      <c r="M41" s="45">
        <f t="shared" si="6"/>
        <v>281.75989000000004</v>
      </c>
      <c r="N41" s="45">
        <f t="shared" si="6"/>
        <v>314.59104240000011</v>
      </c>
      <c r="O41" s="45">
        <f t="shared" si="6"/>
        <v>350.63793267500017</v>
      </c>
    </row>
    <row r="42" spans="2:15" x14ac:dyDescent="0.35">
      <c r="B42" s="5" t="s">
        <v>45</v>
      </c>
      <c r="J42" s="48">
        <f>J41/J35</f>
        <v>0.2</v>
      </c>
      <c r="K42" s="44">
        <f>K41/K35</f>
        <v>0.21</v>
      </c>
      <c r="L42" s="44">
        <f t="shared" ref="L42:O42" si="7">L41/L35</f>
        <v>0.22000000000000003</v>
      </c>
      <c r="M42" s="44">
        <f t="shared" si="7"/>
        <v>0.23</v>
      </c>
      <c r="N42" s="44">
        <f t="shared" si="7"/>
        <v>0.24000000000000005</v>
      </c>
      <c r="O42" s="44">
        <f t="shared" si="7"/>
        <v>0.25000000000000006</v>
      </c>
    </row>
    <row r="43" spans="2:15" x14ac:dyDescent="0.35">
      <c r="B43" s="5"/>
      <c r="J43" s="48"/>
      <c r="K43" s="44"/>
      <c r="L43" s="44"/>
      <c r="M43" s="44"/>
      <c r="N43" s="44"/>
      <c r="O43" s="44"/>
    </row>
    <row r="44" spans="2:15" x14ac:dyDescent="0.35">
      <c r="B44" t="s">
        <v>47</v>
      </c>
      <c r="J44" s="47"/>
      <c r="K44" s="72">
        <f>K91</f>
        <v>120</v>
      </c>
      <c r="L44" s="72">
        <f t="shared" ref="L44:O44" si="8">L91</f>
        <v>117.06222</v>
      </c>
      <c r="M44" s="72">
        <f t="shared" si="8"/>
        <v>112.838702028</v>
      </c>
      <c r="N44" s="72">
        <f t="shared" si="8"/>
        <v>107.15026021812719</v>
      </c>
      <c r="O44" s="72">
        <f t="shared" si="8"/>
        <v>99.798279217706408</v>
      </c>
    </row>
    <row r="45" spans="2:15" x14ac:dyDescent="0.35">
      <c r="J45" s="46"/>
      <c r="K45" s="38"/>
      <c r="L45" s="38"/>
      <c r="M45" s="38"/>
      <c r="N45" s="38"/>
      <c r="O45" s="38"/>
    </row>
    <row r="46" spans="2:15" x14ac:dyDescent="0.35">
      <c r="B46" t="s">
        <v>48</v>
      </c>
      <c r="J46" s="50"/>
      <c r="K46" s="38">
        <f>K41-K44</f>
        <v>104.69999999999999</v>
      </c>
      <c r="L46" s="38">
        <f t="shared" ref="L46:O46" si="9">L41-L44</f>
        <v>134.81578000000005</v>
      </c>
      <c r="M46" s="38">
        <f t="shared" si="9"/>
        <v>168.92118797200004</v>
      </c>
      <c r="N46" s="38">
        <f t="shared" si="9"/>
        <v>207.44078218187292</v>
      </c>
      <c r="O46" s="38">
        <f t="shared" si="9"/>
        <v>250.83965345729376</v>
      </c>
    </row>
    <row r="47" spans="2:15" x14ac:dyDescent="0.35">
      <c r="B47" s="5" t="s">
        <v>45</v>
      </c>
      <c r="J47" s="51"/>
      <c r="K47" s="43">
        <f>K46/K35</f>
        <v>9.785046728971962E-2</v>
      </c>
      <c r="L47" s="43">
        <f t="shared" ref="L47:O47" si="10">L46/L35</f>
        <v>0.11775332343436111</v>
      </c>
      <c r="M47" s="43">
        <f t="shared" si="10"/>
        <v>0.13789000710342414</v>
      </c>
      <c r="N47" s="43">
        <f t="shared" si="10"/>
        <v>0.1582555795099444</v>
      </c>
      <c r="O47" s="43">
        <f t="shared" si="10"/>
        <v>0.17884520618152319</v>
      </c>
    </row>
    <row r="48" spans="2:15" x14ac:dyDescent="0.35">
      <c r="J48" s="50"/>
      <c r="K48" s="38"/>
      <c r="L48" s="38"/>
      <c r="M48" s="38"/>
      <c r="N48" s="38"/>
      <c r="O48" s="38"/>
    </row>
    <row r="49" spans="2:15" x14ac:dyDescent="0.35">
      <c r="B49" t="s">
        <v>49</v>
      </c>
      <c r="J49" s="46"/>
      <c r="K49" s="45">
        <f>K50*K46</f>
        <v>21.986999999999998</v>
      </c>
      <c r="L49" s="45">
        <f t="shared" ref="L49:O49" si="11">L50*L46</f>
        <v>28.311313800000008</v>
      </c>
      <c r="M49" s="45">
        <f t="shared" si="11"/>
        <v>35.473449474120009</v>
      </c>
      <c r="N49" s="45">
        <f t="shared" si="11"/>
        <v>43.562564258193312</v>
      </c>
      <c r="O49" s="45">
        <f t="shared" si="11"/>
        <v>52.676327226031688</v>
      </c>
    </row>
    <row r="50" spans="2:15" x14ac:dyDescent="0.35">
      <c r="B50" s="5" t="s">
        <v>50</v>
      </c>
      <c r="J50" s="51"/>
      <c r="K50" s="43">
        <f>J17</f>
        <v>0.21</v>
      </c>
      <c r="L50" s="43">
        <f>K50</f>
        <v>0.21</v>
      </c>
      <c r="M50" s="43">
        <f t="shared" ref="M50:O50" si="12">L50</f>
        <v>0.21</v>
      </c>
      <c r="N50" s="43">
        <f t="shared" si="12"/>
        <v>0.21</v>
      </c>
      <c r="O50" s="43">
        <f t="shared" si="12"/>
        <v>0.21</v>
      </c>
    </row>
    <row r="51" spans="2:15" x14ac:dyDescent="0.35">
      <c r="B51" s="5"/>
      <c r="J51" s="51"/>
      <c r="K51" s="43"/>
      <c r="L51" s="43"/>
      <c r="M51" s="43"/>
      <c r="N51" s="43"/>
      <c r="O51" s="43"/>
    </row>
    <row r="52" spans="2:15" x14ac:dyDescent="0.35">
      <c r="B52" t="s">
        <v>51</v>
      </c>
      <c r="J52" s="50"/>
      <c r="K52" s="38">
        <f>K46-K49</f>
        <v>82.712999999999994</v>
      </c>
      <c r="L52" s="38">
        <f t="shared" ref="L52:O52" si="13">L46-L49</f>
        <v>106.50446620000004</v>
      </c>
      <c r="M52" s="38">
        <f t="shared" si="13"/>
        <v>133.44773849788004</v>
      </c>
      <c r="N52" s="38">
        <f t="shared" si="13"/>
        <v>163.87821792367961</v>
      </c>
      <c r="O52" s="38">
        <f t="shared" si="13"/>
        <v>198.16332623126209</v>
      </c>
    </row>
    <row r="53" spans="2:15" x14ac:dyDescent="0.35">
      <c r="B53" s="5" t="s">
        <v>45</v>
      </c>
      <c r="J53" s="51"/>
      <c r="K53" s="44">
        <f>K52/K35</f>
        <v>7.7301869158878503E-2</v>
      </c>
      <c r="L53" s="44">
        <f t="shared" ref="L53:O53" si="14">L52/L35</f>
        <v>9.3025125513145276E-2</v>
      </c>
      <c r="M53" s="44">
        <f t="shared" si="14"/>
        <v>0.10893310561170508</v>
      </c>
      <c r="N53" s="44">
        <f t="shared" si="14"/>
        <v>0.12502190781285608</v>
      </c>
      <c r="O53" s="44">
        <f t="shared" si="14"/>
        <v>0.14128771288340333</v>
      </c>
    </row>
    <row r="54" spans="2:15" x14ac:dyDescent="0.35">
      <c r="B54" s="5"/>
      <c r="J54" s="47"/>
    </row>
    <row r="55" spans="2:15" x14ac:dyDescent="0.35">
      <c r="B55" s="7" t="s">
        <v>56</v>
      </c>
      <c r="C55" s="7"/>
      <c r="D55" s="7"/>
      <c r="E55" s="7"/>
      <c r="F55" s="7"/>
      <c r="G55" s="7"/>
      <c r="H55" s="7"/>
      <c r="I55" s="7"/>
      <c r="J55" s="13" t="s">
        <v>39</v>
      </c>
      <c r="K55" s="13" t="s">
        <v>40</v>
      </c>
      <c r="L55" s="13" t="s">
        <v>41</v>
      </c>
      <c r="M55" s="13" t="s">
        <v>42</v>
      </c>
      <c r="N55" s="13" t="s">
        <v>43</v>
      </c>
      <c r="O55" s="13" t="s">
        <v>44</v>
      </c>
    </row>
    <row r="56" spans="2:15" x14ac:dyDescent="0.35">
      <c r="B56" t="s">
        <v>13</v>
      </c>
      <c r="J56" s="76">
        <f>J10</f>
        <v>50</v>
      </c>
      <c r="K56" s="38">
        <f>K57*K35</f>
        <v>53.5</v>
      </c>
      <c r="L56" s="38">
        <f t="shared" ref="L56:O56" si="15">L57*L35</f>
        <v>57.245000000000005</v>
      </c>
      <c r="M56" s="38">
        <f t="shared" si="15"/>
        <v>61.252150000000007</v>
      </c>
      <c r="N56" s="38">
        <f t="shared" si="15"/>
        <v>65.539800500000013</v>
      </c>
      <c r="O56" s="38">
        <f t="shared" si="15"/>
        <v>70.12758653500002</v>
      </c>
    </row>
    <row r="57" spans="2:15" x14ac:dyDescent="0.35">
      <c r="B57" s="5" t="s">
        <v>45</v>
      </c>
      <c r="J57" s="77">
        <f>J56/J35</f>
        <v>0.05</v>
      </c>
      <c r="K57" s="43">
        <f>J57</f>
        <v>0.05</v>
      </c>
      <c r="L57" s="43">
        <f t="shared" ref="L57:O57" si="16">K57</f>
        <v>0.05</v>
      </c>
      <c r="M57" s="43">
        <f t="shared" si="16"/>
        <v>0.05</v>
      </c>
      <c r="N57" s="43">
        <f t="shared" si="16"/>
        <v>0.05</v>
      </c>
      <c r="O57" s="43">
        <f t="shared" si="16"/>
        <v>0.05</v>
      </c>
    </row>
    <row r="58" spans="2:15" x14ac:dyDescent="0.35">
      <c r="B58" s="5"/>
    </row>
    <row r="59" spans="2:15" x14ac:dyDescent="0.35">
      <c r="B59" t="s">
        <v>52</v>
      </c>
      <c r="J59" s="46">
        <f>J12</f>
        <v>100</v>
      </c>
      <c r="K59" s="38">
        <f>K60*K35</f>
        <v>107</v>
      </c>
      <c r="L59" s="38">
        <f t="shared" ref="L59:O59" si="17">L60*L35</f>
        <v>114.49000000000001</v>
      </c>
      <c r="M59" s="38">
        <f t="shared" si="17"/>
        <v>122.50430000000001</v>
      </c>
      <c r="N59" s="38">
        <f t="shared" si="17"/>
        <v>131.07960100000003</v>
      </c>
      <c r="O59" s="38">
        <f t="shared" si="17"/>
        <v>140.25517307000004</v>
      </c>
    </row>
    <row r="60" spans="2:15" x14ac:dyDescent="0.35">
      <c r="B60" s="5" t="s">
        <v>45</v>
      </c>
      <c r="J60" s="53">
        <f>J59/J35</f>
        <v>0.1</v>
      </c>
      <c r="K60" s="43">
        <f>J60</f>
        <v>0.1</v>
      </c>
      <c r="L60" s="43">
        <f t="shared" ref="L60:O60" si="18">K60</f>
        <v>0.1</v>
      </c>
      <c r="M60" s="43">
        <f t="shared" si="18"/>
        <v>0.1</v>
      </c>
      <c r="N60" s="43">
        <f t="shared" si="18"/>
        <v>0.1</v>
      </c>
      <c r="O60" s="43">
        <f t="shared" si="18"/>
        <v>0.1</v>
      </c>
    </row>
    <row r="61" spans="2:15" x14ac:dyDescent="0.35">
      <c r="B61" t="s">
        <v>59</v>
      </c>
      <c r="J61" s="53"/>
      <c r="K61" s="38">
        <f>K59-J59</f>
        <v>7</v>
      </c>
      <c r="L61" s="38">
        <f t="shared" ref="L61:O61" si="19">L59-K59</f>
        <v>7.4900000000000091</v>
      </c>
      <c r="M61" s="38">
        <f t="shared" si="19"/>
        <v>8.0143000000000058</v>
      </c>
      <c r="N61" s="38">
        <f t="shared" si="19"/>
        <v>8.5753010000000103</v>
      </c>
      <c r="O61" s="38">
        <f t="shared" si="19"/>
        <v>9.1755720700000154</v>
      </c>
    </row>
    <row r="62" spans="2:15" x14ac:dyDescent="0.35">
      <c r="B62" s="5"/>
      <c r="J62" s="47"/>
      <c r="K62" s="38"/>
      <c r="L62" s="38"/>
      <c r="M62" s="38"/>
      <c r="N62" s="38"/>
      <c r="O62" s="38"/>
    </row>
    <row r="63" spans="2:15" x14ac:dyDescent="0.35">
      <c r="B63" t="s">
        <v>57</v>
      </c>
      <c r="J63" s="52">
        <f>J11</f>
        <v>75</v>
      </c>
      <c r="K63" s="38">
        <f>K64*K35</f>
        <v>80.25</v>
      </c>
      <c r="L63" s="38">
        <f t="shared" ref="L63:O63" si="20">L64*L35</f>
        <v>85.867500000000007</v>
      </c>
      <c r="M63" s="38">
        <f t="shared" si="20"/>
        <v>91.878225</v>
      </c>
      <c r="N63" s="38">
        <f t="shared" si="20"/>
        <v>98.309700750000019</v>
      </c>
      <c r="O63" s="38">
        <f t="shared" si="20"/>
        <v>105.19137980250004</v>
      </c>
    </row>
    <row r="64" spans="2:15" x14ac:dyDescent="0.35">
      <c r="B64" s="5" t="s">
        <v>45</v>
      </c>
      <c r="J64" s="53">
        <f>J63/J35</f>
        <v>7.4999999999999997E-2</v>
      </c>
      <c r="K64" s="43">
        <f>J64</f>
        <v>7.4999999999999997E-2</v>
      </c>
      <c r="L64" s="43">
        <f t="shared" ref="L64:O64" si="21">K64</f>
        <v>7.4999999999999997E-2</v>
      </c>
      <c r="M64" s="43">
        <f t="shared" si="21"/>
        <v>7.4999999999999997E-2</v>
      </c>
      <c r="N64" s="43">
        <f t="shared" si="21"/>
        <v>7.4999999999999997E-2</v>
      </c>
      <c r="O64" s="43">
        <f t="shared" si="21"/>
        <v>7.4999999999999997E-2</v>
      </c>
    </row>
    <row r="65" spans="1:15" collapsed="1" x14ac:dyDescent="0.35">
      <c r="C65" s="5"/>
      <c r="J65" s="47"/>
    </row>
    <row r="66" spans="1:15" ht="14" customHeight="1" x14ac:dyDescent="0.35">
      <c r="B66" s="7" t="s">
        <v>53</v>
      </c>
      <c r="C66" s="7"/>
      <c r="D66" s="7"/>
      <c r="E66" s="7"/>
      <c r="F66" s="7"/>
      <c r="G66" s="7"/>
      <c r="H66" s="7"/>
      <c r="I66" s="7"/>
      <c r="J66" s="13" t="s">
        <v>39</v>
      </c>
      <c r="K66" s="13" t="s">
        <v>40</v>
      </c>
      <c r="L66" s="13" t="s">
        <v>41</v>
      </c>
      <c r="M66" s="13" t="s">
        <v>42</v>
      </c>
      <c r="N66" s="13" t="s">
        <v>43</v>
      </c>
      <c r="O66" s="13" t="s">
        <v>44</v>
      </c>
    </row>
    <row r="67" spans="1:15" x14ac:dyDescent="0.35">
      <c r="B67" t="s">
        <v>51</v>
      </c>
      <c r="J67" s="47"/>
      <c r="K67" s="56">
        <f>K52</f>
        <v>82.712999999999994</v>
      </c>
      <c r="L67" s="56">
        <f t="shared" ref="L67:O67" si="22">L52</f>
        <v>106.50446620000004</v>
      </c>
      <c r="M67" s="56">
        <f t="shared" si="22"/>
        <v>133.44773849788004</v>
      </c>
      <c r="N67" s="56">
        <f t="shared" si="22"/>
        <v>163.87821792367961</v>
      </c>
      <c r="O67" s="56">
        <f t="shared" si="22"/>
        <v>198.16332623126209</v>
      </c>
    </row>
    <row r="68" spans="1:15" x14ac:dyDescent="0.35">
      <c r="B68" t="s">
        <v>13</v>
      </c>
      <c r="J68" s="47"/>
      <c r="K68" s="56">
        <f>K56</f>
        <v>53.5</v>
      </c>
      <c r="L68" s="56">
        <f t="shared" ref="L68:O68" si="23">L56</f>
        <v>57.245000000000005</v>
      </c>
      <c r="M68" s="56">
        <f t="shared" si="23"/>
        <v>61.252150000000007</v>
      </c>
      <c r="N68" s="56">
        <f t="shared" si="23"/>
        <v>65.539800500000013</v>
      </c>
      <c r="O68" s="56">
        <f t="shared" si="23"/>
        <v>70.12758653500002</v>
      </c>
    </row>
    <row r="69" spans="1:15" x14ac:dyDescent="0.35">
      <c r="B69" t="s">
        <v>57</v>
      </c>
      <c r="J69" s="47"/>
      <c r="K69" s="56">
        <f>K63</f>
        <v>80.25</v>
      </c>
      <c r="L69" s="56">
        <f t="shared" ref="L69:O69" si="24">L63</f>
        <v>85.867500000000007</v>
      </c>
      <c r="M69" s="56">
        <f t="shared" si="24"/>
        <v>91.878225</v>
      </c>
      <c r="N69" s="56">
        <f t="shared" si="24"/>
        <v>98.309700750000019</v>
      </c>
      <c r="O69" s="56">
        <f t="shared" si="24"/>
        <v>105.19137980250004</v>
      </c>
    </row>
    <row r="70" spans="1:15" x14ac:dyDescent="0.35">
      <c r="B70" s="1" t="s">
        <v>58</v>
      </c>
      <c r="C70" s="1"/>
      <c r="D70" s="1"/>
      <c r="E70" s="1"/>
      <c r="F70" s="1"/>
      <c r="G70" s="1"/>
      <c r="H70" s="1"/>
      <c r="I70" s="1"/>
      <c r="J70" s="54"/>
      <c r="K70" s="57">
        <f>K61</f>
        <v>7</v>
      </c>
      <c r="L70" s="57">
        <f t="shared" ref="L70:O70" si="25">L61</f>
        <v>7.4900000000000091</v>
      </c>
      <c r="M70" s="57">
        <f t="shared" si="25"/>
        <v>8.0143000000000058</v>
      </c>
      <c r="N70" s="57">
        <f t="shared" si="25"/>
        <v>8.5753010000000103</v>
      </c>
      <c r="O70" s="57">
        <f t="shared" si="25"/>
        <v>9.1755720700000154</v>
      </c>
    </row>
    <row r="71" spans="1:15" x14ac:dyDescent="0.35">
      <c r="B71" s="34" t="s">
        <v>53</v>
      </c>
      <c r="C71" s="35"/>
      <c r="D71" s="35"/>
      <c r="E71" s="35"/>
      <c r="F71" s="35"/>
      <c r="G71" s="35"/>
      <c r="H71" s="35"/>
      <c r="I71" s="35"/>
      <c r="J71" s="58"/>
      <c r="K71" s="59">
        <f>K67+K68-K69-K70</f>
        <v>48.962999999999994</v>
      </c>
      <c r="L71" s="59">
        <f t="shared" ref="L71:O71" si="26">L67+L68-L69-L70</f>
        <v>70.391966200000013</v>
      </c>
      <c r="M71" s="59">
        <f t="shared" si="26"/>
        <v>94.807363497880033</v>
      </c>
      <c r="N71" s="59">
        <f t="shared" si="26"/>
        <v>122.5330166736796</v>
      </c>
      <c r="O71" s="59">
        <f t="shared" si="26"/>
        <v>153.92396089376209</v>
      </c>
    </row>
    <row r="74" spans="1:15" x14ac:dyDescent="0.35">
      <c r="A74" s="10" t="s">
        <v>54</v>
      </c>
      <c r="B74" s="14" t="s">
        <v>60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35"/>
    <row r="76" spans="1:15" x14ac:dyDescent="0.35">
      <c r="B76" s="7"/>
      <c r="C76" s="7"/>
      <c r="D76" s="7"/>
      <c r="E76" s="7"/>
      <c r="F76" s="7"/>
      <c r="G76" s="7"/>
      <c r="H76" s="7"/>
      <c r="I76" s="7"/>
      <c r="J76" s="13" t="s">
        <v>39</v>
      </c>
      <c r="K76" s="13" t="s">
        <v>40</v>
      </c>
      <c r="L76" s="13" t="s">
        <v>41</v>
      </c>
      <c r="M76" s="13" t="s">
        <v>42</v>
      </c>
      <c r="N76" s="13" t="s">
        <v>43</v>
      </c>
      <c r="O76" s="13" t="s">
        <v>44</v>
      </c>
    </row>
    <row r="77" spans="1:15" x14ac:dyDescent="0.35">
      <c r="B77" s="8" t="s">
        <v>5</v>
      </c>
      <c r="J77" s="47"/>
    </row>
    <row r="78" spans="1:15" x14ac:dyDescent="0.35">
      <c r="B78" t="s">
        <v>63</v>
      </c>
      <c r="D78" s="38"/>
      <c r="E78" s="38"/>
      <c r="F78" s="38"/>
      <c r="G78" s="38"/>
      <c r="H78" s="38"/>
      <c r="J78" s="47"/>
      <c r="K78" s="30">
        <f>J81</f>
        <v>1000</v>
      </c>
      <c r="L78" s="30">
        <f t="shared" ref="L78:O78" si="27">K81</f>
        <v>951.03700000000003</v>
      </c>
      <c r="M78" s="30">
        <f t="shared" si="27"/>
        <v>880.64503379999996</v>
      </c>
      <c r="N78" s="30">
        <f t="shared" si="27"/>
        <v>785.83767030211993</v>
      </c>
      <c r="O78" s="30">
        <f t="shared" si="27"/>
        <v>663.30465362844029</v>
      </c>
    </row>
    <row r="79" spans="1:15" x14ac:dyDescent="0.35">
      <c r="B79" t="s">
        <v>61</v>
      </c>
      <c r="D79" s="38"/>
      <c r="E79" s="38"/>
      <c r="F79" s="38"/>
      <c r="G79" s="38"/>
      <c r="H79" s="38"/>
      <c r="J79" s="47"/>
      <c r="K79" s="45">
        <f>K78*$O7</f>
        <v>60</v>
      </c>
      <c r="L79" s="45">
        <f t="shared" ref="L79:O79" si="28">L78*$O7</f>
        <v>57.062220000000003</v>
      </c>
      <c r="M79" s="45">
        <f t="shared" si="28"/>
        <v>52.838702027999993</v>
      </c>
      <c r="N79" s="45">
        <f t="shared" si="28"/>
        <v>47.150260218127194</v>
      </c>
      <c r="O79" s="45">
        <f t="shared" si="28"/>
        <v>39.798279217706416</v>
      </c>
    </row>
    <row r="80" spans="1:15" x14ac:dyDescent="0.35">
      <c r="B80" s="1" t="s">
        <v>62</v>
      </c>
      <c r="C80" s="1"/>
      <c r="D80" s="40"/>
      <c r="E80" s="40"/>
      <c r="F80" s="40"/>
      <c r="G80" s="40"/>
      <c r="H80" s="40"/>
      <c r="I80" s="1"/>
      <c r="J80" s="54"/>
      <c r="K80" s="40">
        <f>MIN(K71,K78)</f>
        <v>48.962999999999994</v>
      </c>
      <c r="L80" s="40">
        <f t="shared" ref="L80:O80" si="29">MIN(L71,L78)</f>
        <v>70.391966200000013</v>
      </c>
      <c r="M80" s="40">
        <f t="shared" si="29"/>
        <v>94.807363497880033</v>
      </c>
      <c r="N80" s="40">
        <f t="shared" si="29"/>
        <v>122.5330166736796</v>
      </c>
      <c r="O80" s="40">
        <f t="shared" si="29"/>
        <v>153.92396089376209</v>
      </c>
    </row>
    <row r="81" spans="1:16" x14ac:dyDescent="0.35">
      <c r="B81" s="8" t="s">
        <v>64</v>
      </c>
      <c r="C81" s="8"/>
      <c r="D81" s="55"/>
      <c r="E81" s="55"/>
      <c r="F81" s="55"/>
      <c r="G81" s="55"/>
      <c r="H81" s="55"/>
      <c r="I81" s="8"/>
      <c r="J81" s="61">
        <f>E23</f>
        <v>1000</v>
      </c>
      <c r="K81" s="55">
        <f>K78-K80</f>
        <v>951.03700000000003</v>
      </c>
      <c r="L81" s="55">
        <f t="shared" ref="L81:O81" si="30">L78-L80</f>
        <v>880.64503379999996</v>
      </c>
      <c r="M81" s="55">
        <f t="shared" si="30"/>
        <v>785.83767030211993</v>
      </c>
      <c r="N81" s="55">
        <f t="shared" si="30"/>
        <v>663.30465362844029</v>
      </c>
      <c r="O81" s="55">
        <f t="shared" si="30"/>
        <v>509.38069273467818</v>
      </c>
    </row>
    <row r="82" spans="1:16" x14ac:dyDescent="0.35">
      <c r="J82" s="47"/>
    </row>
    <row r="83" spans="1:16" x14ac:dyDescent="0.35">
      <c r="B83" s="8" t="s">
        <v>6</v>
      </c>
      <c r="J83" s="47"/>
    </row>
    <row r="84" spans="1:16" x14ac:dyDescent="0.35">
      <c r="B84" t="s">
        <v>63</v>
      </c>
      <c r="D84" s="38"/>
      <c r="E84" s="38"/>
      <c r="F84" s="38"/>
      <c r="G84" s="38"/>
      <c r="H84" s="38"/>
      <c r="J84" s="47"/>
      <c r="K84" s="30">
        <f>J87</f>
        <v>500</v>
      </c>
      <c r="L84" s="30">
        <f t="shared" ref="L84:O84" si="31">K87</f>
        <v>500</v>
      </c>
      <c r="M84" s="30">
        <f t="shared" si="31"/>
        <v>500</v>
      </c>
      <c r="N84" s="30">
        <f t="shared" si="31"/>
        <v>500</v>
      </c>
      <c r="O84" s="30">
        <f t="shared" si="31"/>
        <v>500</v>
      </c>
    </row>
    <row r="85" spans="1:16" x14ac:dyDescent="0.35">
      <c r="B85" t="s">
        <v>61</v>
      </c>
      <c r="D85" s="38"/>
      <c r="E85" s="38"/>
      <c r="F85" s="38"/>
      <c r="G85" s="38"/>
      <c r="H85" s="38"/>
      <c r="J85" s="47"/>
      <c r="K85" s="45">
        <f>J87*$O8</f>
        <v>60</v>
      </c>
      <c r="L85" s="45">
        <f t="shared" ref="L85:O85" si="32">K87*$O8</f>
        <v>60</v>
      </c>
      <c r="M85" s="45">
        <f t="shared" si="32"/>
        <v>60</v>
      </c>
      <c r="N85" s="45">
        <f t="shared" si="32"/>
        <v>60</v>
      </c>
      <c r="O85" s="45">
        <f t="shared" si="32"/>
        <v>60</v>
      </c>
    </row>
    <row r="86" spans="1:16" x14ac:dyDescent="0.35">
      <c r="B86" t="s">
        <v>62</v>
      </c>
      <c r="D86" s="3"/>
      <c r="E86" s="3"/>
      <c r="F86" s="3"/>
      <c r="G86" s="3"/>
      <c r="H86" s="3"/>
      <c r="J86" s="54"/>
      <c r="K86" s="62">
        <f>MIN(K71, K71-K80)</f>
        <v>0</v>
      </c>
      <c r="L86" s="62">
        <f t="shared" ref="L86:O86" si="33">MIN(L71, L71-L80)</f>
        <v>0</v>
      </c>
      <c r="M86" s="62">
        <f t="shared" si="33"/>
        <v>0</v>
      </c>
      <c r="N86" s="62">
        <f t="shared" si="33"/>
        <v>0</v>
      </c>
      <c r="O86" s="62">
        <f t="shared" si="33"/>
        <v>0</v>
      </c>
      <c r="P86" s="38"/>
    </row>
    <row r="87" spans="1:16" x14ac:dyDescent="0.35">
      <c r="B87" t="s">
        <v>64</v>
      </c>
      <c r="D87" s="38"/>
      <c r="E87" s="38"/>
      <c r="F87" s="38"/>
      <c r="G87" s="38"/>
      <c r="H87" s="38"/>
      <c r="J87" s="61">
        <f>E24</f>
        <v>500</v>
      </c>
      <c r="K87" s="55">
        <f>K84-K86</f>
        <v>500</v>
      </c>
      <c r="L87" s="55">
        <f t="shared" ref="L87:O87" si="34">L84-L86</f>
        <v>500</v>
      </c>
      <c r="M87" s="55">
        <f t="shared" si="34"/>
        <v>500</v>
      </c>
      <c r="N87" s="55">
        <f t="shared" si="34"/>
        <v>500</v>
      </c>
      <c r="O87" s="55">
        <f t="shared" si="34"/>
        <v>500</v>
      </c>
    </row>
    <row r="88" spans="1:16" x14ac:dyDescent="0.35">
      <c r="J88" s="47"/>
    </row>
    <row r="89" spans="1:16" x14ac:dyDescent="0.35">
      <c r="B89" s="8" t="s">
        <v>31</v>
      </c>
      <c r="J89" s="47"/>
      <c r="K89" s="38"/>
    </row>
    <row r="90" spans="1:16" x14ac:dyDescent="0.35">
      <c r="B90" t="s">
        <v>63</v>
      </c>
      <c r="D90" s="38"/>
      <c r="E90" s="38"/>
      <c r="F90" s="38"/>
      <c r="G90" s="38"/>
      <c r="H90" s="38"/>
      <c r="J90" s="73"/>
      <c r="K90" s="45">
        <f>K78+K84</f>
        <v>1500</v>
      </c>
      <c r="L90" s="45">
        <f t="shared" ref="L90:O90" si="35">L78+L84</f>
        <v>1451.037</v>
      </c>
      <c r="M90" s="45">
        <f t="shared" si="35"/>
        <v>1380.6450338</v>
      </c>
      <c r="N90" s="45">
        <f t="shared" si="35"/>
        <v>1285.8376703021199</v>
      </c>
      <c r="O90" s="45">
        <f t="shared" si="35"/>
        <v>1163.3046536284403</v>
      </c>
    </row>
    <row r="91" spans="1:16" x14ac:dyDescent="0.35">
      <c r="B91" t="s">
        <v>61</v>
      </c>
      <c r="D91" s="38"/>
      <c r="E91" s="38"/>
      <c r="F91" s="38"/>
      <c r="G91" s="38"/>
      <c r="H91" s="38"/>
      <c r="J91" s="73"/>
      <c r="K91" s="45">
        <f t="shared" ref="K91:O93" si="36">K79+K85</f>
        <v>120</v>
      </c>
      <c r="L91" s="45">
        <f t="shared" si="36"/>
        <v>117.06222</v>
      </c>
      <c r="M91" s="45">
        <f t="shared" si="36"/>
        <v>112.838702028</v>
      </c>
      <c r="N91" s="45">
        <f t="shared" si="36"/>
        <v>107.15026021812719</v>
      </c>
      <c r="O91" s="45">
        <f t="shared" si="36"/>
        <v>99.798279217706408</v>
      </c>
    </row>
    <row r="92" spans="1:16" x14ac:dyDescent="0.35">
      <c r="B92" t="s">
        <v>62</v>
      </c>
      <c r="D92" s="38"/>
      <c r="E92" s="38"/>
      <c r="F92" s="38"/>
      <c r="G92" s="38"/>
      <c r="H92" s="38"/>
      <c r="J92" s="74"/>
      <c r="K92" s="45">
        <f t="shared" si="36"/>
        <v>48.962999999999994</v>
      </c>
      <c r="L92" s="45">
        <f t="shared" si="36"/>
        <v>70.391966200000013</v>
      </c>
      <c r="M92" s="45">
        <f t="shared" si="36"/>
        <v>94.807363497880033</v>
      </c>
      <c r="N92" s="45">
        <f t="shared" si="36"/>
        <v>122.5330166736796</v>
      </c>
      <c r="O92" s="45">
        <f t="shared" si="36"/>
        <v>153.92396089376209</v>
      </c>
    </row>
    <row r="93" spans="1:16" x14ac:dyDescent="0.35">
      <c r="B93" t="s">
        <v>64</v>
      </c>
      <c r="D93" s="38"/>
      <c r="E93" s="38"/>
      <c r="F93" s="38"/>
      <c r="G93" s="38"/>
      <c r="H93" s="38"/>
      <c r="J93" s="75">
        <f>J87+J81</f>
        <v>1500</v>
      </c>
      <c r="K93" s="45">
        <f t="shared" si="36"/>
        <v>1451.037</v>
      </c>
      <c r="L93" s="45">
        <f t="shared" si="36"/>
        <v>1380.6450338</v>
      </c>
      <c r="M93" s="45">
        <f t="shared" si="36"/>
        <v>1285.8376703021199</v>
      </c>
      <c r="N93" s="45">
        <f t="shared" si="36"/>
        <v>1163.3046536284403</v>
      </c>
      <c r="O93" s="45">
        <f t="shared" si="36"/>
        <v>1009.3806927346782</v>
      </c>
    </row>
    <row r="95" spans="1:16" x14ac:dyDescent="0.35">
      <c r="A95" s="10" t="s">
        <v>54</v>
      </c>
      <c r="B95" s="14" t="s">
        <v>65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35">
      <c r="D96" s="38"/>
      <c r="E96" s="38"/>
      <c r="F96" s="38"/>
      <c r="G96" s="38"/>
      <c r="H96" s="38"/>
      <c r="O96" s="30"/>
    </row>
    <row r="97" spans="1:16" x14ac:dyDescent="0.35">
      <c r="B97" t="s">
        <v>72</v>
      </c>
      <c r="O97" s="38">
        <f>O38</f>
        <v>420.76551921000021</v>
      </c>
    </row>
    <row r="98" spans="1:16" x14ac:dyDescent="0.35">
      <c r="B98" s="1" t="s">
        <v>66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4">
        <f>E16</f>
        <v>10</v>
      </c>
    </row>
    <row r="99" spans="1:16" x14ac:dyDescent="0.35">
      <c r="B99" t="s">
        <v>22</v>
      </c>
      <c r="O99" s="38">
        <f>O97*O98</f>
        <v>4207.6551921000018</v>
      </c>
    </row>
    <row r="100" spans="1:16" x14ac:dyDescent="0.35">
      <c r="B100" s="1" t="s">
        <v>70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3">
        <f>O93</f>
        <v>1009.3806927346782</v>
      </c>
    </row>
    <row r="101" spans="1:16" x14ac:dyDescent="0.35">
      <c r="B101" s="34" t="s">
        <v>67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60">
        <f>O99-O100</f>
        <v>3198.2744993653237</v>
      </c>
    </row>
    <row r="103" spans="1:16" x14ac:dyDescent="0.35">
      <c r="B103" t="s">
        <v>68</v>
      </c>
      <c r="O103" s="38">
        <f>E27</f>
        <v>1050</v>
      </c>
    </row>
    <row r="104" spans="1:16" x14ac:dyDescent="0.35">
      <c r="O104" s="38">
        <f>O101-O103</f>
        <v>2148.2744993653237</v>
      </c>
      <c r="P104" t="s">
        <v>73</v>
      </c>
    </row>
    <row r="105" spans="1:16" x14ac:dyDescent="0.35">
      <c r="B105" s="65" t="s">
        <v>69</v>
      </c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7">
        <f>O101/O103</f>
        <v>3.0459757136812606</v>
      </c>
    </row>
    <row r="106" spans="1:16" x14ac:dyDescent="0.35">
      <c r="A106" s="10" t="s">
        <v>54</v>
      </c>
      <c r="B106" s="68" t="s">
        <v>65</v>
      </c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70">
        <f>O105^(1/5)-1</f>
        <v>0.24952597107560948</v>
      </c>
    </row>
  </sheetData>
  <pageMargins left="0.7" right="0.7" top="0.75" bottom="0.75" header="0.3" footer="0.3"/>
  <pageSetup orientation="portrait" r:id="rId1"/>
  <ignoredErrors>
    <ignoredError sqref="O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Andrew Wolz</cp:lastModifiedBy>
  <dcterms:created xsi:type="dcterms:W3CDTF">2023-03-14T11:01:16Z</dcterms:created>
  <dcterms:modified xsi:type="dcterms:W3CDTF">2025-06-20T17:59:21Z</dcterms:modified>
</cp:coreProperties>
</file>