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W:\Users\Wojtek\Desktop\Praca\EXCEL\"/>
    </mc:Choice>
  </mc:AlternateContent>
  <xr:revisionPtr revIDLastSave="0" documentId="13_ncr:1_{34BC0771-B132-4110-BB76-2361762EE841}" xr6:coauthVersionLast="47" xr6:coauthVersionMax="47" xr10:uidLastSave="{00000000-0000-0000-0000-000000000000}"/>
  <bookViews>
    <workbookView xWindow="-120" yWindow="-120" windowWidth="38640" windowHeight="21240" xr2:uid="{4CCBCBA3-5264-40BC-9E0E-885ED3717F49}"/>
  </bookViews>
  <sheets>
    <sheet name="Table" sheetId="1" r:id="rId1"/>
    <sheet name="Index" sheetId="2" r:id="rId2"/>
    <sheet name="Group" sheetId="3" r:id="rId3"/>
    <sheet name="Pivot Table Index" sheetId="4" r:id="rId4"/>
    <sheet name="Column Chart" sheetId="6" r:id="rId5"/>
    <sheet name="Database" sheetId="7" r:id="rId6"/>
  </sheets>
  <definedNames>
    <definedName name="Slicer_Data">#N/A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86" i="7" l="1"/>
  <c r="G1786" i="7"/>
  <c r="H1786"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I651" i="7"/>
  <c r="I652" i="7"/>
  <c r="I653" i="7"/>
  <c r="I654" i="7"/>
  <c r="I655" i="7"/>
  <c r="I656" i="7"/>
  <c r="I657" i="7"/>
  <c r="I658" i="7"/>
  <c r="I659" i="7"/>
  <c r="I660" i="7"/>
  <c r="I661" i="7"/>
  <c r="I662" i="7"/>
  <c r="I663" i="7"/>
  <c r="I664" i="7"/>
  <c r="I665" i="7"/>
  <c r="I666" i="7"/>
  <c r="I667" i="7"/>
  <c r="I668" i="7"/>
  <c r="I669" i="7"/>
  <c r="I670" i="7"/>
  <c r="I671" i="7"/>
  <c r="I672" i="7"/>
  <c r="I673" i="7"/>
  <c r="I674" i="7"/>
  <c r="I675" i="7"/>
  <c r="I676" i="7"/>
  <c r="I677" i="7"/>
  <c r="I678" i="7"/>
  <c r="I679" i="7"/>
  <c r="I680" i="7"/>
  <c r="I681" i="7"/>
  <c r="I682" i="7"/>
  <c r="I683" i="7"/>
  <c r="I684" i="7"/>
  <c r="I685" i="7"/>
  <c r="I686" i="7"/>
  <c r="I687" i="7"/>
  <c r="I688" i="7"/>
  <c r="I689" i="7"/>
  <c r="I690" i="7"/>
  <c r="I691" i="7"/>
  <c r="I692" i="7"/>
  <c r="I693" i="7"/>
  <c r="I694" i="7"/>
  <c r="I695" i="7"/>
  <c r="I696" i="7"/>
  <c r="I697" i="7"/>
  <c r="I698" i="7"/>
  <c r="I699" i="7"/>
  <c r="I700" i="7"/>
  <c r="I701" i="7"/>
  <c r="I702" i="7"/>
  <c r="I703" i="7"/>
  <c r="I704" i="7"/>
  <c r="I705" i="7"/>
  <c r="I706" i="7"/>
  <c r="I707" i="7"/>
  <c r="I708" i="7"/>
  <c r="I709" i="7"/>
  <c r="I710" i="7"/>
  <c r="I711" i="7"/>
  <c r="I712" i="7"/>
  <c r="I713" i="7"/>
  <c r="I714" i="7"/>
  <c r="I715" i="7"/>
  <c r="I716" i="7"/>
  <c r="I717" i="7"/>
  <c r="I718" i="7"/>
  <c r="I719" i="7"/>
  <c r="I720" i="7"/>
  <c r="I721" i="7"/>
  <c r="I722" i="7"/>
  <c r="I723" i="7"/>
  <c r="I724" i="7"/>
  <c r="I725" i="7"/>
  <c r="I726" i="7"/>
  <c r="I727" i="7"/>
  <c r="I728" i="7"/>
  <c r="I729" i="7"/>
  <c r="I730" i="7"/>
  <c r="I731" i="7"/>
  <c r="I732" i="7"/>
  <c r="I733" i="7"/>
  <c r="I734" i="7"/>
  <c r="I735" i="7"/>
  <c r="I736" i="7"/>
  <c r="I737" i="7"/>
  <c r="I738" i="7"/>
  <c r="I739" i="7"/>
  <c r="I740" i="7"/>
  <c r="I741" i="7"/>
  <c r="I742" i="7"/>
  <c r="I743" i="7"/>
  <c r="I744" i="7"/>
  <c r="I745" i="7"/>
  <c r="I746" i="7"/>
  <c r="I747" i="7"/>
  <c r="I748" i="7"/>
  <c r="I749" i="7"/>
  <c r="I750" i="7"/>
  <c r="I751" i="7"/>
  <c r="I752" i="7"/>
  <c r="I753" i="7"/>
  <c r="I754" i="7"/>
  <c r="I755" i="7"/>
  <c r="I756" i="7"/>
  <c r="I757" i="7"/>
  <c r="I758" i="7"/>
  <c r="I759" i="7"/>
  <c r="I760" i="7"/>
  <c r="I761" i="7"/>
  <c r="I762" i="7"/>
  <c r="I763" i="7"/>
  <c r="I764" i="7"/>
  <c r="I765" i="7"/>
  <c r="I766" i="7"/>
  <c r="I767" i="7"/>
  <c r="I768" i="7"/>
  <c r="I769" i="7"/>
  <c r="I770" i="7"/>
  <c r="I771" i="7"/>
  <c r="I772" i="7"/>
  <c r="I773" i="7"/>
  <c r="I774" i="7"/>
  <c r="I775" i="7"/>
  <c r="I776" i="7"/>
  <c r="I777" i="7"/>
  <c r="I778" i="7"/>
  <c r="I779" i="7"/>
  <c r="I780" i="7"/>
  <c r="I781" i="7"/>
  <c r="I782" i="7"/>
  <c r="I783" i="7"/>
  <c r="I784" i="7"/>
  <c r="I785" i="7"/>
  <c r="I786" i="7"/>
  <c r="I787" i="7"/>
  <c r="I788" i="7"/>
  <c r="I789" i="7"/>
  <c r="I790" i="7"/>
  <c r="I791" i="7"/>
  <c r="I792" i="7"/>
  <c r="I793" i="7"/>
  <c r="I794" i="7"/>
  <c r="I795" i="7"/>
  <c r="I796" i="7"/>
  <c r="I797" i="7"/>
  <c r="I798" i="7"/>
  <c r="I799" i="7"/>
  <c r="I800" i="7"/>
  <c r="I801" i="7"/>
  <c r="I802" i="7"/>
  <c r="I803" i="7"/>
  <c r="I804" i="7"/>
  <c r="I805" i="7"/>
  <c r="I806" i="7"/>
  <c r="I807" i="7"/>
  <c r="I808" i="7"/>
  <c r="I809" i="7"/>
  <c r="I810" i="7"/>
  <c r="I811" i="7"/>
  <c r="I812" i="7"/>
  <c r="I813" i="7"/>
  <c r="I814" i="7"/>
  <c r="I815" i="7"/>
  <c r="I816" i="7"/>
  <c r="I817" i="7"/>
  <c r="I818" i="7"/>
  <c r="I819" i="7"/>
  <c r="I820" i="7"/>
  <c r="I821" i="7"/>
  <c r="I822" i="7"/>
  <c r="I823" i="7"/>
  <c r="I824" i="7"/>
  <c r="I825" i="7"/>
  <c r="I826" i="7"/>
  <c r="I827" i="7"/>
  <c r="I828" i="7"/>
  <c r="I829" i="7"/>
  <c r="I830" i="7"/>
  <c r="I831" i="7"/>
  <c r="I832" i="7"/>
  <c r="I833" i="7"/>
  <c r="I834" i="7"/>
  <c r="I835" i="7"/>
  <c r="I836" i="7"/>
  <c r="I837" i="7"/>
  <c r="I838" i="7"/>
  <c r="I839" i="7"/>
  <c r="I840" i="7"/>
  <c r="I841" i="7"/>
  <c r="I842" i="7"/>
  <c r="I843" i="7"/>
  <c r="I844" i="7"/>
  <c r="I845" i="7"/>
  <c r="I846" i="7"/>
  <c r="I847" i="7"/>
  <c r="I848" i="7"/>
  <c r="I849" i="7"/>
  <c r="I850" i="7"/>
  <c r="I851" i="7"/>
  <c r="I852" i="7"/>
  <c r="I853" i="7"/>
  <c r="I854" i="7"/>
  <c r="I855" i="7"/>
  <c r="I856" i="7"/>
  <c r="I857" i="7"/>
  <c r="I858" i="7"/>
  <c r="I859" i="7"/>
  <c r="I860" i="7"/>
  <c r="I861" i="7"/>
  <c r="I862" i="7"/>
  <c r="I863" i="7"/>
  <c r="I864" i="7"/>
  <c r="I865" i="7"/>
  <c r="I866" i="7"/>
  <c r="I867" i="7"/>
  <c r="I868" i="7"/>
  <c r="I869" i="7"/>
  <c r="I870" i="7"/>
  <c r="I871" i="7"/>
  <c r="I872" i="7"/>
  <c r="I873" i="7"/>
  <c r="I874" i="7"/>
  <c r="I875" i="7"/>
  <c r="I876" i="7"/>
  <c r="I877" i="7"/>
  <c r="I878" i="7"/>
  <c r="I879" i="7"/>
  <c r="I880" i="7"/>
  <c r="I881" i="7"/>
  <c r="I882" i="7"/>
  <c r="I883" i="7"/>
  <c r="I884" i="7"/>
  <c r="I885" i="7"/>
  <c r="I886" i="7"/>
  <c r="I887" i="7"/>
  <c r="I888" i="7"/>
  <c r="I889" i="7"/>
  <c r="I890" i="7"/>
  <c r="I891" i="7"/>
  <c r="I892" i="7"/>
  <c r="I893" i="7"/>
  <c r="I894" i="7"/>
  <c r="I895" i="7"/>
  <c r="I896" i="7"/>
  <c r="I897" i="7"/>
  <c r="I898" i="7"/>
  <c r="I899" i="7"/>
  <c r="I900" i="7"/>
  <c r="I901" i="7"/>
  <c r="I902" i="7"/>
  <c r="I903" i="7"/>
  <c r="I904" i="7"/>
  <c r="I905" i="7"/>
  <c r="I906" i="7"/>
  <c r="I907" i="7"/>
  <c r="I908" i="7"/>
  <c r="I909" i="7"/>
  <c r="I910" i="7"/>
  <c r="I911" i="7"/>
  <c r="I912" i="7"/>
  <c r="I913" i="7"/>
  <c r="I914" i="7"/>
  <c r="I915" i="7"/>
  <c r="I916" i="7"/>
  <c r="I917" i="7"/>
  <c r="I918" i="7"/>
  <c r="I919" i="7"/>
  <c r="I920" i="7"/>
  <c r="I921" i="7"/>
  <c r="I922" i="7"/>
  <c r="I923" i="7"/>
  <c r="I924" i="7"/>
  <c r="I925" i="7"/>
  <c r="I926" i="7"/>
  <c r="I927" i="7"/>
  <c r="I928" i="7"/>
  <c r="I929" i="7"/>
  <c r="I930" i="7"/>
  <c r="I931" i="7"/>
  <c r="I932" i="7"/>
  <c r="I933" i="7"/>
  <c r="I934" i="7"/>
  <c r="I935" i="7"/>
  <c r="I936" i="7"/>
  <c r="I937" i="7"/>
  <c r="I938" i="7"/>
  <c r="I939" i="7"/>
  <c r="I940" i="7"/>
  <c r="I941" i="7"/>
  <c r="I942" i="7"/>
  <c r="I943" i="7"/>
  <c r="I944" i="7"/>
  <c r="I945" i="7"/>
  <c r="I946" i="7"/>
  <c r="I947" i="7"/>
  <c r="I948" i="7"/>
  <c r="I949" i="7"/>
  <c r="I950" i="7"/>
  <c r="I951" i="7"/>
  <c r="I952" i="7"/>
  <c r="I953" i="7"/>
  <c r="I954" i="7"/>
  <c r="I955" i="7"/>
  <c r="I956" i="7"/>
  <c r="I957" i="7"/>
  <c r="I958" i="7"/>
  <c r="I959" i="7"/>
  <c r="I960" i="7"/>
  <c r="I961" i="7"/>
  <c r="I962" i="7"/>
  <c r="I963" i="7"/>
  <c r="I964" i="7"/>
  <c r="I965" i="7"/>
  <c r="I966" i="7"/>
  <c r="I967" i="7"/>
  <c r="I968" i="7"/>
  <c r="I969" i="7"/>
  <c r="I970" i="7"/>
  <c r="I971" i="7"/>
  <c r="I972" i="7"/>
  <c r="I973" i="7"/>
  <c r="I974" i="7"/>
  <c r="I975" i="7"/>
  <c r="I976" i="7"/>
  <c r="I977" i="7"/>
  <c r="I978" i="7"/>
  <c r="I979" i="7"/>
  <c r="I980" i="7"/>
  <c r="I981" i="7"/>
  <c r="I982" i="7"/>
  <c r="I983" i="7"/>
  <c r="I984" i="7"/>
  <c r="I985" i="7"/>
  <c r="I986" i="7"/>
  <c r="I987" i="7"/>
  <c r="I988" i="7"/>
  <c r="I989" i="7"/>
  <c r="I990" i="7"/>
  <c r="I991" i="7"/>
  <c r="I992" i="7"/>
  <c r="I993" i="7"/>
  <c r="I994" i="7"/>
  <c r="I995" i="7"/>
  <c r="I996" i="7"/>
  <c r="I997" i="7"/>
  <c r="I998" i="7"/>
  <c r="I999" i="7"/>
  <c r="I1000" i="7"/>
  <c r="I1001" i="7"/>
  <c r="I1002" i="7"/>
  <c r="I1003" i="7"/>
  <c r="I1004" i="7"/>
  <c r="I1005" i="7"/>
  <c r="I1006" i="7"/>
  <c r="I1007" i="7"/>
  <c r="I1008" i="7"/>
  <c r="I1009" i="7"/>
  <c r="I1010" i="7"/>
  <c r="I1011" i="7"/>
  <c r="I1012" i="7"/>
  <c r="I1013" i="7"/>
  <c r="I1014" i="7"/>
  <c r="I1015" i="7"/>
  <c r="I1016" i="7"/>
  <c r="I1017" i="7"/>
  <c r="I1018" i="7"/>
  <c r="I1019" i="7"/>
  <c r="I1020" i="7"/>
  <c r="I1021" i="7"/>
  <c r="I1022" i="7"/>
  <c r="I1023" i="7"/>
  <c r="I1024" i="7"/>
  <c r="I1025" i="7"/>
  <c r="I1026" i="7"/>
  <c r="I1027" i="7"/>
  <c r="I1028" i="7"/>
  <c r="I1029" i="7"/>
  <c r="I1030" i="7"/>
  <c r="I1031" i="7"/>
  <c r="I1032" i="7"/>
  <c r="I1033" i="7"/>
  <c r="I1034" i="7"/>
  <c r="I1035" i="7"/>
  <c r="I1036" i="7"/>
  <c r="I1037" i="7"/>
  <c r="I1038" i="7"/>
  <c r="I1039" i="7"/>
  <c r="I1040" i="7"/>
  <c r="I1041" i="7"/>
  <c r="I1042" i="7"/>
  <c r="I1043" i="7"/>
  <c r="I1044" i="7"/>
  <c r="I1045" i="7"/>
  <c r="I1046" i="7"/>
  <c r="I1047" i="7"/>
  <c r="I1048" i="7"/>
  <c r="I1049" i="7"/>
  <c r="I1050" i="7"/>
  <c r="I1051" i="7"/>
  <c r="I1052" i="7"/>
  <c r="I1053" i="7"/>
  <c r="I1054" i="7"/>
  <c r="I1055" i="7"/>
  <c r="I1056" i="7"/>
  <c r="I1057" i="7"/>
  <c r="I1058" i="7"/>
  <c r="I1059" i="7"/>
  <c r="I1060" i="7"/>
  <c r="I1061" i="7"/>
  <c r="I1062" i="7"/>
  <c r="I1063" i="7"/>
  <c r="I1064" i="7"/>
  <c r="I1065" i="7"/>
  <c r="I1066" i="7"/>
  <c r="I1067" i="7"/>
  <c r="I1068" i="7"/>
  <c r="I1069" i="7"/>
  <c r="I1070" i="7"/>
  <c r="I1071" i="7"/>
  <c r="I1072" i="7"/>
  <c r="I1073" i="7"/>
  <c r="I1074" i="7"/>
  <c r="I1075" i="7"/>
  <c r="I1076" i="7"/>
  <c r="I1077" i="7"/>
  <c r="I1078" i="7"/>
  <c r="I1079" i="7"/>
  <c r="I1080" i="7"/>
  <c r="I1081" i="7"/>
  <c r="I1082" i="7"/>
  <c r="I1083" i="7"/>
  <c r="I1084" i="7"/>
  <c r="I1085" i="7"/>
  <c r="I1086" i="7"/>
  <c r="I1087" i="7"/>
  <c r="I1088" i="7"/>
  <c r="I1089" i="7"/>
  <c r="I1090" i="7"/>
  <c r="I1091" i="7"/>
  <c r="I1092" i="7"/>
  <c r="I1093" i="7"/>
  <c r="I1094" i="7"/>
  <c r="I1095" i="7"/>
  <c r="I1096" i="7"/>
  <c r="I1097" i="7"/>
  <c r="I1098" i="7"/>
  <c r="I1099" i="7"/>
  <c r="I1100" i="7"/>
  <c r="I1101" i="7"/>
  <c r="I1102" i="7"/>
  <c r="I1103" i="7"/>
  <c r="I1104" i="7"/>
  <c r="I1105" i="7"/>
  <c r="I1106" i="7"/>
  <c r="I1107" i="7"/>
  <c r="I1108" i="7"/>
  <c r="I1109" i="7"/>
  <c r="I1110" i="7"/>
  <c r="I1111" i="7"/>
  <c r="I1112" i="7"/>
  <c r="I1113" i="7"/>
  <c r="I1114" i="7"/>
  <c r="I1115" i="7"/>
  <c r="I1116" i="7"/>
  <c r="I1117" i="7"/>
  <c r="I1118" i="7"/>
  <c r="I1119" i="7"/>
  <c r="I1120" i="7"/>
  <c r="I1121" i="7"/>
  <c r="I1122" i="7"/>
  <c r="I1123" i="7"/>
  <c r="I1124" i="7"/>
  <c r="I1125" i="7"/>
  <c r="I1126" i="7"/>
  <c r="I1127" i="7"/>
  <c r="I1128" i="7"/>
  <c r="I1129" i="7"/>
  <c r="I1130" i="7"/>
  <c r="I1131" i="7"/>
  <c r="I1132" i="7"/>
  <c r="I1133" i="7"/>
  <c r="I1134" i="7"/>
  <c r="I1135" i="7"/>
  <c r="I1136" i="7"/>
  <c r="I1137" i="7"/>
  <c r="I1138" i="7"/>
  <c r="I1139" i="7"/>
  <c r="I1140" i="7"/>
  <c r="I1141" i="7"/>
  <c r="I1142" i="7"/>
  <c r="I1143" i="7"/>
  <c r="I1144" i="7"/>
  <c r="I1145" i="7"/>
  <c r="I1146" i="7"/>
  <c r="I1147" i="7"/>
  <c r="I1148" i="7"/>
  <c r="I1149" i="7"/>
  <c r="I1150" i="7"/>
  <c r="I1151" i="7"/>
  <c r="I1152" i="7"/>
  <c r="I1153" i="7"/>
  <c r="I1154" i="7"/>
  <c r="I1155" i="7"/>
  <c r="I1156" i="7"/>
  <c r="I1157" i="7"/>
  <c r="I1158" i="7"/>
  <c r="I1159" i="7"/>
  <c r="I1160" i="7"/>
  <c r="I1161" i="7"/>
  <c r="I1162" i="7"/>
  <c r="I1163" i="7"/>
  <c r="I1164" i="7"/>
  <c r="I1165" i="7"/>
  <c r="I1166" i="7"/>
  <c r="I1167" i="7"/>
  <c r="I1168" i="7"/>
  <c r="I1169" i="7"/>
  <c r="I1170" i="7"/>
  <c r="I1171" i="7"/>
  <c r="I1172" i="7"/>
  <c r="I1173" i="7"/>
  <c r="I1174" i="7"/>
  <c r="I1175" i="7"/>
  <c r="I1176" i="7"/>
  <c r="I1177" i="7"/>
  <c r="I1178" i="7"/>
  <c r="I1179" i="7"/>
  <c r="I1180" i="7"/>
  <c r="I1181" i="7"/>
  <c r="I1182" i="7"/>
  <c r="I1183" i="7"/>
  <c r="I1184" i="7"/>
  <c r="I1185" i="7"/>
  <c r="I1186" i="7"/>
  <c r="I1187" i="7"/>
  <c r="I1188" i="7"/>
  <c r="I1189" i="7"/>
  <c r="I1190" i="7"/>
  <c r="I1191" i="7"/>
  <c r="I1192" i="7"/>
  <c r="I1193" i="7"/>
  <c r="I1194" i="7"/>
  <c r="I1195" i="7"/>
  <c r="I1196" i="7"/>
  <c r="I1197" i="7"/>
  <c r="I1198" i="7"/>
  <c r="I1199" i="7"/>
  <c r="I1200" i="7"/>
  <c r="I1201" i="7"/>
  <c r="I1202" i="7"/>
  <c r="I1203" i="7"/>
  <c r="I1204" i="7"/>
  <c r="I1205" i="7"/>
  <c r="I1206" i="7"/>
  <c r="I1207" i="7"/>
  <c r="I1208" i="7"/>
  <c r="I1209" i="7"/>
  <c r="I1210" i="7"/>
  <c r="I1211" i="7"/>
  <c r="I1212" i="7"/>
  <c r="I1213" i="7"/>
  <c r="I1214" i="7"/>
  <c r="I1215" i="7"/>
  <c r="I1216" i="7"/>
  <c r="I1217" i="7"/>
  <c r="I1218" i="7"/>
  <c r="I1219" i="7"/>
  <c r="I1220" i="7"/>
  <c r="I1221" i="7"/>
  <c r="I1222" i="7"/>
  <c r="I1223" i="7"/>
  <c r="I1224" i="7"/>
  <c r="I1225" i="7"/>
  <c r="I1226" i="7"/>
  <c r="I1227" i="7"/>
  <c r="I1228" i="7"/>
  <c r="I1229" i="7"/>
  <c r="I1230" i="7"/>
  <c r="I1231" i="7"/>
  <c r="I1232" i="7"/>
  <c r="I1233" i="7"/>
  <c r="I1234" i="7"/>
  <c r="I1235" i="7"/>
  <c r="I1236" i="7"/>
  <c r="I1237" i="7"/>
  <c r="I1238" i="7"/>
  <c r="I1239" i="7"/>
  <c r="I1240" i="7"/>
  <c r="I1241" i="7"/>
  <c r="I1242" i="7"/>
  <c r="I1243" i="7"/>
  <c r="I1244" i="7"/>
  <c r="I1245" i="7"/>
  <c r="I1246" i="7"/>
  <c r="I1247" i="7"/>
  <c r="I1248" i="7"/>
  <c r="I1249" i="7"/>
  <c r="I1250" i="7"/>
  <c r="I1251" i="7"/>
  <c r="I1252" i="7"/>
  <c r="I1253" i="7"/>
  <c r="I1254" i="7"/>
  <c r="I1255" i="7"/>
  <c r="I1256" i="7"/>
  <c r="I1257" i="7"/>
  <c r="I1258" i="7"/>
  <c r="I1259" i="7"/>
  <c r="I1260" i="7"/>
  <c r="I1261" i="7"/>
  <c r="I1262" i="7"/>
  <c r="I1263" i="7"/>
  <c r="I1264" i="7"/>
  <c r="I1265" i="7"/>
  <c r="I1266" i="7"/>
  <c r="I1267" i="7"/>
  <c r="I1268" i="7"/>
  <c r="I1269" i="7"/>
  <c r="I1270" i="7"/>
  <c r="I1271" i="7"/>
  <c r="I1272" i="7"/>
  <c r="I1273" i="7"/>
  <c r="I1274" i="7"/>
  <c r="I1275" i="7"/>
  <c r="I1276" i="7"/>
  <c r="I1277" i="7"/>
  <c r="I1278" i="7"/>
  <c r="I1279" i="7"/>
  <c r="I1280" i="7"/>
  <c r="I1281" i="7"/>
  <c r="I1282" i="7"/>
  <c r="I1283" i="7"/>
  <c r="I1284" i="7"/>
  <c r="I1285" i="7"/>
  <c r="I1286" i="7"/>
  <c r="I1287" i="7"/>
  <c r="I1288" i="7"/>
  <c r="I1289" i="7"/>
  <c r="I1290" i="7"/>
  <c r="I1291" i="7"/>
  <c r="I1292" i="7"/>
  <c r="I1293" i="7"/>
  <c r="I1294" i="7"/>
  <c r="I1295" i="7"/>
  <c r="I1296" i="7"/>
  <c r="I1297" i="7"/>
  <c r="I1298" i="7"/>
  <c r="I1299" i="7"/>
  <c r="I1300" i="7"/>
  <c r="I1301" i="7"/>
  <c r="I1302" i="7"/>
  <c r="I1303" i="7"/>
  <c r="I1304" i="7"/>
  <c r="I1305" i="7"/>
  <c r="I1306" i="7"/>
  <c r="I1307" i="7"/>
  <c r="I1308" i="7"/>
  <c r="I1309" i="7"/>
  <c r="I1310" i="7"/>
  <c r="I1311" i="7"/>
  <c r="I1312" i="7"/>
  <c r="I1313" i="7"/>
  <c r="I1314" i="7"/>
  <c r="I1315" i="7"/>
  <c r="I1316" i="7"/>
  <c r="I1317" i="7"/>
  <c r="I1318" i="7"/>
  <c r="I1319" i="7"/>
  <c r="I1320" i="7"/>
  <c r="I1321" i="7"/>
  <c r="I1322" i="7"/>
  <c r="I1323" i="7"/>
  <c r="I1324" i="7"/>
  <c r="I1325" i="7"/>
  <c r="I1326" i="7"/>
  <c r="I1327" i="7"/>
  <c r="I1328" i="7"/>
  <c r="I1329" i="7"/>
  <c r="I1330" i="7"/>
  <c r="I1331" i="7"/>
  <c r="I1332" i="7"/>
  <c r="I1333" i="7"/>
  <c r="I1334" i="7"/>
  <c r="I1335" i="7"/>
  <c r="I1336" i="7"/>
  <c r="I1337" i="7"/>
  <c r="I1338" i="7"/>
  <c r="I1339" i="7"/>
  <c r="I1340" i="7"/>
  <c r="I1341" i="7"/>
  <c r="I1342" i="7"/>
  <c r="I1343" i="7"/>
  <c r="I1344" i="7"/>
  <c r="I1345" i="7"/>
  <c r="I1346" i="7"/>
  <c r="I1347" i="7"/>
  <c r="I1348" i="7"/>
  <c r="I1349" i="7"/>
  <c r="I1350" i="7"/>
  <c r="I1351" i="7"/>
  <c r="I1352" i="7"/>
  <c r="I1353" i="7"/>
  <c r="I1354" i="7"/>
  <c r="I1355" i="7"/>
  <c r="I1356" i="7"/>
  <c r="I1357" i="7"/>
  <c r="I1358" i="7"/>
  <c r="I1359" i="7"/>
  <c r="I1360" i="7"/>
  <c r="I1361" i="7"/>
  <c r="I1362" i="7"/>
  <c r="I1363" i="7"/>
  <c r="I1364" i="7"/>
  <c r="I1365" i="7"/>
  <c r="I1366" i="7"/>
  <c r="I1367" i="7"/>
  <c r="I1368" i="7"/>
  <c r="I1369" i="7"/>
  <c r="I1370" i="7"/>
  <c r="I1371" i="7"/>
  <c r="I1372" i="7"/>
  <c r="I1373" i="7"/>
  <c r="I1374" i="7"/>
  <c r="I1375" i="7"/>
  <c r="I1376" i="7"/>
  <c r="I1377" i="7"/>
  <c r="I1378" i="7"/>
  <c r="I1379" i="7"/>
  <c r="I1380" i="7"/>
  <c r="I1381" i="7"/>
  <c r="I1382" i="7"/>
  <c r="I1383" i="7"/>
  <c r="I1384" i="7"/>
  <c r="I1385" i="7"/>
  <c r="I1386" i="7"/>
  <c r="I1387" i="7"/>
  <c r="I1388" i="7"/>
  <c r="I1389" i="7"/>
  <c r="I1390" i="7"/>
  <c r="I1391" i="7"/>
  <c r="I1392" i="7"/>
  <c r="I1393" i="7"/>
  <c r="I1394" i="7"/>
  <c r="I1395" i="7"/>
  <c r="I1396" i="7"/>
  <c r="I1397" i="7"/>
  <c r="I1398" i="7"/>
  <c r="I1399" i="7"/>
  <c r="I1400" i="7"/>
  <c r="I1401" i="7"/>
  <c r="I1402" i="7"/>
  <c r="I1403" i="7"/>
  <c r="I1404" i="7"/>
  <c r="I1405" i="7"/>
  <c r="I1406" i="7"/>
  <c r="I1407" i="7"/>
  <c r="I1408" i="7"/>
  <c r="I1409" i="7"/>
  <c r="I1410" i="7"/>
  <c r="I1411" i="7"/>
  <c r="I1412" i="7"/>
  <c r="I1413" i="7"/>
  <c r="I1414" i="7"/>
  <c r="I1415" i="7"/>
  <c r="I1416" i="7"/>
  <c r="I1417" i="7"/>
  <c r="I1418" i="7"/>
  <c r="I1419" i="7"/>
  <c r="I1420" i="7"/>
  <c r="I1421" i="7"/>
  <c r="I1422" i="7"/>
  <c r="I1423" i="7"/>
  <c r="I1424" i="7"/>
  <c r="I1425" i="7"/>
  <c r="I1426" i="7"/>
  <c r="I1427" i="7"/>
  <c r="I1428" i="7"/>
  <c r="I1429" i="7"/>
  <c r="I1430" i="7"/>
  <c r="I1431" i="7"/>
  <c r="I1432" i="7"/>
  <c r="I1433" i="7"/>
  <c r="I1434" i="7"/>
  <c r="I1435" i="7"/>
  <c r="I1436" i="7"/>
  <c r="I1437" i="7"/>
  <c r="I1438" i="7"/>
  <c r="I1439" i="7"/>
  <c r="I1440" i="7"/>
  <c r="I1441" i="7"/>
  <c r="I1442" i="7"/>
  <c r="I1443" i="7"/>
  <c r="I1444" i="7"/>
  <c r="I1445" i="7"/>
  <c r="I1446" i="7"/>
  <c r="I1447" i="7"/>
  <c r="I1448" i="7"/>
  <c r="I1449" i="7"/>
  <c r="I1450" i="7"/>
  <c r="I1451" i="7"/>
  <c r="I1452" i="7"/>
  <c r="I1453" i="7"/>
  <c r="I1454" i="7"/>
  <c r="I1455" i="7"/>
  <c r="I1456" i="7"/>
  <c r="I1457" i="7"/>
  <c r="I1458" i="7"/>
  <c r="I1459" i="7"/>
  <c r="I1460" i="7"/>
  <c r="I1461" i="7"/>
  <c r="I1462" i="7"/>
  <c r="I1463" i="7"/>
  <c r="I1464" i="7"/>
  <c r="I1465" i="7"/>
  <c r="I1466" i="7"/>
  <c r="I1467" i="7"/>
  <c r="I1468" i="7"/>
  <c r="I1469" i="7"/>
  <c r="I1470" i="7"/>
  <c r="I1471" i="7"/>
  <c r="I1472" i="7"/>
  <c r="I1473" i="7"/>
  <c r="I1474" i="7"/>
  <c r="I1475" i="7"/>
  <c r="I1476" i="7"/>
  <c r="I1477" i="7"/>
  <c r="I1478" i="7"/>
  <c r="I1479" i="7"/>
  <c r="I1480" i="7"/>
  <c r="I1481" i="7"/>
  <c r="I1482" i="7"/>
  <c r="I1483" i="7"/>
  <c r="I1484" i="7"/>
  <c r="I1485" i="7"/>
  <c r="I1486" i="7"/>
  <c r="I1487" i="7"/>
  <c r="I1488" i="7"/>
  <c r="I1489" i="7"/>
  <c r="I1490" i="7"/>
  <c r="I1491" i="7"/>
  <c r="I1492" i="7"/>
  <c r="I1493" i="7"/>
  <c r="I1494" i="7"/>
  <c r="I1495" i="7"/>
  <c r="I1496" i="7"/>
  <c r="I1497" i="7"/>
  <c r="I1498" i="7"/>
  <c r="I1499" i="7"/>
  <c r="I1500" i="7"/>
  <c r="I1501" i="7"/>
  <c r="I1502" i="7"/>
  <c r="I1503" i="7"/>
  <c r="I1504" i="7"/>
  <c r="I1505" i="7"/>
  <c r="I1506" i="7"/>
  <c r="I1507" i="7"/>
  <c r="I1508" i="7"/>
  <c r="I1509" i="7"/>
  <c r="I1510" i="7"/>
  <c r="I1511" i="7"/>
  <c r="I1512" i="7"/>
  <c r="I1513" i="7"/>
  <c r="I1514" i="7"/>
  <c r="I1515" i="7"/>
  <c r="I1516" i="7"/>
  <c r="I1517" i="7"/>
  <c r="I1518" i="7"/>
  <c r="I1519" i="7"/>
  <c r="I1520" i="7"/>
  <c r="I1521" i="7"/>
  <c r="I1522" i="7"/>
  <c r="I1523" i="7"/>
  <c r="I1524" i="7"/>
  <c r="I1525" i="7"/>
  <c r="I1526" i="7"/>
  <c r="I1527" i="7"/>
  <c r="I1528" i="7"/>
  <c r="I1529" i="7"/>
  <c r="I1530" i="7"/>
  <c r="I1531" i="7"/>
  <c r="I1532" i="7"/>
  <c r="I1533" i="7"/>
  <c r="I1534" i="7"/>
  <c r="I1535" i="7"/>
  <c r="I1536" i="7"/>
  <c r="I1537" i="7"/>
  <c r="I1538" i="7"/>
  <c r="I1539" i="7"/>
  <c r="I1540" i="7"/>
  <c r="I1541" i="7"/>
  <c r="I1542" i="7"/>
  <c r="I1543" i="7"/>
  <c r="I1544" i="7"/>
  <c r="I1545" i="7"/>
  <c r="I1546" i="7"/>
  <c r="I1547" i="7"/>
  <c r="I1548" i="7"/>
  <c r="I1549" i="7"/>
  <c r="I1550" i="7"/>
  <c r="I1551" i="7"/>
  <c r="I1552" i="7"/>
  <c r="I1553" i="7"/>
  <c r="I1554" i="7"/>
  <c r="I1555" i="7"/>
  <c r="I1556" i="7"/>
  <c r="I1557" i="7"/>
  <c r="I1558" i="7"/>
  <c r="I1559" i="7"/>
  <c r="I1560" i="7"/>
  <c r="I1561" i="7"/>
  <c r="I1562" i="7"/>
  <c r="I1563" i="7"/>
  <c r="I1564" i="7"/>
  <c r="I1565" i="7"/>
  <c r="I1566" i="7"/>
  <c r="I1567" i="7"/>
  <c r="I1568" i="7"/>
  <c r="I1569" i="7"/>
  <c r="I1570" i="7"/>
  <c r="I1571" i="7"/>
  <c r="I1572" i="7"/>
  <c r="I1573" i="7"/>
  <c r="I1574" i="7"/>
  <c r="I1575" i="7"/>
  <c r="I1576" i="7"/>
  <c r="I1577" i="7"/>
  <c r="I1578" i="7"/>
  <c r="I1579" i="7"/>
  <c r="I1580" i="7"/>
  <c r="I1581" i="7"/>
  <c r="I1582" i="7"/>
  <c r="I1583" i="7"/>
  <c r="I1584" i="7"/>
  <c r="I1585" i="7"/>
  <c r="I1586" i="7"/>
  <c r="I1587" i="7"/>
  <c r="I1588" i="7"/>
  <c r="I1589" i="7"/>
  <c r="I1590" i="7"/>
  <c r="I1591" i="7"/>
  <c r="I1592" i="7"/>
  <c r="I1593" i="7"/>
  <c r="I1594" i="7"/>
  <c r="I1595" i="7"/>
  <c r="I1596" i="7"/>
  <c r="I1597" i="7"/>
  <c r="I1598" i="7"/>
  <c r="I1599" i="7"/>
  <c r="I1600" i="7"/>
  <c r="I1601" i="7"/>
  <c r="I1602" i="7"/>
  <c r="I1603" i="7"/>
  <c r="I1604" i="7"/>
  <c r="I1605" i="7"/>
  <c r="I1606" i="7"/>
  <c r="I1607" i="7"/>
  <c r="I1608" i="7"/>
  <c r="I1609" i="7"/>
  <c r="I1610" i="7"/>
  <c r="I1611" i="7"/>
  <c r="I1612" i="7"/>
  <c r="I1613" i="7"/>
  <c r="I1614" i="7"/>
  <c r="I1615" i="7"/>
  <c r="I1616" i="7"/>
  <c r="I1617" i="7"/>
  <c r="I1618" i="7"/>
  <c r="I1619" i="7"/>
  <c r="I1620" i="7"/>
  <c r="I1621" i="7"/>
  <c r="I1622" i="7"/>
  <c r="I1623" i="7"/>
  <c r="I1624" i="7"/>
  <c r="I1625" i="7"/>
  <c r="I1626" i="7"/>
  <c r="I1627" i="7"/>
  <c r="I1628" i="7"/>
  <c r="I1629" i="7"/>
  <c r="I1630" i="7"/>
  <c r="I1631" i="7"/>
  <c r="I1632" i="7"/>
  <c r="I1633" i="7"/>
  <c r="I1634" i="7"/>
  <c r="I1635" i="7"/>
  <c r="I1636" i="7"/>
  <c r="I1637" i="7"/>
  <c r="I1638" i="7"/>
  <c r="I1639" i="7"/>
  <c r="I1640" i="7"/>
  <c r="I1641" i="7"/>
  <c r="I1642" i="7"/>
  <c r="I1643" i="7"/>
  <c r="I1644" i="7"/>
  <c r="I1645" i="7"/>
  <c r="I1646" i="7"/>
  <c r="I1647" i="7"/>
  <c r="I1648" i="7"/>
  <c r="I1649" i="7"/>
  <c r="I1650" i="7"/>
  <c r="I1651" i="7"/>
  <c r="I1652" i="7"/>
  <c r="I1653" i="7"/>
  <c r="I1654" i="7"/>
  <c r="I1655" i="7"/>
  <c r="I1656" i="7"/>
  <c r="I1657" i="7"/>
  <c r="I1658" i="7"/>
  <c r="I1659" i="7"/>
  <c r="I1660" i="7"/>
  <c r="I1661" i="7"/>
  <c r="I1662" i="7"/>
  <c r="I1663" i="7"/>
  <c r="I1664" i="7"/>
  <c r="I1665" i="7"/>
  <c r="I1666" i="7"/>
  <c r="I1667" i="7"/>
  <c r="I1668" i="7"/>
  <c r="I1669" i="7"/>
  <c r="I1670" i="7"/>
  <c r="I1671" i="7"/>
  <c r="I1672" i="7"/>
  <c r="I1673" i="7"/>
  <c r="I1674" i="7"/>
  <c r="I1675" i="7"/>
  <c r="I1676" i="7"/>
  <c r="I1677" i="7"/>
  <c r="I1678" i="7"/>
  <c r="I1679" i="7"/>
  <c r="I1680" i="7"/>
  <c r="I1681" i="7"/>
  <c r="I1682" i="7"/>
  <c r="I1683" i="7"/>
  <c r="I1684" i="7"/>
  <c r="I1685" i="7"/>
  <c r="I1686" i="7"/>
  <c r="I1687" i="7"/>
  <c r="I1688" i="7"/>
  <c r="I1689" i="7"/>
  <c r="I1690" i="7"/>
  <c r="I1691" i="7"/>
  <c r="I1692" i="7"/>
  <c r="I1693" i="7"/>
  <c r="I1694" i="7"/>
  <c r="I1695" i="7"/>
  <c r="I1696" i="7"/>
  <c r="I1697" i="7"/>
  <c r="I1698" i="7"/>
  <c r="I1699" i="7"/>
  <c r="I1700" i="7"/>
  <c r="I1701" i="7"/>
  <c r="I1702" i="7"/>
  <c r="I1703" i="7"/>
  <c r="I1704" i="7"/>
  <c r="I1705" i="7"/>
  <c r="I1706" i="7"/>
  <c r="I1707" i="7"/>
  <c r="I1708" i="7"/>
  <c r="I1709" i="7"/>
  <c r="I1710" i="7"/>
  <c r="I1711" i="7"/>
  <c r="I1712" i="7"/>
  <c r="I1713" i="7"/>
  <c r="I1714" i="7"/>
  <c r="I1715" i="7"/>
  <c r="I1716" i="7"/>
  <c r="I1717" i="7"/>
  <c r="I1718" i="7"/>
  <c r="I1719" i="7"/>
  <c r="I1720" i="7"/>
  <c r="I1721" i="7"/>
  <c r="I1722" i="7"/>
  <c r="I1723" i="7"/>
  <c r="I1724" i="7"/>
  <c r="I1725" i="7"/>
  <c r="I1726" i="7"/>
  <c r="I1727" i="7"/>
  <c r="I1728" i="7"/>
  <c r="I1729" i="7"/>
  <c r="I1730" i="7"/>
  <c r="I1731" i="7"/>
  <c r="I1732" i="7"/>
  <c r="I1733" i="7"/>
  <c r="I1734" i="7"/>
  <c r="I1735" i="7"/>
  <c r="I1736" i="7"/>
  <c r="I1737" i="7"/>
  <c r="I1738" i="7"/>
  <c r="I1739" i="7"/>
  <c r="I1740" i="7"/>
  <c r="I1741" i="7"/>
  <c r="I1742" i="7"/>
  <c r="I1743" i="7"/>
  <c r="I1744" i="7"/>
  <c r="I1745" i="7"/>
  <c r="I1746" i="7"/>
  <c r="I1747" i="7"/>
  <c r="I1748" i="7"/>
  <c r="I1749" i="7"/>
  <c r="I1750" i="7"/>
  <c r="I1751" i="7"/>
  <c r="I1752" i="7"/>
  <c r="I1753" i="7"/>
  <c r="I1754" i="7"/>
  <c r="I1755" i="7"/>
  <c r="I1756" i="7"/>
  <c r="I1757" i="7"/>
  <c r="I1758" i="7"/>
  <c r="I1759" i="7"/>
  <c r="I1760" i="7"/>
  <c r="I1761" i="7"/>
  <c r="I1762" i="7"/>
  <c r="I1763" i="7"/>
  <c r="I1764" i="7"/>
  <c r="I1765" i="7"/>
  <c r="I1766" i="7"/>
  <c r="I1767" i="7"/>
  <c r="I1768" i="7"/>
  <c r="I1769" i="7"/>
  <c r="I1770" i="7"/>
  <c r="I1771" i="7"/>
  <c r="I1772" i="7"/>
  <c r="I1773" i="7"/>
  <c r="I1774" i="7"/>
  <c r="I1775" i="7"/>
  <c r="I1776" i="7"/>
  <c r="I1777" i="7"/>
  <c r="I1778" i="7"/>
  <c r="I1779" i="7"/>
  <c r="I1780" i="7"/>
  <c r="I1781" i="7"/>
  <c r="I1782" i="7"/>
  <c r="I1783" i="7"/>
  <c r="I1784" i="7"/>
  <c r="I1785" i="7"/>
  <c r="I3" i="7"/>
  <c r="I1786" i="7" l="1"/>
  <c r="I91" i="4" l="1"/>
  <c r="H91" i="4"/>
  <c r="C91" i="4"/>
  <c r="I67" i="4"/>
  <c r="H67" i="4"/>
  <c r="C67" i="4"/>
  <c r="I56" i="4"/>
  <c r="H56" i="4"/>
  <c r="C56" i="4"/>
  <c r="I78" i="4"/>
  <c r="H78" i="4"/>
  <c r="C78" i="4"/>
  <c r="I77" i="4"/>
  <c r="H77" i="4"/>
  <c r="J77" i="4" s="1"/>
  <c r="C77" i="4"/>
  <c r="I12" i="4"/>
  <c r="H12" i="4"/>
  <c r="C12" i="4"/>
  <c r="I71" i="4"/>
  <c r="H71" i="4"/>
  <c r="C71" i="4"/>
  <c r="I114" i="4"/>
  <c r="H114" i="4"/>
  <c r="C114" i="4"/>
  <c r="I76" i="4"/>
  <c r="H76" i="4"/>
  <c r="C76" i="4"/>
  <c r="I80" i="4"/>
  <c r="H80" i="4"/>
  <c r="C80" i="4"/>
  <c r="I98" i="4"/>
  <c r="H98" i="4"/>
  <c r="C98" i="4"/>
  <c r="I31" i="4"/>
  <c r="H31" i="4"/>
  <c r="C31" i="4"/>
  <c r="I37" i="4"/>
  <c r="H37" i="4"/>
  <c r="C37" i="4"/>
  <c r="I30" i="4"/>
  <c r="H30" i="4"/>
  <c r="C30" i="4"/>
  <c r="I85" i="4"/>
  <c r="H85" i="4"/>
  <c r="C85" i="4"/>
  <c r="I29" i="4"/>
  <c r="H29" i="4"/>
  <c r="C29" i="4"/>
  <c r="I28" i="4"/>
  <c r="H28" i="4"/>
  <c r="C28" i="4"/>
  <c r="I6" i="4"/>
  <c r="H6" i="4"/>
  <c r="C6" i="4"/>
  <c r="I27" i="4"/>
  <c r="H27" i="4"/>
  <c r="C27" i="4"/>
  <c r="I26" i="4"/>
  <c r="H26" i="4"/>
  <c r="C26" i="4"/>
  <c r="I84" i="4"/>
  <c r="H84" i="4"/>
  <c r="J84" i="4" s="1"/>
  <c r="C84" i="4"/>
  <c r="I107" i="4"/>
  <c r="H107" i="4"/>
  <c r="C107" i="4"/>
  <c r="I3" i="4"/>
  <c r="H3" i="4"/>
  <c r="C3" i="4"/>
  <c r="I95" i="4"/>
  <c r="H95" i="4"/>
  <c r="C95" i="4"/>
  <c r="I25" i="4"/>
  <c r="H25" i="4"/>
  <c r="J25" i="4" s="1"/>
  <c r="C25" i="4"/>
  <c r="I7" i="4"/>
  <c r="H7" i="4"/>
  <c r="C7" i="4"/>
  <c r="I24" i="4"/>
  <c r="H24" i="4"/>
  <c r="C24" i="4"/>
  <c r="I75" i="4"/>
  <c r="H75" i="4"/>
  <c r="C75" i="4"/>
  <c r="I23" i="4"/>
  <c r="H23" i="4"/>
  <c r="C23" i="4"/>
  <c r="I86" i="4"/>
  <c r="H86" i="4"/>
  <c r="C86" i="4"/>
  <c r="I22" i="4"/>
  <c r="H22" i="4"/>
  <c r="C22" i="4"/>
  <c r="I117" i="4"/>
  <c r="H117" i="4"/>
  <c r="C117" i="4"/>
  <c r="I21" i="4"/>
  <c r="H21" i="4"/>
  <c r="J21" i="4" s="1"/>
  <c r="C21" i="4"/>
  <c r="I20" i="4"/>
  <c r="H20" i="4"/>
  <c r="C20" i="4"/>
  <c r="I88" i="4"/>
  <c r="H88" i="4"/>
  <c r="C88" i="4"/>
  <c r="I83" i="4"/>
  <c r="H83" i="4"/>
  <c r="C83" i="4"/>
  <c r="I55" i="4"/>
  <c r="H55" i="4"/>
  <c r="J55" i="4" s="1"/>
  <c r="C55" i="4"/>
  <c r="I53" i="4"/>
  <c r="H53" i="4"/>
  <c r="C53" i="4"/>
  <c r="I97" i="4"/>
  <c r="H97" i="4"/>
  <c r="C97" i="4"/>
  <c r="I19" i="4"/>
  <c r="H19" i="4"/>
  <c r="C19" i="4"/>
  <c r="I18" i="4"/>
  <c r="H18" i="4"/>
  <c r="C18" i="4"/>
  <c r="I104" i="4"/>
  <c r="H104" i="4"/>
  <c r="C104" i="4"/>
  <c r="I57" i="4"/>
  <c r="H57" i="4"/>
  <c r="C57" i="4"/>
  <c r="I115" i="4"/>
  <c r="H115" i="4"/>
  <c r="C115" i="4"/>
  <c r="I93" i="4"/>
  <c r="H93" i="4"/>
  <c r="C93" i="4"/>
  <c r="I62" i="4"/>
  <c r="H62" i="4"/>
  <c r="C62" i="4"/>
  <c r="I111" i="4"/>
  <c r="H111" i="4"/>
  <c r="C111" i="4"/>
  <c r="I108" i="4"/>
  <c r="H108" i="4"/>
  <c r="C108" i="4"/>
  <c r="I66" i="4"/>
  <c r="H66" i="4"/>
  <c r="J66" i="4" s="1"/>
  <c r="C66" i="4"/>
  <c r="I52" i="4"/>
  <c r="H52" i="4"/>
  <c r="C52" i="4"/>
  <c r="I61" i="4"/>
  <c r="H61" i="4"/>
  <c r="C61" i="4"/>
  <c r="I102" i="4"/>
  <c r="H102" i="4"/>
  <c r="C102" i="4"/>
  <c r="I87" i="4"/>
  <c r="H87" i="4"/>
  <c r="C87" i="4"/>
  <c r="I36" i="4"/>
  <c r="H36" i="4"/>
  <c r="C36" i="4"/>
  <c r="I110" i="4"/>
  <c r="H110" i="4"/>
  <c r="C110" i="4"/>
  <c r="I49" i="4"/>
  <c r="H49" i="4"/>
  <c r="C49" i="4"/>
  <c r="I43" i="4"/>
  <c r="H43" i="4"/>
  <c r="J43" i="4" s="1"/>
  <c r="C43" i="4"/>
  <c r="I94" i="4"/>
  <c r="H94" i="4"/>
  <c r="C94" i="4"/>
  <c r="I65" i="4"/>
  <c r="H65" i="4"/>
  <c r="C65" i="4"/>
  <c r="I109" i="4"/>
  <c r="H109" i="4"/>
  <c r="C109" i="4"/>
  <c r="I40" i="4"/>
  <c r="H40" i="4"/>
  <c r="J40" i="4" s="1"/>
  <c r="C40" i="4"/>
  <c r="I47" i="4"/>
  <c r="H47" i="4"/>
  <c r="C47" i="4"/>
  <c r="I39" i="4"/>
  <c r="H39" i="4"/>
  <c r="C39" i="4"/>
  <c r="I103" i="4"/>
  <c r="H103" i="4"/>
  <c r="C103" i="4"/>
  <c r="I92" i="4"/>
  <c r="H92" i="4"/>
  <c r="C92" i="4"/>
  <c r="I46" i="4"/>
  <c r="H46" i="4"/>
  <c r="C46" i="4"/>
  <c r="I64" i="4"/>
  <c r="H64" i="4"/>
  <c r="C64" i="4"/>
  <c r="I116" i="4"/>
  <c r="H116" i="4"/>
  <c r="C116" i="4"/>
  <c r="I8" i="4"/>
  <c r="H8" i="4"/>
  <c r="J8" i="4" s="1"/>
  <c r="C8" i="4"/>
  <c r="I118" i="4"/>
  <c r="H118" i="4"/>
  <c r="C118" i="4"/>
  <c r="I101" i="4"/>
  <c r="H101" i="4"/>
  <c r="C101" i="4"/>
  <c r="I45" i="4"/>
  <c r="H45" i="4"/>
  <c r="C45" i="4"/>
  <c r="I42" i="4"/>
  <c r="H42" i="4"/>
  <c r="J42" i="4" s="1"/>
  <c r="C42" i="4"/>
  <c r="I81" i="4"/>
  <c r="H81" i="4"/>
  <c r="C81" i="4"/>
  <c r="I51" i="4"/>
  <c r="H51" i="4"/>
  <c r="C51" i="4"/>
  <c r="I41" i="4"/>
  <c r="H41" i="4"/>
  <c r="C41" i="4"/>
  <c r="I35" i="4"/>
  <c r="H35" i="4"/>
  <c r="C35" i="4"/>
  <c r="I60" i="4"/>
  <c r="H60" i="4"/>
  <c r="C60" i="4"/>
  <c r="I113" i="4"/>
  <c r="H113" i="4"/>
  <c r="C113" i="4"/>
  <c r="I5" i="4"/>
  <c r="H5" i="4"/>
  <c r="C5" i="4"/>
  <c r="I38" i="4"/>
  <c r="H38" i="4"/>
  <c r="C38" i="4"/>
  <c r="I11" i="4"/>
  <c r="H11" i="4"/>
  <c r="C11" i="4"/>
  <c r="I48" i="4"/>
  <c r="H48" i="4"/>
  <c r="C48" i="4"/>
  <c r="I4" i="4"/>
  <c r="H4" i="4"/>
  <c r="C4" i="4"/>
  <c r="I70" i="4"/>
  <c r="H70" i="4"/>
  <c r="J70" i="4" s="1"/>
  <c r="C70" i="4"/>
  <c r="I90" i="4"/>
  <c r="H90" i="4"/>
  <c r="C90" i="4"/>
  <c r="I63" i="4"/>
  <c r="H63" i="4"/>
  <c r="C63" i="4"/>
  <c r="I54" i="4"/>
  <c r="H54" i="4"/>
  <c r="C54" i="4"/>
  <c r="I74" i="4"/>
  <c r="H74" i="4"/>
  <c r="C74" i="4"/>
  <c r="I73" i="4"/>
  <c r="H73" i="4"/>
  <c r="C73" i="4"/>
  <c r="I10" i="4"/>
  <c r="H10" i="4"/>
  <c r="C10" i="4"/>
  <c r="I69" i="4"/>
  <c r="H69" i="4"/>
  <c r="C69" i="4"/>
  <c r="I112" i="4"/>
  <c r="H112" i="4"/>
  <c r="J112" i="4" s="1"/>
  <c r="C112" i="4"/>
  <c r="I59" i="4"/>
  <c r="H59" i="4"/>
  <c r="C59" i="4"/>
  <c r="I68" i="4"/>
  <c r="H68" i="4"/>
  <c r="C68" i="4"/>
  <c r="I72" i="4"/>
  <c r="H72" i="4"/>
  <c r="C72" i="4"/>
  <c r="I96" i="4"/>
  <c r="H96" i="4"/>
  <c r="J96" i="4" s="1"/>
  <c r="C96" i="4"/>
  <c r="I17" i="4"/>
  <c r="H17" i="4"/>
  <c r="C17" i="4"/>
  <c r="I16" i="4"/>
  <c r="H16" i="4"/>
  <c r="C16" i="4"/>
  <c r="I15" i="4"/>
  <c r="H15" i="4"/>
  <c r="C15" i="4"/>
  <c r="I106" i="4"/>
  <c r="H106" i="4"/>
  <c r="C106" i="4"/>
  <c r="I14" i="4"/>
  <c r="H14" i="4"/>
  <c r="C14" i="4"/>
  <c r="I105" i="4"/>
  <c r="H105" i="4"/>
  <c r="J105" i="4" s="1"/>
  <c r="C105" i="4"/>
  <c r="I13" i="4"/>
  <c r="H13" i="4"/>
  <c r="C13" i="4"/>
  <c r="I82" i="4"/>
  <c r="H82" i="4"/>
  <c r="J82" i="4" s="1"/>
  <c r="C82" i="4"/>
  <c r="I79" i="4"/>
  <c r="H79" i="4"/>
  <c r="C79" i="4"/>
  <c r="I44" i="4"/>
  <c r="H44" i="4"/>
  <c r="C44" i="4"/>
  <c r="I100" i="4"/>
  <c r="H100" i="4"/>
  <c r="C100" i="4"/>
  <c r="I89" i="4"/>
  <c r="H89" i="4"/>
  <c r="J89" i="4" s="1"/>
  <c r="C89" i="4"/>
  <c r="I99" i="4"/>
  <c r="H99" i="4"/>
  <c r="C99" i="4"/>
  <c r="I9" i="4"/>
  <c r="H9" i="4"/>
  <c r="C9" i="4"/>
  <c r="I50" i="4"/>
  <c r="H50" i="4"/>
  <c r="C50" i="4"/>
  <c r="I34" i="4"/>
  <c r="H34" i="4"/>
  <c r="C34" i="4"/>
  <c r="I33" i="4"/>
  <c r="H33" i="4"/>
  <c r="C33" i="4"/>
  <c r="I32" i="4"/>
  <c r="H32" i="4"/>
  <c r="J32" i="4" s="1"/>
  <c r="C32" i="4"/>
  <c r="I58" i="4"/>
  <c r="H58" i="4"/>
  <c r="J50" i="4" l="1"/>
  <c r="J15" i="4"/>
  <c r="J33" i="4"/>
  <c r="J79" i="4"/>
  <c r="J14" i="4"/>
  <c r="J59" i="4"/>
  <c r="J11" i="4"/>
  <c r="J60" i="4"/>
  <c r="J118" i="4"/>
  <c r="J46" i="4"/>
  <c r="J94" i="4"/>
  <c r="J62" i="4"/>
  <c r="J104" i="4"/>
  <c r="J20" i="4"/>
  <c r="J107" i="4"/>
  <c r="J80" i="4"/>
  <c r="J10" i="4"/>
  <c r="J63" i="4"/>
  <c r="J72" i="4"/>
  <c r="J54" i="4"/>
  <c r="J4" i="4"/>
  <c r="J41" i="4"/>
  <c r="J103" i="4"/>
  <c r="J109" i="4"/>
  <c r="J102" i="4"/>
  <c r="J108" i="4"/>
  <c r="J19" i="4"/>
  <c r="J75" i="4"/>
  <c r="J95" i="4"/>
  <c r="J29" i="4"/>
  <c r="J31" i="4"/>
  <c r="J78" i="4"/>
  <c r="J113" i="4"/>
  <c r="J51" i="4"/>
  <c r="J64" i="4"/>
  <c r="J110" i="4"/>
  <c r="J61" i="4"/>
  <c r="J57" i="4"/>
  <c r="J97" i="4"/>
  <c r="J71" i="4"/>
  <c r="J56" i="4"/>
  <c r="J91" i="4"/>
  <c r="J24" i="4"/>
  <c r="J12" i="4"/>
  <c r="J100" i="4"/>
  <c r="J45" i="4"/>
  <c r="J83" i="4"/>
  <c r="J22" i="4"/>
  <c r="J27" i="4"/>
  <c r="J9" i="4"/>
  <c r="J16" i="4"/>
  <c r="J39" i="4"/>
  <c r="J85" i="4"/>
  <c r="J73" i="4"/>
  <c r="J36" i="4"/>
  <c r="J86" i="4"/>
  <c r="J6" i="4"/>
  <c r="J37" i="4"/>
  <c r="J38" i="4"/>
  <c r="J93" i="4"/>
  <c r="J76" i="4"/>
  <c r="J106" i="4"/>
  <c r="J48" i="4"/>
  <c r="J92" i="4"/>
  <c r="J111" i="4"/>
  <c r="J23" i="4"/>
  <c r="J98" i="4"/>
  <c r="J13" i="4"/>
  <c r="J90" i="4"/>
  <c r="J116" i="4"/>
  <c r="J52" i="4"/>
  <c r="J117" i="4"/>
  <c r="J30" i="4"/>
  <c r="J44" i="4"/>
  <c r="J74" i="4"/>
  <c r="J101" i="4"/>
  <c r="J87" i="4"/>
  <c r="J88" i="4"/>
  <c r="J28" i="4"/>
  <c r="J99" i="4"/>
  <c r="J69" i="4"/>
  <c r="J81" i="4"/>
  <c r="J49" i="4"/>
  <c r="J53" i="4"/>
  <c r="J26" i="4"/>
  <c r="J67" i="4"/>
  <c r="J34" i="4"/>
  <c r="J68" i="4"/>
  <c r="J35" i="4"/>
  <c r="J65" i="4"/>
  <c r="J18" i="4"/>
  <c r="J3" i="4"/>
  <c r="H119" i="4"/>
  <c r="J17" i="4"/>
  <c r="J5" i="4"/>
  <c r="J47" i="4"/>
  <c r="J115" i="4"/>
  <c r="J7" i="4"/>
  <c r="J114" i="4"/>
  <c r="J58" i="4"/>
  <c r="J119" i="4" s="1"/>
  <c r="H10" i="2" l="1"/>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H9" i="2"/>
  <c r="H11" i="2"/>
  <c r="H12" i="2"/>
  <c r="H13" i="2"/>
  <c r="H14" i="2"/>
  <c r="H15" i="2"/>
  <c r="J15" i="2" s="1"/>
  <c r="H16" i="2"/>
  <c r="H17" i="2"/>
  <c r="H18" i="2"/>
  <c r="H19" i="2"/>
  <c r="H20" i="2"/>
  <c r="H21" i="2"/>
  <c r="H22" i="2"/>
  <c r="H23" i="2"/>
  <c r="H24" i="2"/>
  <c r="H25" i="2"/>
  <c r="H26" i="2"/>
  <c r="H27" i="2"/>
  <c r="J27" i="2" s="1"/>
  <c r="H28" i="2"/>
  <c r="H29" i="2"/>
  <c r="H30" i="2"/>
  <c r="H31" i="2"/>
  <c r="H32" i="2"/>
  <c r="H33" i="2"/>
  <c r="H34" i="2"/>
  <c r="H35" i="2"/>
  <c r="H36" i="2"/>
  <c r="H37" i="2"/>
  <c r="H38" i="2"/>
  <c r="H39" i="2"/>
  <c r="J39" i="2" s="1"/>
  <c r="H40" i="2"/>
  <c r="H41" i="2"/>
  <c r="H42" i="2"/>
  <c r="H43" i="2"/>
  <c r="H44" i="2"/>
  <c r="H45" i="2"/>
  <c r="H46" i="2"/>
  <c r="H47" i="2"/>
  <c r="H48" i="2"/>
  <c r="H49" i="2"/>
  <c r="H50" i="2"/>
  <c r="H51" i="2"/>
  <c r="J51" i="2" s="1"/>
  <c r="H52" i="2"/>
  <c r="H53" i="2"/>
  <c r="H54" i="2"/>
  <c r="H55" i="2"/>
  <c r="H56" i="2"/>
  <c r="H57" i="2"/>
  <c r="H58" i="2"/>
  <c r="H59" i="2"/>
  <c r="H60" i="2"/>
  <c r="H61" i="2"/>
  <c r="H62" i="2"/>
  <c r="H63" i="2"/>
  <c r="J63" i="2" s="1"/>
  <c r="H64" i="2"/>
  <c r="H65" i="2"/>
  <c r="H66" i="2"/>
  <c r="H67" i="2"/>
  <c r="H68" i="2"/>
  <c r="H69" i="2"/>
  <c r="H70" i="2"/>
  <c r="H71" i="2"/>
  <c r="H72" i="2"/>
  <c r="H73" i="2"/>
  <c r="H74" i="2"/>
  <c r="H75" i="2"/>
  <c r="J75" i="2" s="1"/>
  <c r="H76" i="2"/>
  <c r="H77" i="2"/>
  <c r="H78" i="2"/>
  <c r="H79" i="2"/>
  <c r="H80" i="2"/>
  <c r="H81" i="2"/>
  <c r="H82" i="2"/>
  <c r="H83" i="2"/>
  <c r="H84" i="2"/>
  <c r="H85" i="2"/>
  <c r="H86" i="2"/>
  <c r="H87" i="2"/>
  <c r="J87" i="2" s="1"/>
  <c r="H88" i="2"/>
  <c r="H89" i="2"/>
  <c r="H90" i="2"/>
  <c r="H91" i="2"/>
  <c r="H92" i="2"/>
  <c r="H93" i="2"/>
  <c r="H94" i="2"/>
  <c r="H95" i="2"/>
  <c r="H96" i="2"/>
  <c r="H97" i="2"/>
  <c r="H98" i="2"/>
  <c r="H99" i="2"/>
  <c r="J99" i="2" s="1"/>
  <c r="H100" i="2"/>
  <c r="H101" i="2"/>
  <c r="H102" i="2"/>
  <c r="H103" i="2"/>
  <c r="H104" i="2"/>
  <c r="H105" i="2"/>
  <c r="H106" i="2"/>
  <c r="H107" i="2"/>
  <c r="H108" i="2"/>
  <c r="H109" i="2"/>
  <c r="H110" i="2"/>
  <c r="H111" i="2"/>
  <c r="J111" i="2" s="1"/>
  <c r="H112" i="2"/>
  <c r="H113" i="2"/>
  <c r="H114" i="2"/>
  <c r="H115" i="2"/>
  <c r="H116" i="2"/>
  <c r="H117" i="2"/>
  <c r="H118" i="2"/>
  <c r="H119" i="2"/>
  <c r="H120" i="2"/>
  <c r="H121" i="2"/>
  <c r="H122" i="2"/>
  <c r="H123" i="2"/>
  <c r="J123" i="2" s="1"/>
  <c r="H8" i="2"/>
  <c r="C119" i="2"/>
  <c r="C120" i="2"/>
  <c r="C121" i="2"/>
  <c r="C122" i="2"/>
  <c r="C123"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56" i="2"/>
  <c r="C57" i="2"/>
  <c r="C58" i="2"/>
  <c r="C59" i="2"/>
  <c r="C60" i="2"/>
  <c r="C61" i="2"/>
  <c r="C62" i="2"/>
  <c r="C63" i="2"/>
  <c r="C64" i="2"/>
  <c r="C65" i="2"/>
  <c r="C66" i="2"/>
  <c r="C67" i="2"/>
  <c r="C68" i="2"/>
  <c r="C69" i="2"/>
  <c r="C70" i="2"/>
  <c r="C71" i="2"/>
  <c r="C72" i="2"/>
  <c r="C73" i="2"/>
  <c r="C74" i="2"/>
  <c r="C75" i="2"/>
  <c r="C76" i="2"/>
  <c r="C77" i="2"/>
  <c r="C78" i="2"/>
  <c r="C9" i="2"/>
  <c r="C10" i="2"/>
  <c r="C58" i="4" s="1"/>
  <c r="C11" i="2"/>
  <c r="C12" i="2"/>
  <c r="C13" i="2"/>
  <c r="C14" i="2"/>
  <c r="C15" i="2"/>
  <c r="C8" i="2" s="1"/>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G156" i="1"/>
  <c r="G5" i="1"/>
  <c r="H4" i="1" a="1"/>
  <c r="H4" i="1" s="1"/>
  <c r="G4" i="1" a="1"/>
  <c r="G4" i="1" s="1"/>
  <c r="G3" i="1" a="1"/>
  <c r="G3" i="1" s="1"/>
  <c r="G2" i="1" a="1"/>
  <c r="G2" i="1" s="1"/>
  <c r="I154" i="1"/>
  <c r="I150" i="1"/>
  <c r="I148" i="1"/>
  <c r="I145" i="1"/>
  <c r="I144" i="1"/>
  <c r="I143" i="1"/>
  <c r="I140" i="1"/>
  <c r="I137" i="1"/>
  <c r="I132" i="1"/>
  <c r="I131" i="1"/>
  <c r="I130" i="1"/>
  <c r="I123" i="1"/>
  <c r="I119" i="1"/>
  <c r="I118" i="1"/>
  <c r="I117" i="1"/>
  <c r="I115" i="1"/>
  <c r="I113" i="1"/>
  <c r="I110" i="1"/>
  <c r="I109" i="1"/>
  <c r="I108" i="1"/>
  <c r="I97" i="1"/>
  <c r="I94" i="1"/>
  <c r="I89" i="1"/>
  <c r="I88" i="1"/>
  <c r="I87" i="1"/>
  <c r="I80" i="1"/>
  <c r="I76" i="1"/>
  <c r="I74" i="1"/>
  <c r="I71" i="1"/>
  <c r="I70" i="1"/>
  <c r="I69" i="1"/>
  <c r="I66" i="1"/>
  <c r="I63" i="1"/>
  <c r="I58" i="1"/>
  <c r="I57" i="1"/>
  <c r="I56" i="1"/>
  <c r="I49" i="1"/>
  <c r="I45" i="1"/>
  <c r="I44" i="1"/>
  <c r="I43" i="1"/>
  <c r="I41" i="1"/>
  <c r="I39" i="1"/>
  <c r="I36" i="1"/>
  <c r="I35" i="1"/>
  <c r="I34" i="1"/>
  <c r="I23" i="1"/>
  <c r="I20" i="1"/>
  <c r="I15" i="1"/>
  <c r="I14" i="1"/>
  <c r="I13" i="1"/>
  <c r="I8" i="1"/>
  <c r="I9" i="1"/>
  <c r="I10" i="1"/>
  <c r="I11" i="1"/>
  <c r="I12" i="1"/>
  <c r="I16" i="1"/>
  <c r="I17" i="1"/>
  <c r="I18" i="1"/>
  <c r="I19" i="1"/>
  <c r="I21" i="1"/>
  <c r="I22" i="1"/>
  <c r="I24" i="1"/>
  <c r="I25" i="1"/>
  <c r="I26" i="1"/>
  <c r="I27" i="1"/>
  <c r="I28" i="1"/>
  <c r="I29" i="1"/>
  <c r="I30" i="1"/>
  <c r="I31" i="1"/>
  <c r="I32" i="1"/>
  <c r="I33" i="1"/>
  <c r="I37" i="1"/>
  <c r="I38" i="1"/>
  <c r="I40" i="1"/>
  <c r="I42" i="1"/>
  <c r="I46" i="1"/>
  <c r="I47" i="1"/>
  <c r="I48" i="1"/>
  <c r="I50" i="1"/>
  <c r="I51" i="1"/>
  <c r="I52" i="1"/>
  <c r="I53" i="1"/>
  <c r="I54" i="1"/>
  <c r="I55" i="1"/>
  <c r="I59" i="1"/>
  <c r="I60" i="1"/>
  <c r="I61" i="1"/>
  <c r="I62" i="1"/>
  <c r="I64" i="1"/>
  <c r="I65" i="1"/>
  <c r="I67" i="1"/>
  <c r="I68" i="1"/>
  <c r="I72" i="1"/>
  <c r="I73" i="1"/>
  <c r="I75" i="1"/>
  <c r="I77" i="1"/>
  <c r="I78" i="1"/>
  <c r="I79" i="1"/>
  <c r="I81" i="1"/>
  <c r="I82" i="1"/>
  <c r="I83" i="1"/>
  <c r="I84" i="1"/>
  <c r="I85" i="1"/>
  <c r="I86" i="1"/>
  <c r="I90" i="1"/>
  <c r="I91" i="1"/>
  <c r="I92" i="1"/>
  <c r="I93" i="1"/>
  <c r="I95" i="1"/>
  <c r="I96" i="1"/>
  <c r="I98" i="1"/>
  <c r="I99" i="1"/>
  <c r="I100" i="1"/>
  <c r="I101" i="1"/>
  <c r="I102" i="1"/>
  <c r="I103" i="1"/>
  <c r="I104" i="1"/>
  <c r="I105" i="1"/>
  <c r="I106" i="1"/>
  <c r="I107" i="1"/>
  <c r="I111" i="1"/>
  <c r="I112" i="1"/>
  <c r="I114" i="1"/>
  <c r="I116" i="1"/>
  <c r="I120" i="1"/>
  <c r="I121" i="1"/>
  <c r="I122" i="1"/>
  <c r="I124" i="1"/>
  <c r="I125" i="1"/>
  <c r="I126" i="1"/>
  <c r="I127" i="1"/>
  <c r="I128" i="1"/>
  <c r="I129" i="1"/>
  <c r="I133" i="1"/>
  <c r="I134" i="1"/>
  <c r="I135" i="1"/>
  <c r="I136" i="1"/>
  <c r="I138" i="1"/>
  <c r="I139" i="1"/>
  <c r="I141" i="1"/>
  <c r="I142" i="1"/>
  <c r="I146" i="1"/>
  <c r="I147" i="1"/>
  <c r="I149" i="1"/>
  <c r="I151" i="1"/>
  <c r="I152" i="1"/>
  <c r="I153" i="1"/>
  <c r="I155" i="1"/>
  <c r="J116" i="2" l="1"/>
  <c r="J104" i="2"/>
  <c r="J92" i="2"/>
  <c r="J80" i="2"/>
  <c r="J68" i="2"/>
  <c r="J56" i="2"/>
  <c r="J32" i="2"/>
  <c r="J20" i="2"/>
  <c r="I5" i="2"/>
  <c r="J122" i="2"/>
  <c r="J110" i="2"/>
  <c r="J98" i="2"/>
  <c r="J86" i="2"/>
  <c r="J74" i="2"/>
  <c r="J62" i="2"/>
  <c r="J50" i="2"/>
  <c r="J38" i="2"/>
  <c r="J26" i="2"/>
  <c r="J14" i="2"/>
  <c r="J109" i="2"/>
  <c r="J85" i="2"/>
  <c r="J73" i="2"/>
  <c r="J49" i="2"/>
  <c r="I4" i="2"/>
  <c r="I3" i="2"/>
  <c r="H3" i="2"/>
  <c r="J120" i="2"/>
  <c r="J108" i="2"/>
  <c r="J96" i="2"/>
  <c r="J84" i="2"/>
  <c r="J72" i="2"/>
  <c r="J60" i="2"/>
  <c r="J48" i="2"/>
  <c r="J36" i="2"/>
  <c r="J117" i="2"/>
  <c r="J105" i="2"/>
  <c r="J93" i="2"/>
  <c r="J81" i="2"/>
  <c r="J69" i="2"/>
  <c r="J57" i="2"/>
  <c r="J45" i="2"/>
  <c r="J33" i="2"/>
  <c r="J21" i="2"/>
  <c r="J9" i="2"/>
  <c r="J19" i="2"/>
  <c r="H124" i="2"/>
  <c r="J8" i="2"/>
  <c r="J44" i="2"/>
  <c r="H4" i="2"/>
  <c r="J121" i="2"/>
  <c r="J37" i="2"/>
  <c r="J97" i="2"/>
  <c r="J61" i="2"/>
  <c r="J25" i="2"/>
  <c r="J13" i="2"/>
  <c r="J31" i="2"/>
  <c r="J43" i="2"/>
  <c r="J55" i="2"/>
  <c r="J67" i="2"/>
  <c r="J79" i="2"/>
  <c r="J91" i="2"/>
  <c r="J103" i="2"/>
  <c r="J115" i="2"/>
  <c r="J24" i="2"/>
  <c r="J12" i="2"/>
  <c r="J16" i="2"/>
  <c r="J28" i="2"/>
  <c r="J40" i="2"/>
  <c r="J52" i="2"/>
  <c r="J64" i="2"/>
  <c r="J76" i="2"/>
  <c r="J88" i="2"/>
  <c r="J100" i="2"/>
  <c r="J112" i="2"/>
  <c r="J119" i="2"/>
  <c r="J107" i="2"/>
  <c r="J95" i="2"/>
  <c r="J83" i="2"/>
  <c r="J71" i="2"/>
  <c r="J59" i="2"/>
  <c r="J47" i="2"/>
  <c r="J35" i="2"/>
  <c r="J23" i="2"/>
  <c r="J11" i="2"/>
  <c r="J17" i="2"/>
  <c r="J29" i="2"/>
  <c r="J41" i="2"/>
  <c r="J53" i="2"/>
  <c r="J65" i="2"/>
  <c r="J77" i="2"/>
  <c r="J89" i="2"/>
  <c r="J101" i="2"/>
  <c r="J113" i="2"/>
  <c r="J118" i="2"/>
  <c r="J106" i="2"/>
  <c r="J94" i="2"/>
  <c r="J82" i="2"/>
  <c r="J70" i="2"/>
  <c r="J58" i="2"/>
  <c r="J46" i="2"/>
  <c r="J34" i="2"/>
  <c r="J22" i="2"/>
  <c r="J10" i="2"/>
  <c r="J18" i="2"/>
  <c r="J30" i="2"/>
  <c r="J42" i="2"/>
  <c r="J54" i="2"/>
  <c r="J66" i="2"/>
  <c r="J78" i="2"/>
  <c r="J90" i="2"/>
  <c r="J102" i="2"/>
  <c r="J114" i="2"/>
  <c r="I156" i="1"/>
  <c r="L5" i="2" l="1"/>
  <c r="K4" i="2"/>
  <c r="L4" i="2"/>
  <c r="L3" i="2"/>
  <c r="K3" i="2"/>
  <c r="J12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<sst xmlns="http://schemas.openxmlformats.org/spreadsheetml/2006/main" count="9412" uniqueCount="3691">
  <si>
    <t>Reklama</t>
  </si>
  <si>
    <t>Jan</t>
  </si>
  <si>
    <t>Artykuły spożywcze</t>
  </si>
  <si>
    <t>Cukier</t>
  </si>
  <si>
    <t>Zakupy</t>
  </si>
  <si>
    <t>Iwona</t>
  </si>
  <si>
    <t>Transport</t>
  </si>
  <si>
    <t>Marek</t>
  </si>
  <si>
    <t>Artykuły piśmiennicze</t>
  </si>
  <si>
    <t>Ołówek</t>
  </si>
  <si>
    <t>Pióro</t>
  </si>
  <si>
    <t>Szkolenia</t>
  </si>
  <si>
    <t>Anna</t>
  </si>
  <si>
    <t>Paweł</t>
  </si>
  <si>
    <t>Herbata</t>
  </si>
  <si>
    <t>Małgorzata</t>
  </si>
  <si>
    <t>Mateusz</t>
  </si>
  <si>
    <t>Adam</t>
  </si>
  <si>
    <t>Dawid</t>
  </si>
  <si>
    <t>Ela</t>
  </si>
  <si>
    <t>Kawa</t>
  </si>
  <si>
    <t>Dzial</t>
  </si>
  <si>
    <t>Osoba Zamawiajaca</t>
  </si>
  <si>
    <t>Kategoria</t>
  </si>
  <si>
    <t>Artykul</t>
  </si>
  <si>
    <t>Ilosc</t>
  </si>
  <si>
    <t>Cena [EUR]</t>
  </si>
  <si>
    <t>Wartosc Netto[EUR]</t>
  </si>
  <si>
    <t>Podatek</t>
  </si>
  <si>
    <t>Wartosc Brutto[EUR]</t>
  </si>
  <si>
    <t>Total</t>
  </si>
  <si>
    <t xml:space="preserve">Wartosci brutto wydana na artykuly spozywcze przez Dzial Transportu I Dzial Szkolen: </t>
  </si>
  <si>
    <t>Kwota Netto wydana przez Dzial Szkolen na artykuly, powyzej 10 EUR</t>
  </si>
  <si>
    <t xml:space="preserve">Cena najtańszego artykułu zamówionego przez dział Zakupów </t>
  </si>
  <si>
    <t xml:space="preserve">Ile razy Jan zamówił Cukier? </t>
  </si>
  <si>
    <t>I000000063</t>
  </si>
  <si>
    <t>I000001091</t>
  </si>
  <si>
    <t>I000000711</t>
  </si>
  <si>
    <t>I000000720</t>
  </si>
  <si>
    <t>I000000734</t>
  </si>
  <si>
    <t>I000000735</t>
  </si>
  <si>
    <t>I000000736</t>
  </si>
  <si>
    <t>I000001092</t>
  </si>
  <si>
    <t>I000001430</t>
  </si>
  <si>
    <t>I000001432</t>
  </si>
  <si>
    <t>I000001938</t>
  </si>
  <si>
    <t>I000002042</t>
  </si>
  <si>
    <t>I000002164</t>
  </si>
  <si>
    <t>I000002181</t>
  </si>
  <si>
    <t>I000002184</t>
  </si>
  <si>
    <t>I000002203</t>
  </si>
  <si>
    <t>I000002670</t>
  </si>
  <si>
    <t>I000002672</t>
  </si>
  <si>
    <t>I000002673</t>
  </si>
  <si>
    <t>I000002674</t>
  </si>
  <si>
    <t>I000002685</t>
  </si>
  <si>
    <t>I000002692</t>
  </si>
  <si>
    <t>I000002693</t>
  </si>
  <si>
    <t>I000002695</t>
  </si>
  <si>
    <t>I000002696</t>
  </si>
  <si>
    <t>I000002697</t>
  </si>
  <si>
    <t>I000002699</t>
  </si>
  <si>
    <t>I000002701</t>
  </si>
  <si>
    <t>I000002702</t>
  </si>
  <si>
    <t>I000002710</t>
  </si>
  <si>
    <t>I000002711</t>
  </si>
  <si>
    <t>I000002713</t>
  </si>
  <si>
    <t>I000002714</t>
  </si>
  <si>
    <t>I000002715</t>
  </si>
  <si>
    <t>I000002716</t>
  </si>
  <si>
    <t>I000002760</t>
  </si>
  <si>
    <t>I000002807</t>
  </si>
  <si>
    <t>I000003141</t>
  </si>
  <si>
    <t>I000003142</t>
  </si>
  <si>
    <t>I000003143</t>
  </si>
  <si>
    <t>I000003144</t>
  </si>
  <si>
    <t>I000003157</t>
  </si>
  <si>
    <t>IKV0000105</t>
  </si>
  <si>
    <t>IKV0000210</t>
  </si>
  <si>
    <t>IKV0000301</t>
  </si>
  <si>
    <t>IKV0000303</t>
  </si>
  <si>
    <t>IKV0000305</t>
  </si>
  <si>
    <t>IKV0000307</t>
  </si>
  <si>
    <t>IKV0000314</t>
  </si>
  <si>
    <t>SEA</t>
  </si>
  <si>
    <t>ADI</t>
  </si>
  <si>
    <t>ADB</t>
  </si>
  <si>
    <t>FMS</t>
  </si>
  <si>
    <t>INS</t>
  </si>
  <si>
    <t>SAB</t>
  </si>
  <si>
    <t>FIX</t>
  </si>
  <si>
    <t>OTH</t>
  </si>
  <si>
    <t>Indeks</t>
  </si>
  <si>
    <t>Grupa produktowa</t>
  </si>
  <si>
    <t>Data</t>
  </si>
  <si>
    <t>Ilość [szt.]</t>
  </si>
  <si>
    <t>Cena zakupu [EUR]</t>
  </si>
  <si>
    <t>Cena sprzedaży [EUR]</t>
  </si>
  <si>
    <t>Wartość sprzedaży [EUR]</t>
  </si>
  <si>
    <t>Koszt [EUR]</t>
  </si>
  <si>
    <t>Marża [EUR]</t>
  </si>
  <si>
    <t>Wartość Sprzedaży:</t>
  </si>
  <si>
    <t>w styczniu:</t>
  </si>
  <si>
    <t>Row Labels</t>
  </si>
  <si>
    <t>Grand Total</t>
  </si>
  <si>
    <t>Sum of Marża [EUR]</t>
  </si>
  <si>
    <t>Months (Data)</t>
  </si>
  <si>
    <t>Sum of Wartość sprzedaży [EUR]</t>
  </si>
  <si>
    <t>Marża:</t>
  </si>
  <si>
    <t>Ogolnie:</t>
  </si>
  <si>
    <t>Wartość sprzedaży i marża w styczniu dla indeksów</t>
  </si>
  <si>
    <t xml:space="preserve">Wartość Sprzedaży </t>
  </si>
  <si>
    <t>Marża</t>
  </si>
  <si>
    <t>ACT</t>
  </si>
  <si>
    <t>BGT</t>
  </si>
  <si>
    <t>LY</t>
  </si>
  <si>
    <t>IDX_ID</t>
  </si>
  <si>
    <t>ZI000000137</t>
  </si>
  <si>
    <t>ARTELIT PROFESSIONAL CARPET ADHESIVE WB-965 12 KG</t>
  </si>
  <si>
    <t>ARTELIT PROFESSIONAL</t>
  </si>
  <si>
    <t>ZI000000244</t>
  </si>
  <si>
    <t>ARTELIT PROFESSIONAL PVC ADHESIVE WB-975 6 KG</t>
  </si>
  <si>
    <t>ZI000000251</t>
  </si>
  <si>
    <t>ARTELIT PROFESSIONAL PVC ADHESIVE WB-975 12 KG BEIGE</t>
  </si>
  <si>
    <t>ZI000000253</t>
  </si>
  <si>
    <t>ARTELIT PROFESSIONAL GENERAL PURPOSE ADHESIVE FOR FLOOR COVE</t>
  </si>
  <si>
    <t/>
  </si>
  <si>
    <t>ZI000000254</t>
  </si>
  <si>
    <t>ZI000000255</t>
  </si>
  <si>
    <t>ARTELIT PROFESSIONAL CARPET ADHESIVE WB-965 6 KG</t>
  </si>
  <si>
    <t>ZI000000968</t>
  </si>
  <si>
    <t>TYTAN PROFESSIONAL WATERPROOF WOOD ADHESIVE WB-33 10 KG WHIT</t>
  </si>
  <si>
    <t>TYTAN PROFESSIONAL</t>
  </si>
  <si>
    <t>ZI000002032</t>
  </si>
  <si>
    <t>TYTAN PROFESSIONAL MOUNTING ADHESIVE FOR MIRRORS RB-60 310 M</t>
  </si>
  <si>
    <t>ZI000002034</t>
  </si>
  <si>
    <t>TYTAN PROFESSIONAL MOUNTING ADHESIVE SBR RB-20 310 ML UN 113</t>
  </si>
  <si>
    <t>ZI000002035</t>
  </si>
  <si>
    <t>TYTAN PROFESSIONAL MOUNTING ADHESIVE - ACRYLIC WB-30 310 ML</t>
  </si>
  <si>
    <t>ZI000002037</t>
  </si>
  <si>
    <t>TYTAN CONSTRUCTION  ADHESIVE  POLYURETHANE PB-40 310 ML WHIT</t>
  </si>
  <si>
    <t>TYTAN</t>
  </si>
  <si>
    <t>ZI000002055</t>
  </si>
  <si>
    <t>ARTELIT WATERPROOF WOOD ADHESIVE WB-330 750 G</t>
  </si>
  <si>
    <t>ARTELIT</t>
  </si>
  <si>
    <t>ZI000002085</t>
  </si>
  <si>
    <t>ARTELIT ADHESIVE FOR CERAMIC TILES WB-550 4,5 KG WHITE FREE</t>
  </si>
  <si>
    <t>ZI000002096</t>
  </si>
  <si>
    <t>ARTELIT PROFESSIONAL RUBBER ADHESIVES FOR PARQUET RB-860 12</t>
  </si>
  <si>
    <t>ZI000002112</t>
  </si>
  <si>
    <t>ARTELIT PROFESSIONAL STRUDY LEVELING LC-700 25 KG</t>
  </si>
  <si>
    <t>ZI000002117</t>
  </si>
  <si>
    <t>ARTELIT PROFESSIONAL PRIMER WB-290 10 KG</t>
  </si>
  <si>
    <t>ZI000002118</t>
  </si>
  <si>
    <t>ARTELIT PROFESSIONAL PRIMER WB-280 5 KG</t>
  </si>
  <si>
    <t>ZI000002119</t>
  </si>
  <si>
    <t>ARTELIT PROFESSIONAL PVC ADHESIVE WB-975 20 KG</t>
  </si>
  <si>
    <t>ZI000002121</t>
  </si>
  <si>
    <t>ARTELIT PROFESSIONAL CONDUCTIVE ADHESIVE FOR FLOOR COVERINGS</t>
  </si>
  <si>
    <t>ZI000002122</t>
  </si>
  <si>
    <t>ARTELIT PROFESSIONAL UNIVERSAL ADHESIVE FOR FLOOR COVERINGS</t>
  </si>
  <si>
    <t>ZI000002123</t>
  </si>
  <si>
    <t>ARTELIT PROFESSIONAL SYNTHETIC RESIN BASED ADHESIVE FOR PARQ</t>
  </si>
  <si>
    <t>ZI000002135</t>
  </si>
  <si>
    <t>ARTELIT PROFESSIONAL LEVELING COMPOUND UP TO 10 MM LC-710 CL</t>
  </si>
  <si>
    <t>ZI000002140</t>
  </si>
  <si>
    <t>ARTELIT PROFESSIONAL CARPET ADHESIVE WB-965 20 KG FREE</t>
  </si>
  <si>
    <t>ZI000002141</t>
  </si>
  <si>
    <t>ARTELIT PROFESSIONAL WATER-BASED PARQUET VARNISH PA-470 5 L</t>
  </si>
  <si>
    <t>ZI000002149</t>
  </si>
  <si>
    <t>ARTELIT PROFESSIONAL CONTACT UNIVERSAL ADHESIVE SB-510 WITHO</t>
  </si>
  <si>
    <t>ZI000002158</t>
  </si>
  <si>
    <t>ZI000002161</t>
  </si>
  <si>
    <t>ARTELIT PROFESSIONAL WATER-BASED PRIMER FOR PARQUET W-430 5</t>
  </si>
  <si>
    <t>ZI000002166</t>
  </si>
  <si>
    <t>TYTAN PROFESSIONAL WATERPROOF WOOD ADHESIVE WB-33 200 ML</t>
  </si>
  <si>
    <t>ZI000002169</t>
  </si>
  <si>
    <t>TYTAN PROFESSIONAL POLYURETHANE WOOD ADHESIVE PB-34 800 G BE</t>
  </si>
  <si>
    <t>ZI000002175</t>
  </si>
  <si>
    <t>ZI000002176</t>
  </si>
  <si>
    <t>ZI000002183</t>
  </si>
  <si>
    <t>ZI000002198</t>
  </si>
  <si>
    <t>ARTELIT PROFESSIONAL SELF LEVELING COMPOUND UP TO 60 MM LC-7</t>
  </si>
  <si>
    <t>ZI000002203</t>
  </si>
  <si>
    <t>TYTAN PROFESSIONAL MOUNTING ADHESIVE CLASSIC FIX 310 ML TRAN</t>
  </si>
  <si>
    <t>ZI000002204</t>
  </si>
  <si>
    <t>TYTAN PROFESSIONAL MOUNTING ADHESIVE MULTI FIX 290 ML TRANSP</t>
  </si>
  <si>
    <t>ZI000002205</t>
  </si>
  <si>
    <t>TYTAN PROFESSIONAL MOUNTING ADHESIVE HYDRO FIX 310 ML TRANSP</t>
  </si>
  <si>
    <t>ZI000002268</t>
  </si>
  <si>
    <t>RUBBER ADHESIVES FOR PARQUET RB-860 4 KG ADR 3 PG II UN 1133</t>
  </si>
  <si>
    <t>NO NAME</t>
  </si>
  <si>
    <t>ZI000002653</t>
  </si>
  <si>
    <t>TYTAN PROFESSIONAL ECO ADHESIVE 310 ML</t>
  </si>
  <si>
    <t>ZI000002776</t>
  </si>
  <si>
    <t>TYTAN PROFESSIONAL FIX2 RAPID HIGH TACK 290 ML WHITE</t>
  </si>
  <si>
    <t>ZI000002971</t>
  </si>
  <si>
    <t>ZICZ3000004</t>
  </si>
  <si>
    <t>ARTELIT PROFESSIONAL - WB-291 5 LITRŮ PRIMER NA SAVÉ PODKLAD</t>
  </si>
  <si>
    <t>ZICZ3000005</t>
  </si>
  <si>
    <t>ARTELIT PROFESSIONAL - WB-291 10 LITRŮ PRIMER NA SAVÉ PODKLA</t>
  </si>
  <si>
    <t>ZICZ3000006</t>
  </si>
  <si>
    <t>ARTELIT PROFESSIONAL - LC-700 5KG RYCHLE TUHNOUCÍ OPRAVNÝ TM</t>
  </si>
  <si>
    <t>ZICZ3000007</t>
  </si>
  <si>
    <t>ARTELIT PROFESSIONAL - LC-700 10KG RYCHLE TUHNOUCÍ OPRAVNÝ T</t>
  </si>
  <si>
    <t>ZICZ3000008</t>
  </si>
  <si>
    <t>ARTELIT PROFESSIONAL - LC-702 15 KG TEKUTÁ VYROVNÁVACÍ HMOTA</t>
  </si>
  <si>
    <t>ZICZ3000010</t>
  </si>
  <si>
    <t>ARTELIT PROFESSIONAL - WB-975 1 KG LEPIDLO NA LINOLEA A DLAŽ</t>
  </si>
  <si>
    <t>ZICZ3000039</t>
  </si>
  <si>
    <t>ARTELIT PROFESSIONAL - WB 983  FIXACE NA KOBERCE 1KG</t>
  </si>
  <si>
    <t>ZICZ3000040</t>
  </si>
  <si>
    <t>ARTELIT PROFESSIONAL - WB 983 5 KG FIXACE NA KOBERCE</t>
  </si>
  <si>
    <t>ZICZ3000067</t>
  </si>
  <si>
    <t>ARTELIT NÁTĚROVÝ SYSTÉM PRO STŘEDNÍ ZATÍŽENÍ INTERGARD 740 /</t>
  </si>
  <si>
    <t>ZIIT0000002</t>
  </si>
  <si>
    <t>MUNGO CH ADESIVO POLIURETANICO MMK-P 310ML</t>
  </si>
  <si>
    <t>MUNGO</t>
  </si>
  <si>
    <t>ZIIT0000003</t>
  </si>
  <si>
    <t>TYTAN PROFESSIONAL ADESIVO STRUTTURALE POLIURETANICO PB-40 3</t>
  </si>
  <si>
    <t>ZISK0000123</t>
  </si>
  <si>
    <t>ARTELIT LC-715 SELFLEVELING COMPOUNM</t>
  </si>
  <si>
    <t>ZT000059</t>
  </si>
  <si>
    <t>BUNITEX P-29 BOTE 1 L</t>
  </si>
  <si>
    <t>BUNITEX</t>
  </si>
  <si>
    <t>ZT002055</t>
  </si>
  <si>
    <t>BUNITEX P-55 BO 1 L</t>
  </si>
  <si>
    <t>ZT002303</t>
  </si>
  <si>
    <t>BG MULTIFIX CR 300 ML</t>
  </si>
  <si>
    <t>MULTIFIX</t>
  </si>
  <si>
    <t>ZT003608</t>
  </si>
  <si>
    <t>BUNITEX P-55 BI 5 L</t>
  </si>
  <si>
    <t>ZT003665</t>
  </si>
  <si>
    <t>280 MULTIFIX RUSO PE CR 280 ML</t>
  </si>
  <si>
    <t>ZT006635</t>
  </si>
  <si>
    <t>AUCHAN COLA DE MONTAJE TU 200 ML</t>
  </si>
  <si>
    <t>ZT006981</t>
  </si>
  <si>
    <t>MULTIFIX SIN DISOLVENTES TU 150 ML</t>
  </si>
  <si>
    <t>ZT007112</t>
  </si>
  <si>
    <t>AUCHAN COLA PARA MADERA BB 125 GR</t>
  </si>
  <si>
    <t>UNIFIX</t>
  </si>
  <si>
    <t>ZT007120</t>
  </si>
  <si>
    <t>AUCHAN COLA PARA MADERA BB 250 GR</t>
  </si>
  <si>
    <t>ZT007575</t>
  </si>
  <si>
    <t>AUCHAN COLA CIANO LÍQUIDA FB 3 GR</t>
  </si>
  <si>
    <t>ZT007583</t>
  </si>
  <si>
    <t>AUCHAN COLA CIANO LÍQUIDA FB 5 GR</t>
  </si>
  <si>
    <t>ZT007591</t>
  </si>
  <si>
    <t>AUCHAN COLA CIANO LÍQUIDA FB 20 GR</t>
  </si>
  <si>
    <t>ZT007625</t>
  </si>
  <si>
    <t>AUCHAN COLA DE CONTACTO TB 50 ML</t>
  </si>
  <si>
    <t>ZT007633</t>
  </si>
  <si>
    <t>AUCHAN COLA DE CONTACTO TB 75 ML</t>
  </si>
  <si>
    <t>ZT010488</t>
  </si>
  <si>
    <t>FIX INSTANTÁNEO FB 20 GR</t>
  </si>
  <si>
    <t>ZT015859</t>
  </si>
  <si>
    <t>SINTEX LIMPIADOR PVC BO 500 ML</t>
  </si>
  <si>
    <t>SINTEX</t>
  </si>
  <si>
    <t>ZT016220</t>
  </si>
  <si>
    <t>MULTIFIX UNIVERSAL CR 300 ML</t>
  </si>
  <si>
    <t>ZT016220_NEW</t>
  </si>
  <si>
    <t>MULTIFIX UNIVERSAL CR 0,3</t>
  </si>
  <si>
    <t>ZT018937</t>
  </si>
  <si>
    <t>MULTIFIX EXPRESS CR 300 ML</t>
  </si>
  <si>
    <t>ZT021337</t>
  </si>
  <si>
    <t>RESTAURADOR CERÁMICO TB 16 ML</t>
  </si>
  <si>
    <t>ZT021451</t>
  </si>
  <si>
    <t>FIX INSTANTÁNEO TB 3 GR</t>
  </si>
  <si>
    <t>ZT021469</t>
  </si>
  <si>
    <t>FIX INSTANTÁNEO C/PINCEL FB 8 GR</t>
  </si>
  <si>
    <t>ZT022079</t>
  </si>
  <si>
    <t>PEGAPAPEL LP 30 ML</t>
  </si>
  <si>
    <t>ZT023598</t>
  </si>
  <si>
    <t>AUCHAN PACK 3 CIANO 1ER PRECIO PA</t>
  </si>
  <si>
    <t>ZT024869</t>
  </si>
  <si>
    <t>FIX INSTANTANEO INTERNACIONAL TB 3 GR</t>
  </si>
  <si>
    <t>ZT025007</t>
  </si>
  <si>
    <t>FIX CIANOACRILATO CA-30 UN 50 GR</t>
  </si>
  <si>
    <t>ZT025023</t>
  </si>
  <si>
    <t>FIX ACELERANTE CIANOACRILATO AE 150 ML</t>
  </si>
  <si>
    <t>ZT025031</t>
  </si>
  <si>
    <t>FIX KIT ACELERANTE+CIANOACRIL UN</t>
  </si>
  <si>
    <t>ZT025411</t>
  </si>
  <si>
    <t>FIX CA-24 UN 20 GR</t>
  </si>
  <si>
    <t>ZT025429</t>
  </si>
  <si>
    <t>FIX CA-24 UN 50 GR</t>
  </si>
  <si>
    <t>ZT025437</t>
  </si>
  <si>
    <t>FIX CA-95 UN 20 GR</t>
  </si>
  <si>
    <t>ZT025445</t>
  </si>
  <si>
    <t>FIX CA-95 UN 50 GR</t>
  </si>
  <si>
    <t>ZT026401</t>
  </si>
  <si>
    <t>BOSTIK MOUNT IT CR 300 ML</t>
  </si>
  <si>
    <t>ZT026419</t>
  </si>
  <si>
    <t>BOSTIK MOUNT IT TU 150 ML</t>
  </si>
  <si>
    <t>ZT027292</t>
  </si>
  <si>
    <t>UNIFIX SUELOS INT´L BB 500 GR</t>
  </si>
  <si>
    <t>ZT027615</t>
  </si>
  <si>
    <t>CARR.COLLE BOIS RAPIDE F TB 55 ML</t>
  </si>
  <si>
    <t>ZT027623</t>
  </si>
  <si>
    <t>CARR.COLLE BOIS RAPIDE F,NL BB 100 GR</t>
  </si>
  <si>
    <t>ZT027631</t>
  </si>
  <si>
    <t>CARR.COLA MADERA RAP.E,P,I BB 100 GR</t>
  </si>
  <si>
    <t>ZT027649</t>
  </si>
  <si>
    <t>CARR.COLLE BOIS RAPIDE F,NL BB 250 GR</t>
  </si>
  <si>
    <t>ZT027656</t>
  </si>
  <si>
    <t>CARR.COLA MADERA RAP.E,P,I BB 250 GR</t>
  </si>
  <si>
    <t>ZT027672</t>
  </si>
  <si>
    <t>CARR.COLLE BOIS RAPIDE F,NL BB 750 GR</t>
  </si>
  <si>
    <t>ZT027680</t>
  </si>
  <si>
    <t>CARR.COLA MADERA RAP.E,P,I BB 750 GR</t>
  </si>
  <si>
    <t>ZT027714</t>
  </si>
  <si>
    <t>CARR.PATE A REPARER F,NL,D BL 60 GR</t>
  </si>
  <si>
    <t>ZT027722</t>
  </si>
  <si>
    <t>CARR.BARRITA REPARAD.E,P,I BL 60 GR</t>
  </si>
  <si>
    <t>ZT028480</t>
  </si>
  <si>
    <t>MULTIFIX PU LÍQUIDO BB 500 GR</t>
  </si>
  <si>
    <t>ZT028506</t>
  </si>
  <si>
    <t>MULTIFIX XTREM PU CR 300 ML</t>
  </si>
  <si>
    <t>ZT029397</t>
  </si>
  <si>
    <t>CARR.CIANO Nº1 PACK 2 E,P,I TB 6 GR</t>
  </si>
  <si>
    <t>ZT029405</t>
  </si>
  <si>
    <t>CARR.CIANO Nº1 PACK 2 F,NL,D TB 6 GR</t>
  </si>
  <si>
    <t>ZT031633</t>
  </si>
  <si>
    <t>TKROM ADHESIVO MONTAJE CR 300 ML</t>
  </si>
  <si>
    <t>ZT031849</t>
  </si>
  <si>
    <t>ATB COLA BLANCA RÁPIDA BB 125 GR</t>
  </si>
  <si>
    <t>ZT031856</t>
  </si>
  <si>
    <t>ATB COLA BLANCA RÁPIDA BB 250 GR</t>
  </si>
  <si>
    <t>ZT031948</t>
  </si>
  <si>
    <t>CARR COLL NEOPR.GEL F S/T TB 55 ML</t>
  </si>
  <si>
    <t>ZT031955</t>
  </si>
  <si>
    <t>CARR COLL NEOPR.LIQ F S/T TB 125 ML</t>
  </si>
  <si>
    <t>ZT031971</t>
  </si>
  <si>
    <t>CARR COLL NEOPR GEL F S/T TB 125 ML</t>
  </si>
  <si>
    <t>ZT031989</t>
  </si>
  <si>
    <t>CARR COLA DE CON GEL E,P,I S/T TB 55 ML</t>
  </si>
  <si>
    <t>ZT031997</t>
  </si>
  <si>
    <t>CARR COLA DE CONT. GEL E,P,I TB 125 ML</t>
  </si>
  <si>
    <t>ZT032011</t>
  </si>
  <si>
    <t>CARR COLL NEOPR LIQ F S/T TB 55 ML</t>
  </si>
  <si>
    <t>ZT032631</t>
  </si>
  <si>
    <t>BUNITEX P-29 SIN TOLUENO TB 50 ML</t>
  </si>
  <si>
    <t>ZT032649</t>
  </si>
  <si>
    <t>BUNITEX P-29 SIN TOLUENO TE 175 ML</t>
  </si>
  <si>
    <t>ZT032664</t>
  </si>
  <si>
    <t>BUNITEX P-55 SIN TOLUENO BO 500 ML</t>
  </si>
  <si>
    <t>ZT032672</t>
  </si>
  <si>
    <t>BUNITEX P-55 SIN TOLUENO BO 1 L</t>
  </si>
  <si>
    <t>ZT032680</t>
  </si>
  <si>
    <t>BUNITEX P-55 SIN TOLUENO BO 250 ML</t>
  </si>
  <si>
    <t>ZT032698</t>
  </si>
  <si>
    <t>BUNITEX P-55 SIN TOLUENO BI 5 L</t>
  </si>
  <si>
    <t>ZT033019</t>
  </si>
  <si>
    <t>EPDM ADHESIVE BI 5 L</t>
  </si>
  <si>
    <t>QUILOSA</t>
  </si>
  <si>
    <t>ZT033217</t>
  </si>
  <si>
    <t>SAMARO COLLE DE CONTACT BI 5 L</t>
  </si>
  <si>
    <t>ZT034033</t>
  </si>
  <si>
    <t>FIX 1 EXTRAFUERTE JB</t>
  </si>
  <si>
    <t>ZT034041</t>
  </si>
  <si>
    <t>FIX 3 RÁPIDO LP 3 GR</t>
  </si>
  <si>
    <t>ZT034058</t>
  </si>
  <si>
    <t>FIX 2 FLEXIBLE TB 20 ML</t>
  </si>
  <si>
    <t>ZT034645</t>
  </si>
  <si>
    <t>EROSKI CIANO LIQUIDO 3G TB 3 GR</t>
  </si>
  <si>
    <t>ZT034652</t>
  </si>
  <si>
    <t>EROSKI CIANO GEL 3G TB 3 GR</t>
  </si>
  <si>
    <t>ZT034660</t>
  </si>
  <si>
    <t>EROSKI CIANO LIQUIDO 5G FB 5 GR</t>
  </si>
  <si>
    <t>ZT034678</t>
  </si>
  <si>
    <t>EROSKI CIANO LIQUIDO 20G FB 20 GR</t>
  </si>
  <si>
    <t>ZT034686</t>
  </si>
  <si>
    <t>EROSKI CONTACTO TB 55 ML</t>
  </si>
  <si>
    <t>ZT034694</t>
  </si>
  <si>
    <t>EROSKI CONTACTO C/PINCEL BO 500 ML</t>
  </si>
  <si>
    <t>ZT034702</t>
  </si>
  <si>
    <t>EROSKI COLA BLANCA RÁPIDA 125G BB 125 GR</t>
  </si>
  <si>
    <t>ZT034710</t>
  </si>
  <si>
    <t>EROSKI COLA BLANCA RÁPIDA 250G BB 250 GR</t>
  </si>
  <si>
    <t>ZT034728</t>
  </si>
  <si>
    <t>EROSKI MULTIUSOS 20ML TB 20 ML</t>
  </si>
  <si>
    <t>ZT034736</t>
  </si>
  <si>
    <t>EROSKI SIN CLAVOS 150 ML TU 150 ML</t>
  </si>
  <si>
    <t>ZT034785</t>
  </si>
  <si>
    <t>EROSKI COLA BLANCA 500G TA 500 GR</t>
  </si>
  <si>
    <t>ZT034843</t>
  </si>
  <si>
    <t>EROSKI CIANO LIQ. C/PINCEL 5G FB 5 GR</t>
  </si>
  <si>
    <t>ZT035030</t>
  </si>
  <si>
    <t>BUNITEX TRANSPARENTE C/PINCEL BO 250 ML</t>
  </si>
  <si>
    <t>ZT035048</t>
  </si>
  <si>
    <t>BUNITEX TRANSPARENTE TB 50 ML</t>
  </si>
  <si>
    <t>ZT035857</t>
  </si>
  <si>
    <t>MULTIFIX BRICO CR 300 ML</t>
  </si>
  <si>
    <t>ZT035881</t>
  </si>
  <si>
    <t>BUNITEX GEL TB 50 ML</t>
  </si>
  <si>
    <t>ZT036434</t>
  </si>
  <si>
    <t>EXPOSITOR COLGANTE FIX2 FLEXIB UN</t>
  </si>
  <si>
    <t>ZT036459</t>
  </si>
  <si>
    <t>CAJA EXPOSITORA BB UNIFIX RÁP UN</t>
  </si>
  <si>
    <t>ZT036541</t>
  </si>
  <si>
    <t>MULTIFIX UNIVERSAL PACK 6 UN</t>
  </si>
  <si>
    <t>ZT036806</t>
  </si>
  <si>
    <t>Q GARDEN CESPED 2K CB 5,8 KG</t>
  </si>
  <si>
    <t>QGARDEN</t>
  </si>
  <si>
    <t>ZT036855</t>
  </si>
  <si>
    <t>DF-100 TIXOT C/PINCEL TA 250 ML</t>
  </si>
  <si>
    <t>ZT036863</t>
  </si>
  <si>
    <t>DF-100 TU 50 ML</t>
  </si>
  <si>
    <t>ZT036871</t>
  </si>
  <si>
    <t>DF-100 TU 125 ML</t>
  </si>
  <si>
    <t>ZT036947</t>
  </si>
  <si>
    <t>DUFRALIT LIMPIADOR TA 500 ML</t>
  </si>
  <si>
    <t>ZT036996</t>
  </si>
  <si>
    <t>DUFRALIT LIMPIADOR TA 1 L</t>
  </si>
  <si>
    <t>ZT037044</t>
  </si>
  <si>
    <t>DF-100 TIXOT TA 1 L</t>
  </si>
  <si>
    <t>ZT037119</t>
  </si>
  <si>
    <t>DF-100 TIXOT TA 500 ML</t>
  </si>
  <si>
    <t>ZT037127</t>
  </si>
  <si>
    <t>DF-100 SUPER C/PINCEL TA 250 ML</t>
  </si>
  <si>
    <t>ZT037135</t>
  </si>
  <si>
    <t>DF-100 SUPER C/PINCEL TA 500 ML</t>
  </si>
  <si>
    <t>ZT037143</t>
  </si>
  <si>
    <t>DF-100 SUPER TA 1 L</t>
  </si>
  <si>
    <t>ZT037168</t>
  </si>
  <si>
    <t>DUFRALIT LIMPIADOR PLASTICO TA 250 ML</t>
  </si>
  <si>
    <t>ZT037218</t>
  </si>
  <si>
    <t>ECOFIX COLA RAPIDA BB 250 GR</t>
  </si>
  <si>
    <t>ECOFIX</t>
  </si>
  <si>
    <t>ZT037226</t>
  </si>
  <si>
    <t>ECOFIX ADHESIVO MONTAJE TU 150 ML</t>
  </si>
  <si>
    <t>ZT037267</t>
  </si>
  <si>
    <t>DF-100 SUPER TA 500 ML</t>
  </si>
  <si>
    <t>ZT037531</t>
  </si>
  <si>
    <t>LM AXTON CIANO LIQ 3G TB 3 GR</t>
  </si>
  <si>
    <t>AXTON</t>
  </si>
  <si>
    <t>ZT037549</t>
  </si>
  <si>
    <t>LM AXTON CIANO GEL 3G TB 3 GR</t>
  </si>
  <si>
    <t>ZT037556</t>
  </si>
  <si>
    <t>LM AXTON CIANO LIQ 5G C/PINCEL FB 5 GR</t>
  </si>
  <si>
    <t>ZT037572</t>
  </si>
  <si>
    <t>LM AXTON 2 CIANO LIQ+1 GEL 3X3 PA</t>
  </si>
  <si>
    <t>ZT037598</t>
  </si>
  <si>
    <t>LM AXTON COLA BLANCA 100G BB 100 GR</t>
  </si>
  <si>
    <t>ZT037622</t>
  </si>
  <si>
    <t>LM AXTON COLA BLANCA 250G BB 250 GR</t>
  </si>
  <si>
    <t>ZT037630</t>
  </si>
  <si>
    <t>LM AXTON COLA BLANCA 500G BB 500 GR</t>
  </si>
  <si>
    <t>ZT037663</t>
  </si>
  <si>
    <t>LM AXTON COLA BLANCA TB 55ML TB 55 ML</t>
  </si>
  <si>
    <t>ZT037671</t>
  </si>
  <si>
    <t>LM AXTON CONTACTO GEL TB 55ML TB 55 ML</t>
  </si>
  <si>
    <t>ZT037689</t>
  </si>
  <si>
    <t>LM AXTON CONTACTO LIQ TB 55ML TB 55 ML</t>
  </si>
  <si>
    <t>ZT037697</t>
  </si>
  <si>
    <t>LM AXTON CONTACTO GEL BO 750ML BO 750 ML</t>
  </si>
  <si>
    <t>ZT037705</t>
  </si>
  <si>
    <t>LM AXTON CONTACTO GEL 500ML BO 500 ML</t>
  </si>
  <si>
    <t>ZT037713</t>
  </si>
  <si>
    <t>LM AXTON CONTACTO GEL 125 ML TB 125 ML</t>
  </si>
  <si>
    <t>ZT037721</t>
  </si>
  <si>
    <t>LM AXTON CONTACTO LIQ 125 ML TB 125 ML</t>
  </si>
  <si>
    <t>ZT037739</t>
  </si>
  <si>
    <t>LM AXTON CONTACTO LIQ 750 ML BO 750 ML</t>
  </si>
  <si>
    <t>ZT037747</t>
  </si>
  <si>
    <t>LM AXTON CONTACTO LIQ 500ML BO 500 ML</t>
  </si>
  <si>
    <t>ZT037754</t>
  </si>
  <si>
    <t>LM AXTON POLIMERO MS 20GR TB 20 GR</t>
  </si>
  <si>
    <t>ZT037762</t>
  </si>
  <si>
    <t>LM AXTON POLIMERO MS 5GR TB 5 GR</t>
  </si>
  <si>
    <t>ZT037770</t>
  </si>
  <si>
    <t>LM AXTON BARRA REPACION 48GR BL 48 GR</t>
  </si>
  <si>
    <t>ZT037788</t>
  </si>
  <si>
    <t>LM AXTON BARRA REPARACION 2X48 BL 48 GR</t>
  </si>
  <si>
    <t>ZT037812</t>
  </si>
  <si>
    <t>CYCLONE H-44, TUBE-BOX TE 100 ML</t>
  </si>
  <si>
    <t>ZT037838</t>
  </si>
  <si>
    <t>DF-100 ADHESIVO BOTE CON PINCE BO 50 ML</t>
  </si>
  <si>
    <t>ZT037879</t>
  </si>
  <si>
    <t>LM AXTON ADH.MONTAJE MADERA TU 200 ML</t>
  </si>
  <si>
    <t>ZT037887</t>
  </si>
  <si>
    <t>LM AXTON ADH.MONTAJE MADERA CR 310 ML</t>
  </si>
  <si>
    <t>ZT037895</t>
  </si>
  <si>
    <t>LM AXTON ADH.MONTAJE DECORACIO TU 200 ML</t>
  </si>
  <si>
    <t>ZT037903</t>
  </si>
  <si>
    <t>LM AXTON ADH.MONTAJE DECORACIO CR 310 ML</t>
  </si>
  <si>
    <t>ZT037911</t>
  </si>
  <si>
    <t>LM AXTON ADH.MONTAJE INTERIOR TU 200 ML</t>
  </si>
  <si>
    <t>ZT037929</t>
  </si>
  <si>
    <t>LM AXTON ADH.MONTAJE INTERIOR CR 310 ML</t>
  </si>
  <si>
    <t>ZT037960</t>
  </si>
  <si>
    <t>LM AXTON ADH.MONTAJE COCIN-BAÑ CR 310 ML</t>
  </si>
  <si>
    <t>ZT037994</t>
  </si>
  <si>
    <t>LM COLA BLANCA TA 1 KG</t>
  </si>
  <si>
    <t>ZT038000</t>
  </si>
  <si>
    <t>LM COLA BLANCA BB 500 GR</t>
  </si>
  <si>
    <t>ZT038018</t>
  </si>
  <si>
    <t>LM COLA BLANCA GA 5 KG</t>
  </si>
  <si>
    <t>ZT038026</t>
  </si>
  <si>
    <t>LM AXTON INTERIOR CR 310 ML</t>
  </si>
  <si>
    <t>ZT038141</t>
  </si>
  <si>
    <t>LM AXTON 2 TUBOS DE POLIM. MS TB 20 GR</t>
  </si>
  <si>
    <t>ZT038158</t>
  </si>
  <si>
    <t>LM AXTON ADH.MONTAJE INTERIOR EF 200 ML</t>
  </si>
  <si>
    <t>ZT038216</t>
  </si>
  <si>
    <t>ADHESIVO MAGDAM BT 1 L</t>
  </si>
  <si>
    <t>ZT038224</t>
  </si>
  <si>
    <t>ADHESIVO MAGDAM BT 5 L</t>
  </si>
  <si>
    <t>ZT038299</t>
  </si>
  <si>
    <t>LM AXTON ADH.MONTA-TODO INTER TR</t>
  </si>
  <si>
    <t>ZT038380</t>
  </si>
  <si>
    <t>TECNIPREVE TECNILIGHT COLA SEM CR 300 ML</t>
  </si>
  <si>
    <t>ZT038638</t>
  </si>
  <si>
    <t>TKROM FIJACION SIN CLAVOS NEO CR 300 ML</t>
  </si>
  <si>
    <t>ZT038646</t>
  </si>
  <si>
    <t>QUILOSA BP-235 CB 15 KG</t>
  </si>
  <si>
    <t>ZT038653</t>
  </si>
  <si>
    <t>QUILOSA BA-240 CB 25 KG</t>
  </si>
  <si>
    <t>ZT038711</t>
  </si>
  <si>
    <t>LM COLA BLANCA BB 250 GR</t>
  </si>
  <si>
    <t>ZT038794</t>
  </si>
  <si>
    <t>QUILOSA PRIMER BA-120 GA 5 L</t>
  </si>
  <si>
    <t>ZT038810</t>
  </si>
  <si>
    <t>QUILOSA PRIMER BP-135 GA 5 L</t>
  </si>
  <si>
    <t>ZT038836</t>
  </si>
  <si>
    <t>QUILOSA BA-240 TA 1 KG</t>
  </si>
  <si>
    <t>ZT038844</t>
  </si>
  <si>
    <t>QUILOSA BA-240 CB 4 KG</t>
  </si>
  <si>
    <t>ZT038877</t>
  </si>
  <si>
    <t>QUILOSA BP-290, PU 2K 9+1KG CB 10 KG</t>
  </si>
  <si>
    <t>ZT038885</t>
  </si>
  <si>
    <t>QUILOSA BH-210 CB 15 KG</t>
  </si>
  <si>
    <t>ZT038927</t>
  </si>
  <si>
    <t>QUILOSA BA-376 CB 25 KG</t>
  </si>
  <si>
    <t>ZT038943</t>
  </si>
  <si>
    <t>QUILOSA BA-382 CB 14 KG</t>
  </si>
  <si>
    <t>ZT039057</t>
  </si>
  <si>
    <t>QUILOSA BA-377 CB 14 KG</t>
  </si>
  <si>
    <t>ZT039073</t>
  </si>
  <si>
    <t>QUILOSA BA-384 CB 12</t>
  </si>
  <si>
    <t>ZT039156</t>
  </si>
  <si>
    <t>QUILOSA BS-310 BO 1 L</t>
  </si>
  <si>
    <t>ZT039164</t>
  </si>
  <si>
    <t>QUILOSA BS-310 BI 5 L</t>
  </si>
  <si>
    <t>ZT039172</t>
  </si>
  <si>
    <t>QUILOSA BS-310 BI 24 L</t>
  </si>
  <si>
    <t>ZT039198</t>
  </si>
  <si>
    <t>QUILOSA BP-385 7+1 KG CB 8 KG</t>
  </si>
  <si>
    <t>ZT039206</t>
  </si>
  <si>
    <t>QUILOSA BP-390 8+1 KG</t>
  </si>
  <si>
    <t>ZT039438</t>
  </si>
  <si>
    <t>QUILOSA LC-400 SA 25 KG</t>
  </si>
  <si>
    <t>ZT039446</t>
  </si>
  <si>
    <t>QUILOSA LC-410 SA 25 KG</t>
  </si>
  <si>
    <t>ZT040014</t>
  </si>
  <si>
    <t>BIZ 710 219 COLLE UNIVERSELLE CR 310 ML</t>
  </si>
  <si>
    <t>ZT040030</t>
  </si>
  <si>
    <t>BIZ 710 210 COLLE FIXATION S/S CR 310 ML</t>
  </si>
  <si>
    <t>ZT040139</t>
  </si>
  <si>
    <t>MULTIFIX PU-LIQUID (ENGLISH) BB 500 GR</t>
  </si>
  <si>
    <t>ZT040576</t>
  </si>
  <si>
    <t>SINTO COLLE BOIS BB100GR BB 100 GR</t>
  </si>
  <si>
    <t>ZT040857</t>
  </si>
  <si>
    <t>EUROMADI SELEX CIANO LIQ 3GR TB 3 GR</t>
  </si>
  <si>
    <t>ZT040923</t>
  </si>
  <si>
    <t>SPAR PEGAMENTO ULTRA RAPIDO 3G TB 3 GR</t>
  </si>
  <si>
    <t>FIX CA</t>
  </si>
  <si>
    <t>ZT040956</t>
  </si>
  <si>
    <t>QUILOSA PRIMER BA-190</t>
  </si>
  <si>
    <t>ZT040964</t>
  </si>
  <si>
    <t>QUILOSA PRIMER BA-180 CB 5 KG</t>
  </si>
  <si>
    <t>ZT041061</t>
  </si>
  <si>
    <t>COLD WELDING SEKUNDA TE 100 ML</t>
  </si>
  <si>
    <t>ZT041319</t>
  </si>
  <si>
    <t>CARR.COLLE CYANO PREC. F,NL FB 3 GR</t>
  </si>
  <si>
    <t>ZT041327</t>
  </si>
  <si>
    <t>CARR.COLLE CYAN LIQ.2X3GR F,NL PA</t>
  </si>
  <si>
    <t>ZT041335</t>
  </si>
  <si>
    <t>CARR.COLLE CYANO LIQ. F, NL FB 20 GR</t>
  </si>
  <si>
    <t>ZT041343</t>
  </si>
  <si>
    <t>CARR.COLLE CYANO LIQ. F,NL FB 5 GR</t>
  </si>
  <si>
    <t>ZT041350</t>
  </si>
  <si>
    <t>CARR.COLLE CYAN GEL 2X3GR F,NL PA</t>
  </si>
  <si>
    <t>ZT041368</t>
  </si>
  <si>
    <t>CARR.COLA CIANO PRECIS E,I,G FB 3 GR</t>
  </si>
  <si>
    <t>ZT041376</t>
  </si>
  <si>
    <t>CARR.COLA CIANO LIQ.2X3GR EIG PA</t>
  </si>
  <si>
    <t>ZT041384</t>
  </si>
  <si>
    <t>CARR.COLA CIANO LIQ. E,I,G FB 20 GR</t>
  </si>
  <si>
    <t>ZT041392</t>
  </si>
  <si>
    <t>CARR.COLA CIANO LIQ. E,I,G FB 5 GR</t>
  </si>
  <si>
    <t>ZT041400</t>
  </si>
  <si>
    <t>CARR.COLA CIANO GEL 2X3GR EIG PA</t>
  </si>
  <si>
    <t>ZT041707</t>
  </si>
  <si>
    <t>QUILOSA LC-440 SA 25 KG</t>
  </si>
  <si>
    <t>ZT041715</t>
  </si>
  <si>
    <t>QUILOSA LC-420 SA 25 KG</t>
  </si>
  <si>
    <t>ZT041723</t>
  </si>
  <si>
    <t>QUILOSA LC-415 SA 25 KG</t>
  </si>
  <si>
    <t>ZT041780</t>
  </si>
  <si>
    <t>CARR COLA DE CON LIQ E,I,G S/T TB 55 ML</t>
  </si>
  <si>
    <t>ZT041798</t>
  </si>
  <si>
    <t>CARR COLA DE CON LIQ E,I,G S/T TB 125 ML</t>
  </si>
  <si>
    <t>ZT041806</t>
  </si>
  <si>
    <t>CARR COLA BLANCA RAPIDA E,I,G TB 55 GR</t>
  </si>
  <si>
    <t>ZT041822</t>
  </si>
  <si>
    <t>QUILOSA BA-375 CB 6 KG</t>
  </si>
  <si>
    <t>ZT041830</t>
  </si>
  <si>
    <t>QUILOSA BA-375 CB 20 KG</t>
  </si>
  <si>
    <t>ZT041970</t>
  </si>
  <si>
    <t>TRIPACK MULTIFIX EXPRESS PA</t>
  </si>
  <si>
    <t>ZT042150</t>
  </si>
  <si>
    <t>MULTIFIX EXPRESS (FR/ES/NL) CR 300 ML</t>
  </si>
  <si>
    <t>ZT042226</t>
  </si>
  <si>
    <t>DIGRAPOL D-603 ADH.DE PANELES BCO. CR 30</t>
  </si>
  <si>
    <t>ZT042234</t>
  </si>
  <si>
    <t>QUILOSA BA-375 TA 1 KG</t>
  </si>
  <si>
    <t>ZT042762</t>
  </si>
  <si>
    <t>TOYMA ADHESIVO MULTIUSOS TU 20 ML</t>
  </si>
  <si>
    <t>ZT042887</t>
  </si>
  <si>
    <t>TYTAN PROF.RIGID PVC ADH.WHITE BCO. TG 2</t>
  </si>
  <si>
    <t>ZT043281</t>
  </si>
  <si>
    <t>WÜRTH KOLPUR CINZA CR 300 ML</t>
  </si>
  <si>
    <t>ZT043547</t>
  </si>
  <si>
    <t>CARR.CYANO LIQ 3X1G_F,NL,ES PA 3 GR</t>
  </si>
  <si>
    <t>ZT043554</t>
  </si>
  <si>
    <t>CARR. CYANO GEL 3X1G_F,NL,ES PA 3 GR</t>
  </si>
  <si>
    <t>ZT044883</t>
  </si>
  <si>
    <t>SINTEX H-44 BI 200L BI 194 KG</t>
  </si>
  <si>
    <t>ZT045120</t>
  </si>
  <si>
    <t>MONTAJE FORTE ADHESIVO DE MONTAJE CR 350 GRS</t>
  </si>
  <si>
    <t>ZT045138</t>
  </si>
  <si>
    <t>MONTAJE INVISIBLE CR 300 ML</t>
  </si>
  <si>
    <t>ZT045146</t>
  </si>
  <si>
    <t>MONTAJE BAÑOS COCINAS CR 280 ML</t>
  </si>
  <si>
    <t>ZT045294</t>
  </si>
  <si>
    <t>MONTAJE FIX EXPRESS TU 200 GR</t>
  </si>
  <si>
    <t>ZT048009</t>
  </si>
  <si>
    <t>SINTEX H-44 TE 100 ML</t>
  </si>
  <si>
    <t>ZT048058</t>
  </si>
  <si>
    <t>SINTEX H-44 TU 100 ML</t>
  </si>
  <si>
    <t>ZT060046</t>
  </si>
  <si>
    <t>MULTIFIX PROFESIONAL CR 300 ML</t>
  </si>
  <si>
    <t>ZT071076</t>
  </si>
  <si>
    <t>ALCOLIN MULTIFIX TU 50 ML</t>
  </si>
  <si>
    <t>ZT071241</t>
  </si>
  <si>
    <t>UNIFIX RÁPIDA BB 125 GR</t>
  </si>
  <si>
    <t>ZT072488</t>
  </si>
  <si>
    <t>WÜRTH PANEL ADHESIVE CR 310 ML</t>
  </si>
  <si>
    <t>ZT082545</t>
  </si>
  <si>
    <t>HIPERCOR ADHESIVO UNIVERSAL CR</t>
  </si>
  <si>
    <t>ZT088005</t>
  </si>
  <si>
    <t>UNIFIX RÁPIDA BB 500 GR</t>
  </si>
  <si>
    <t>ZT088211</t>
  </si>
  <si>
    <t>UNIFIX RÁPIDA BB 250 GR</t>
  </si>
  <si>
    <t>ZT088302</t>
  </si>
  <si>
    <t>BRICOFIX PAPEL PINTADO UN 125 GR</t>
  </si>
  <si>
    <t>BRICOFIX</t>
  </si>
  <si>
    <t>ZT088310</t>
  </si>
  <si>
    <t>BRICOFIX PAPEL VINÍLICO/GRUESO BO 1 L</t>
  </si>
  <si>
    <t>ZT088328</t>
  </si>
  <si>
    <t>BRICOFIX PAPEL VINÍLICO/GRUESO CB 5 L</t>
  </si>
  <si>
    <t>ZT098608</t>
  </si>
  <si>
    <t>ALCOLIN FIX ALL CR 300 ML</t>
  </si>
  <si>
    <t>ZT000067</t>
  </si>
  <si>
    <t>BUNITEX P-29 BIDÓN 5 L</t>
  </si>
  <si>
    <t>ZT000901</t>
  </si>
  <si>
    <t>SINTEX D-740 MELT PACK CA 15 KG</t>
  </si>
  <si>
    <t>ZT002089</t>
  </si>
  <si>
    <t>BUNITEX P-55 BI 24 L</t>
  </si>
  <si>
    <t>ZT003087</t>
  </si>
  <si>
    <t>BUNITEX P-81 BI 24 L</t>
  </si>
  <si>
    <t>ZT003103</t>
  </si>
  <si>
    <t>BUNITEX P-81 BI 200 L</t>
  </si>
  <si>
    <t>ZT004614</t>
  </si>
  <si>
    <t>UNIFIX M-80A GA 26 KG</t>
  </si>
  <si>
    <t>ZT005082</t>
  </si>
  <si>
    <t>UNIFIX M-49 GA 30 KG</t>
  </si>
  <si>
    <t>ZT005108</t>
  </si>
  <si>
    <t>UNIFIX M-49 CN 1.250 KG</t>
  </si>
  <si>
    <t>ZT005116</t>
  </si>
  <si>
    <t>ANTIADHERENTE 06-1702 GA 25 KG</t>
  </si>
  <si>
    <t>ZT005645</t>
  </si>
  <si>
    <t>UNIWEX L-40C CN 1.100 KG</t>
  </si>
  <si>
    <t>UNIWEX</t>
  </si>
  <si>
    <t>ZT005736</t>
  </si>
  <si>
    <t>UNIFIX M-75 ABT. CN 1.000 KG</t>
  </si>
  <si>
    <t>ZT006015</t>
  </si>
  <si>
    <t>UNIFIX M-54 TA 75 GR</t>
  </si>
  <si>
    <t>ZT006031</t>
  </si>
  <si>
    <t>UNIFIX M-54 TA 250 GR</t>
  </si>
  <si>
    <t>ZT006049</t>
  </si>
  <si>
    <t>UNIFIX M-54 TA 500 GR</t>
  </si>
  <si>
    <t>ZT006056</t>
  </si>
  <si>
    <t>UNIFIX M-54 TA 1 KG</t>
  </si>
  <si>
    <t>ZT006064</t>
  </si>
  <si>
    <t>UNIFIX M-54 GA 6 KG</t>
  </si>
  <si>
    <t>ZT006072</t>
  </si>
  <si>
    <t>UNIFIX M-54 GA 12 KG</t>
  </si>
  <si>
    <t>ZT006080</t>
  </si>
  <si>
    <t>UNIFIX M-54 GA 30 KG</t>
  </si>
  <si>
    <t>ZT006130</t>
  </si>
  <si>
    <t>UNIFIX M-68 GA 26 KG</t>
  </si>
  <si>
    <t>ZT006361</t>
  </si>
  <si>
    <t>UNIFIX M-49 ABT. CN 1.100 KG</t>
  </si>
  <si>
    <t>ZT006676</t>
  </si>
  <si>
    <t>UNIFIX M-73 GA 25 KG</t>
  </si>
  <si>
    <t>ZT007161</t>
  </si>
  <si>
    <t>SINTEX R-415 CA 15 KG</t>
  </si>
  <si>
    <t>ZT007179</t>
  </si>
  <si>
    <t>SINTEX DP-100 SA 25 KG</t>
  </si>
  <si>
    <t>ZT007781</t>
  </si>
  <si>
    <t>UNIFIX M-21 ABT. CN 1.200 KG</t>
  </si>
  <si>
    <t>ZT008466</t>
  </si>
  <si>
    <t>UNIWEX L-40 EXPRESS CN 1.100 KG</t>
  </si>
  <si>
    <t>ZT008664</t>
  </si>
  <si>
    <t>UNIFIX M-02 ABT. CN 1.100 KG</t>
  </si>
  <si>
    <t>ZT009092</t>
  </si>
  <si>
    <t>UNIFIX M-02 GA 26 KG</t>
  </si>
  <si>
    <t>ZT009209</t>
  </si>
  <si>
    <t>UNIFIX 201 GA 26 KG</t>
  </si>
  <si>
    <t>ZT009266</t>
  </si>
  <si>
    <t>UNIFIX M-75 CN 1.100 KG</t>
  </si>
  <si>
    <t>ZT009274</t>
  </si>
  <si>
    <t>UNIFIX M-75 GA 25 KG</t>
  </si>
  <si>
    <t>ZT009282</t>
  </si>
  <si>
    <t>UNIFIX M-80 GA 26 KG</t>
  </si>
  <si>
    <t>ZT009290</t>
  </si>
  <si>
    <t>UNIFIX M-80 GA 6 KG</t>
  </si>
  <si>
    <t>ZT009340</t>
  </si>
  <si>
    <t>UNIFIX M-80 TA 1 KG</t>
  </si>
  <si>
    <t>ZT009522</t>
  </si>
  <si>
    <t>UNIFIX M-67 GA 26 KG</t>
  </si>
  <si>
    <t>ZT009613</t>
  </si>
  <si>
    <t>UNIFIX M-46 GA 26 KG</t>
  </si>
  <si>
    <t>ZT009696</t>
  </si>
  <si>
    <t>UNIFIX M-20 GA 26 KG</t>
  </si>
  <si>
    <t>ZT009761</t>
  </si>
  <si>
    <t>UNIFIX M-18 GA 30 KG</t>
  </si>
  <si>
    <t>ZT010025</t>
  </si>
  <si>
    <t>UNIWEX L-17 GA 26 KG</t>
  </si>
  <si>
    <t>ZT010132</t>
  </si>
  <si>
    <t>UNIWEX L-50 GA 10 KG</t>
  </si>
  <si>
    <t>ZT010140</t>
  </si>
  <si>
    <t>UNIWEX L-50 GA 26 KG</t>
  </si>
  <si>
    <t>ZT010983</t>
  </si>
  <si>
    <t>UNIWEX L-22 CB 30 KG</t>
  </si>
  <si>
    <t>ZT011163</t>
  </si>
  <si>
    <t>SINTEX C-23 SA 25 KG</t>
  </si>
  <si>
    <t>ZT011734</t>
  </si>
  <si>
    <t>AKLESIL L-21 ABT. CN 1.000 KG</t>
  </si>
  <si>
    <t>AKLESIL</t>
  </si>
  <si>
    <t>ZT011916</t>
  </si>
  <si>
    <t>SINTEX DM-20 BLANCO SA 25 KG</t>
  </si>
  <si>
    <t>ZT012948</t>
  </si>
  <si>
    <t>UNIWEX L-40 ABT. CN 1.000 KG</t>
  </si>
  <si>
    <t>ZT013300</t>
  </si>
  <si>
    <t>AKLESIL L-54 CN 1.200 KG</t>
  </si>
  <si>
    <t>ZT013318</t>
  </si>
  <si>
    <t>AKLESIL L-27 V GA 25 KG</t>
  </si>
  <si>
    <t>ZT013540</t>
  </si>
  <si>
    <t>ADHESIVO LK CN 1.100 KG</t>
  </si>
  <si>
    <t>ZT013979</t>
  </si>
  <si>
    <t>UNIFIX M-21 GA 26 KG</t>
  </si>
  <si>
    <t>ZT014084</t>
  </si>
  <si>
    <t>DISOLVENTE C-29 BI 24 L</t>
  </si>
  <si>
    <t>DISOLVENTE</t>
  </si>
  <si>
    <t>ZT015131</t>
  </si>
  <si>
    <t>SINTEX H-58 BI 24 L</t>
  </si>
  <si>
    <t>ZT015511</t>
  </si>
  <si>
    <t>SINTEX PUR 101 BO 2 KG</t>
  </si>
  <si>
    <t>ZT015529</t>
  </si>
  <si>
    <t>SINTEX PUR 201 BO 2 KG</t>
  </si>
  <si>
    <t>ZT015602</t>
  </si>
  <si>
    <t>SINTEX PUR 101 BI 20 KG</t>
  </si>
  <si>
    <t>ZT015644</t>
  </si>
  <si>
    <t>SINTEX PUR L-70 CA 25 KG</t>
  </si>
  <si>
    <t>ZT015669</t>
  </si>
  <si>
    <t>SINTEX DP-75 M SA 25 KG</t>
  </si>
  <si>
    <t>ZT016022</t>
  </si>
  <si>
    <t>RETICULANTE M-86 BO 1,25 KG</t>
  </si>
  <si>
    <t>ZT016428</t>
  </si>
  <si>
    <t>SINTEX D-67 SA 25 KG</t>
  </si>
  <si>
    <t>ZT016857</t>
  </si>
  <si>
    <t>UNIFIX M-03 GA 26 KG</t>
  </si>
  <si>
    <t>ZT016865</t>
  </si>
  <si>
    <t>UNIFIX M-62 P CN 1.000 KG</t>
  </si>
  <si>
    <t>ZT016956</t>
  </si>
  <si>
    <t>SINTEX DM-37 SA 25 KG</t>
  </si>
  <si>
    <t>ZT017038</t>
  </si>
  <si>
    <t>SINTEX DM-64 SA 25 KG</t>
  </si>
  <si>
    <t>ZT017160</t>
  </si>
  <si>
    <t>SINTEX DM-56 SA 25 KG</t>
  </si>
  <si>
    <t>ZT017194</t>
  </si>
  <si>
    <t>SINTEX DM-45 SA 25 KG</t>
  </si>
  <si>
    <t>ZT017368</t>
  </si>
  <si>
    <t>SINTEX DM-48 SA 25 KG</t>
  </si>
  <si>
    <t>ZT017392</t>
  </si>
  <si>
    <t>SINTEX DM-20 SA 25 KG</t>
  </si>
  <si>
    <t>ZT017475</t>
  </si>
  <si>
    <t>SINTEX DP-021226 SA 25 KG</t>
  </si>
  <si>
    <t>ZT018465</t>
  </si>
  <si>
    <t>SINTEX DP-31 SA 25 KG</t>
  </si>
  <si>
    <t>ZT018721</t>
  </si>
  <si>
    <t>SINTEX DP-907 CA 15 KG</t>
  </si>
  <si>
    <t>ZT018754</t>
  </si>
  <si>
    <t>SINTEX DP-021235 SA 25 KG</t>
  </si>
  <si>
    <t>ZT019174</t>
  </si>
  <si>
    <t>SINTEX R-548 CA 15 KG</t>
  </si>
  <si>
    <t>QUILOSA PROFESSIONAL</t>
  </si>
  <si>
    <t>ZT019711</t>
  </si>
  <si>
    <t>SINTEX D-2513 CA 15 KG</t>
  </si>
  <si>
    <t>ZT019729</t>
  </si>
  <si>
    <t>SINTEX R-807 SA 25 KG</t>
  </si>
  <si>
    <t>ZT020735</t>
  </si>
  <si>
    <t>SINTEX DM-30 SA 25 KG</t>
  </si>
  <si>
    <t>ZT020743</t>
  </si>
  <si>
    <t>SINTEX DM-30 BLANCO SA 25 KG</t>
  </si>
  <si>
    <t>ZT021600</t>
  </si>
  <si>
    <t>SINTEX S-19 FR 250 ML</t>
  </si>
  <si>
    <t>ZT021618</t>
  </si>
  <si>
    <t>SINTEX S-19 FR 1 L</t>
  </si>
  <si>
    <t>ZT021626</t>
  </si>
  <si>
    <t>SINTEX S-40 TA 250 ML</t>
  </si>
  <si>
    <t>ZT021741</t>
  </si>
  <si>
    <t>SINTEX S-19 FR 125 ML</t>
  </si>
  <si>
    <t>ZT021881</t>
  </si>
  <si>
    <t>SINTEX S-30 TA 250 ML</t>
  </si>
  <si>
    <t>ZT021915</t>
  </si>
  <si>
    <t>SINTEX S-19 FR 50 ML</t>
  </si>
  <si>
    <t>ZT022376</t>
  </si>
  <si>
    <t>SINTEX DP-23 SA 25 KG</t>
  </si>
  <si>
    <t>ZT022772</t>
  </si>
  <si>
    <t>UNIFIX M-22 GA 26 KG</t>
  </si>
  <si>
    <t>ZT023655</t>
  </si>
  <si>
    <t>UNIFIX M-22 CN 1.000 KG</t>
  </si>
  <si>
    <t>ZT024018</t>
  </si>
  <si>
    <t>SINTEX L-462 CA 15 KG</t>
  </si>
  <si>
    <t>ZT024216</t>
  </si>
  <si>
    <t>BUNITEX P-60 S/C BI 24 L</t>
  </si>
  <si>
    <t>ZT024299</t>
  </si>
  <si>
    <t>SINTEX PUR 101 L.V. BI 20 KG</t>
  </si>
  <si>
    <t>ZT025569</t>
  </si>
  <si>
    <t>UNIFIX M-21 CN 1.200 KG</t>
  </si>
  <si>
    <t>ZT025577</t>
  </si>
  <si>
    <t>SINTEX PUR L-90 BI 5 L</t>
  </si>
  <si>
    <t>ZT026534</t>
  </si>
  <si>
    <t>SINTEX BA 220 CA 10 KG</t>
  </si>
  <si>
    <t>ZT026542</t>
  </si>
  <si>
    <t>SINTEX BA 230 CA 10 KG</t>
  </si>
  <si>
    <t>ZT026583</t>
  </si>
  <si>
    <t>SINTEX PUR 201 BI 20 KG</t>
  </si>
  <si>
    <t>ZT026823</t>
  </si>
  <si>
    <t>SINTEX PU 2010 PARTE A BI 30 KG</t>
  </si>
  <si>
    <t>ZT026831</t>
  </si>
  <si>
    <t>SINTEX PU 2010/30 PARTE B BI 6 KG</t>
  </si>
  <si>
    <t>ZT027938</t>
  </si>
  <si>
    <t>AKLESIL L-28 CB 26 KG</t>
  </si>
  <si>
    <t>ZT028936</t>
  </si>
  <si>
    <t>UNIFIX M-25 CN 1.000 KG</t>
  </si>
  <si>
    <t>ZT028944</t>
  </si>
  <si>
    <t>SINTEX UF VIS. SA 25 KG</t>
  </si>
  <si>
    <t>ZT029801</t>
  </si>
  <si>
    <t>UNIWEX L-42 GA 26 KG</t>
  </si>
  <si>
    <t>ZT030080</t>
  </si>
  <si>
    <t>SINTEX DM-70 PLUS SA 25 KG</t>
  </si>
  <si>
    <t>ZT030411</t>
  </si>
  <si>
    <t>SINTEX W-751UV CA 15 KG</t>
  </si>
  <si>
    <t>ZT030577</t>
  </si>
  <si>
    <t>UNIFIX M-03 ABT CN 1.100 KG</t>
  </si>
  <si>
    <t>ZT031013</t>
  </si>
  <si>
    <t>SINTEX PU 2010 PARTE A C/BOLSA BI 315 KG</t>
  </si>
  <si>
    <t>ZT031021</t>
  </si>
  <si>
    <t>SINTEX PU 2010/30 PARTE B BI 230 KG</t>
  </si>
  <si>
    <t>ZT031781</t>
  </si>
  <si>
    <t>SINTEX DP-102 SA 25 KG</t>
  </si>
  <si>
    <t>ZT032029</t>
  </si>
  <si>
    <t>MULTIFIX PU LIQUIDO BI 26KG BI 26 KG</t>
  </si>
  <si>
    <t>ZT032128</t>
  </si>
  <si>
    <t>AKLESIL L-21 CB 26 KG</t>
  </si>
  <si>
    <t>ZT032144</t>
  </si>
  <si>
    <t>UNIWEX L-40 CB 26 KG</t>
  </si>
  <si>
    <t>ZT032151</t>
  </si>
  <si>
    <t>UNIWEX L-40 C CB 26 KG</t>
  </si>
  <si>
    <t>ZT032169</t>
  </si>
  <si>
    <t>UNIWEX L-40 EXPRESS CB 26 KG</t>
  </si>
  <si>
    <t>ZT032417</t>
  </si>
  <si>
    <t>SINTEX D-63 PLUS SA 25 KG</t>
  </si>
  <si>
    <t>ZT032904</t>
  </si>
  <si>
    <t>AKLESIL L-21 CONTENEDOR 1.000 KG</t>
  </si>
  <si>
    <t>ZT033316</t>
  </si>
  <si>
    <t>UNIFIX M-49 V ABT CN 1.100 KG</t>
  </si>
  <si>
    <t>ZT033324</t>
  </si>
  <si>
    <t>SINTEX D-63 PLUS BIGBAG AMARILLO SA 400</t>
  </si>
  <si>
    <t>ZT033456</t>
  </si>
  <si>
    <t>UNIFIX M-70 EPI CB 25 KG</t>
  </si>
  <si>
    <t>ZT033464</t>
  </si>
  <si>
    <t>RETICULANTE M-70 EPI BI 5 KG</t>
  </si>
  <si>
    <t>ZT033696</t>
  </si>
  <si>
    <t>UNIWEX L-44 CN 1.100 KG</t>
  </si>
  <si>
    <t>ZT033928</t>
  </si>
  <si>
    <t>SINTEX D-2711 CA 20 KG</t>
  </si>
  <si>
    <t>ZT034470</t>
  </si>
  <si>
    <t>SINTEX L-2705 CA 15 KG</t>
  </si>
  <si>
    <t>ZT034926</t>
  </si>
  <si>
    <t>UNIFIX M-02 GA 5 KG</t>
  </si>
  <si>
    <t>ZT035196</t>
  </si>
  <si>
    <t>SINTEX H-56 BI 200 L</t>
  </si>
  <si>
    <t>ZT035626</t>
  </si>
  <si>
    <t>SINTEX DM-33 PLUS SA 25 KG</t>
  </si>
  <si>
    <t>ZT035725</t>
  </si>
  <si>
    <t>SINTEX PU 2010/30 "B" C/BOLSA BI 25 KG</t>
  </si>
  <si>
    <t>ZT036152</t>
  </si>
  <si>
    <t>SINTEX DM-80 PLUS SA 25 KG</t>
  </si>
  <si>
    <t>ZT036491</t>
  </si>
  <si>
    <t>SINTEX DP-702 SA 25 KG</t>
  </si>
  <si>
    <t>ZT036509</t>
  </si>
  <si>
    <t>SINTEX PU 2030 PARTE A CN 1.550 KG</t>
  </si>
  <si>
    <t>ZT036699</t>
  </si>
  <si>
    <t>SINTEX D-2749 CA 12 KG</t>
  </si>
  <si>
    <t>ZT037176</t>
  </si>
  <si>
    <t>SINTEX H-46 C BI 24 L</t>
  </si>
  <si>
    <t>ZT037184</t>
  </si>
  <si>
    <t>UNIFIX M-24 R GA 26 KG</t>
  </si>
  <si>
    <t>ZT037291</t>
  </si>
  <si>
    <t>SINTEX DP-02-1537 BIG BAG SA 600 KG</t>
  </si>
  <si>
    <t>ZT037309</t>
  </si>
  <si>
    <t>SINTEX DM-33 PLUS BIG BAG SA 800 KG</t>
  </si>
  <si>
    <t>ZT037614</t>
  </si>
  <si>
    <t>UNIFIX M-24 R ABT. CN 1.100 KG</t>
  </si>
  <si>
    <t>ZT037655</t>
  </si>
  <si>
    <t>SINTEX DM-81 PLUS SA 25 KG</t>
  </si>
  <si>
    <t>ZT038125</t>
  </si>
  <si>
    <t>SINTEX D-60 PLUS SA 25 KG</t>
  </si>
  <si>
    <t>ZT038133</t>
  </si>
  <si>
    <t>SINTEX D-60 PLUS BIG BAG SA 600 KG</t>
  </si>
  <si>
    <t>ZT038273</t>
  </si>
  <si>
    <t>UNIWEX L-45 R CB 26 KG</t>
  </si>
  <si>
    <t>ZT038281</t>
  </si>
  <si>
    <t>UNIWEX L-45 R CN 1.100 KG</t>
  </si>
  <si>
    <t>ZT039628</t>
  </si>
  <si>
    <t>SINTEX PUR 101 L.V. BO 2 KG</t>
  </si>
  <si>
    <t>ZT039727</t>
  </si>
  <si>
    <t>AKLESIL L-18 CN 1.000 KG</t>
  </si>
  <si>
    <t>ZT040402</t>
  </si>
  <si>
    <t>SINTEX PUR 101 L.V.</t>
  </si>
  <si>
    <t>ZT040592</t>
  </si>
  <si>
    <t>SINTEX D-590 PLUS SA 25 KG</t>
  </si>
  <si>
    <t>ZT040600</t>
  </si>
  <si>
    <t>SINTEX D-590 PLUS BIG BAG SA 600 KG</t>
  </si>
  <si>
    <t>ZT040618</t>
  </si>
  <si>
    <t>SINTEX D-630 PLUS SA 25 KG</t>
  </si>
  <si>
    <t>ZT040626</t>
  </si>
  <si>
    <t>SINTEX D-630 PLUS BIG BAG SA 600 KG</t>
  </si>
  <si>
    <t>ZT041426</t>
  </si>
  <si>
    <t>SINTEX PUR 302 BI 200 KG</t>
  </si>
  <si>
    <t>ZT041434</t>
  </si>
  <si>
    <t>SINTEX DP-31 PLUS SA 25 KG</t>
  </si>
  <si>
    <t>ZT041442</t>
  </si>
  <si>
    <t>SINTEX DP-31 PLUS BIG BAG SA 600 KG</t>
  </si>
  <si>
    <t>ZT041590</t>
  </si>
  <si>
    <t>UNIFIX M-75 GA 6 KG</t>
  </si>
  <si>
    <t>ZT041640</t>
  </si>
  <si>
    <t>SINTEX DP-35 PLUS SA 25 KG</t>
  </si>
  <si>
    <t>ZT041657</t>
  </si>
  <si>
    <t>SINTEX DP-35 PLUS BIG BAG SA 600 KG</t>
  </si>
  <si>
    <t>ZT041665</t>
  </si>
  <si>
    <t>SINTEX DP-02-1296 PLUS SA 25 KG</t>
  </si>
  <si>
    <t>ZT041681</t>
  </si>
  <si>
    <t>SINTEX R-415 NEW CA 15 KG</t>
  </si>
  <si>
    <t>ZT041772</t>
  </si>
  <si>
    <t>SINTEX C-2700 SA 25 KG</t>
  </si>
  <si>
    <t>ZT041954</t>
  </si>
  <si>
    <t>WÜRTH COLA GRANULADA TERMOFUSI SA 15 KG</t>
  </si>
  <si>
    <t>WURTH</t>
  </si>
  <si>
    <t>ZT041996</t>
  </si>
  <si>
    <t>SINTEX DP-104 SA 25 KG</t>
  </si>
  <si>
    <t>ZT042002</t>
  </si>
  <si>
    <t>SINTEX DP-103 SA 25 KG</t>
  </si>
  <si>
    <t>ZT042143</t>
  </si>
  <si>
    <t>SINTEX D-370 PLUS SA 25 KG</t>
  </si>
  <si>
    <t>ZT042366</t>
  </si>
  <si>
    <t>SINTEX D-310 PLUS SA 600 KG</t>
  </si>
  <si>
    <t>ZT042382</t>
  </si>
  <si>
    <t>AKLESIL L-25 NEW CN 1.000 KG</t>
  </si>
  <si>
    <t>ZT042507</t>
  </si>
  <si>
    <t>AKLESIL L-55 CN 1.200 KG</t>
  </si>
  <si>
    <t>ZT042515</t>
  </si>
  <si>
    <t>SINTEX C-2800 SA 25 KG</t>
  </si>
  <si>
    <t>ZT042580</t>
  </si>
  <si>
    <t>SINTEX PUR 203 TRANSPARENTE BO 2 KG</t>
  </si>
  <si>
    <t>ZT042598</t>
  </si>
  <si>
    <t>SINTEX DM-36 SA 25 KG</t>
  </si>
  <si>
    <t>ZT042606</t>
  </si>
  <si>
    <t>SINTEX DM-39 SA 25 KG</t>
  </si>
  <si>
    <t>ZT042770</t>
  </si>
  <si>
    <t>SINTEX DP-71 SA 25 KG</t>
  </si>
  <si>
    <t>ZT042788</t>
  </si>
  <si>
    <t>SINTEX PU PARTE B CN 1.250 KG</t>
  </si>
  <si>
    <t>ZT042820</t>
  </si>
  <si>
    <t>UNIWEX L-46 CB 26 KG</t>
  </si>
  <si>
    <t>ZT042838</t>
  </si>
  <si>
    <t>CEY ADHESIVO PU 2K PARTE B BI 6 KG</t>
  </si>
  <si>
    <t>ZT042846</t>
  </si>
  <si>
    <t>CEY ADHESIVO PU 2K PARTE A BI 30 KG</t>
  </si>
  <si>
    <t>ZT042861</t>
  </si>
  <si>
    <t>UNIWEX L-46 CN 1.100 KG</t>
  </si>
  <si>
    <t>ZT042952</t>
  </si>
  <si>
    <t>AKLESIL L-55 GA 26 KG</t>
  </si>
  <si>
    <t>ZT043158</t>
  </si>
  <si>
    <t>TECNOENPOL ADHESIVO PU 2K A BI 315 KG</t>
  </si>
  <si>
    <t>ZT043166</t>
  </si>
  <si>
    <t>TECNOENPOL ADHESIVO PU 2K B BI 230 KG</t>
  </si>
  <si>
    <t>ZT043265</t>
  </si>
  <si>
    <t>TECNOENPOL ADHESIVO PU 2K A BI 30 KG</t>
  </si>
  <si>
    <t>ZT043273</t>
  </si>
  <si>
    <t>TECNOENPOL ADHESIVO PU 2K B BI 6 KG</t>
  </si>
  <si>
    <t>ZT043828</t>
  </si>
  <si>
    <t>SINTEX DP-06 SA 25 KG</t>
  </si>
  <si>
    <t>ZT044206</t>
  </si>
  <si>
    <t>SINTEX 304 SUAVIZANTE GA 25 L</t>
  </si>
  <si>
    <t>ZT045179</t>
  </si>
  <si>
    <t>BUNITEX P-81 BI 5 L</t>
  </si>
  <si>
    <t>ZT045880</t>
  </si>
  <si>
    <t>SINTEX D-2526 CAJA DE 18 KG CA 18 KG</t>
  </si>
  <si>
    <t>ZT053462</t>
  </si>
  <si>
    <t>SINTEX S-19 GA 24 L</t>
  </si>
  <si>
    <t>ZT053934</t>
  </si>
  <si>
    <t>UNIFIX M-46 CN 1.100 KG</t>
  </si>
  <si>
    <t>ZT062000</t>
  </si>
  <si>
    <t>SINTEX S-24 BI 22 L</t>
  </si>
  <si>
    <t>ZT062026</t>
  </si>
  <si>
    <t>SINTEX S-20 GRÍS BO 1 L</t>
  </si>
  <si>
    <t>ZT064063</t>
  </si>
  <si>
    <t>LIMPIADOR DM-11 BI 25 KG</t>
  </si>
  <si>
    <t>ZT065177</t>
  </si>
  <si>
    <t>SINTEX H-26 BO 1 L</t>
  </si>
  <si>
    <t>ZT065185</t>
  </si>
  <si>
    <t>SINTEX H-26 BI 5 L</t>
  </si>
  <si>
    <t>ZT066274</t>
  </si>
  <si>
    <t>UNIFIX L-710 TA 1,3 KG</t>
  </si>
  <si>
    <t>ZT067090</t>
  </si>
  <si>
    <t>SINTEX CE SA 20 KG</t>
  </si>
  <si>
    <t>ZT069575</t>
  </si>
  <si>
    <t>SINTEX DP-02-1537 SA 25 KG</t>
  </si>
  <si>
    <t>ZT069906</t>
  </si>
  <si>
    <t>UNIWEX L-40 CN 1.100 KG</t>
  </si>
  <si>
    <t>ZT071225</t>
  </si>
  <si>
    <t>SINTEX DM-90 SA 25 KG</t>
  </si>
  <si>
    <t>ZT071670</t>
  </si>
  <si>
    <t>UNIFIX M-79 CN 1.100 KG</t>
  </si>
  <si>
    <t>ZT071910</t>
  </si>
  <si>
    <t>SINTEX UF SA 25 KG</t>
  </si>
  <si>
    <t>ZT085001</t>
  </si>
  <si>
    <t>SINTEX R-516 CA 12 KG</t>
  </si>
  <si>
    <t>ZT092866</t>
  </si>
  <si>
    <t>SINTEX S-19 BA 60</t>
  </si>
  <si>
    <t>ZT093799</t>
  </si>
  <si>
    <t>SINTEX S-75 NEGRO BI 24 L</t>
  </si>
  <si>
    <t>ZT093930</t>
  </si>
  <si>
    <t>UNIFIX M-02</t>
  </si>
  <si>
    <t>ZT095141</t>
  </si>
  <si>
    <t>SINTEX DM-57 CORNISAS SA 25 KG</t>
  </si>
  <si>
    <t>ZT095430</t>
  </si>
  <si>
    <t>BUNITEX 16-1006 BI 24 L</t>
  </si>
  <si>
    <t>ZT095885</t>
  </si>
  <si>
    <t>SINTEX DP-97 SA 25 KG</t>
  </si>
  <si>
    <t>ZT096370</t>
  </si>
  <si>
    <t>MULTIFIX BI 200 L</t>
  </si>
  <si>
    <t>ZT098913</t>
  </si>
  <si>
    <t>UNIFIX M-37 CN 1.000 KG</t>
  </si>
  <si>
    <t>ZT098970</t>
  </si>
  <si>
    <t>AKLESIL L-50K GA 26 KG</t>
  </si>
  <si>
    <t>ZT099523</t>
  </si>
  <si>
    <t>UNIFIX M-38 EXPRESS GA 26 KG</t>
  </si>
  <si>
    <t>ZT099796</t>
  </si>
  <si>
    <t>UNIWEX L-22 CN 1.100 KG</t>
  </si>
  <si>
    <t>ZT099911</t>
  </si>
  <si>
    <t>BUNITEX P-62 BI 24 L</t>
  </si>
  <si>
    <t>ZT099945</t>
  </si>
  <si>
    <t>SINTEX H-50 BI 24 L</t>
  </si>
  <si>
    <t>Z1783901</t>
  </si>
  <si>
    <t>SCATOLE AUTOMATICHE FISCHER DA 25 PCS</t>
  </si>
  <si>
    <t>FISCHER</t>
  </si>
  <si>
    <t>Z45049</t>
  </si>
  <si>
    <t>FERPOINT ANCORANTE CHIMICO POLIESTERE 400 ML</t>
  </si>
  <si>
    <t>ZI000001882</t>
  </si>
  <si>
    <t>TYTAN PROFESSIONAL POLIESTER RESIN STYREN FREE (IN DISPLAYBO</t>
  </si>
  <si>
    <t>ZI000003293</t>
  </si>
  <si>
    <t>TYTAN PROFESSIONAL NOZZLE FOR POLIESTER AND VINYLESTER RESIN</t>
  </si>
  <si>
    <t>ZI000003294</t>
  </si>
  <si>
    <t>TYTAN PROFESSIONAL PLASTIC SLEEVE WITH LOCKING CAP FOR HOLLO</t>
  </si>
  <si>
    <t>ZI000003295</t>
  </si>
  <si>
    <t>ZI000003296</t>
  </si>
  <si>
    <t>ZI000003297</t>
  </si>
  <si>
    <t>ZI000003302</t>
  </si>
  <si>
    <t>TYTAN PROFESSIONAL POLIESTER RESIN STYREN FREE 300 ML</t>
  </si>
  <si>
    <t>ZI000003304</t>
  </si>
  <si>
    <t>TYTAN PROFESSIONAL POLIESTER RESIN STYREN FREE 380 ML</t>
  </si>
  <si>
    <t>ZI000003305</t>
  </si>
  <si>
    <t>TYTAN PROFESSIONAL VINILESTER RESIN STYREN FREE 300 ML</t>
  </si>
  <si>
    <t>ZIIT0000009</t>
  </si>
  <si>
    <t>ANCORANTE CHIMICO 300ML POLIESTERE SENZA STIRENE</t>
  </si>
  <si>
    <t>DR.SCHENK</t>
  </si>
  <si>
    <t>ZIIT0000012</t>
  </si>
  <si>
    <t>ANCORANTE CHIMICO 380 ML POLIESTERE SENZA STIRENE</t>
  </si>
  <si>
    <t>ZIIT0000040</t>
  </si>
  <si>
    <t>TYTAN PROF. ANCORANTE CHIMICO PE 300ML</t>
  </si>
  <si>
    <t>ZIIT0000041</t>
  </si>
  <si>
    <t>TYTAN PROF. ANCORANTE CHIMICO PE 410ML</t>
  </si>
  <si>
    <t>ZIIT0000042</t>
  </si>
  <si>
    <t>TYTAN PROF. ANCORANTE CHIMICO VE 400ML</t>
  </si>
  <si>
    <t>ZIIT0000043</t>
  </si>
  <si>
    <t>TYTAN PROF. ANCORANTE CHIMICO PE 165 ML</t>
  </si>
  <si>
    <t>ZIIT0000053</t>
  </si>
  <si>
    <t>BUSSOLA RETINATA IN PLASTICA</t>
  </si>
  <si>
    <t>ZIIT0000054</t>
  </si>
  <si>
    <t>BUSSOLA RETINATA IN PLASTICA CVX 16X130</t>
  </si>
  <si>
    <t>ZIIT0000055</t>
  </si>
  <si>
    <t>BUSSOLA RETINATA IN PLASTICA CVX 16X85</t>
  </si>
  <si>
    <t>ZIIT0000056</t>
  </si>
  <si>
    <t>BUSSOLA RETINATA IN PLASTICA CVX 20X85  10PZ</t>
  </si>
  <si>
    <t>ZIIT0000073</t>
  </si>
  <si>
    <t>ZIIT0000074</t>
  </si>
  <si>
    <t>POMPETTA MANUALE 190MM PER PULIZIA FORO</t>
  </si>
  <si>
    <t>ZIIT0000075</t>
  </si>
  <si>
    <t>PISTOLA PROFESSIONALE PER ANCORANTE</t>
  </si>
  <si>
    <t>ZIIT0000091</t>
  </si>
  <si>
    <t>ZIT45050</t>
  </si>
  <si>
    <t>FALKONER ANCORANTE CHIMICO PE 410ML</t>
  </si>
  <si>
    <t>FALKONER</t>
  </si>
  <si>
    <t>ZIT46103</t>
  </si>
  <si>
    <t>FALKONER ANCORANTE CHIMICO PE 300ML</t>
  </si>
  <si>
    <t>ZT025668</t>
  </si>
  <si>
    <t>FIX ANCLAJE QUIM POLIES S/ESTI CR 280 ML</t>
  </si>
  <si>
    <t>ZT026195</t>
  </si>
  <si>
    <t>FIX ANCLAJE QUÍMICO CÁNULAS UN 1 L</t>
  </si>
  <si>
    <t>ZT026203</t>
  </si>
  <si>
    <t>FIX ANCLAJE QUÍMICO TAMICES UN 1 L</t>
  </si>
  <si>
    <t>ZT031005</t>
  </si>
  <si>
    <t>ROPAMATE QUICK FIX CR 280 ML</t>
  </si>
  <si>
    <t>ZT032755</t>
  </si>
  <si>
    <t>FIX ANCLAJE QUIMICO POLIESTER CR 380 ML</t>
  </si>
  <si>
    <t>ZT033076</t>
  </si>
  <si>
    <t>PISTOLA ANCLAJE 380 ML UN</t>
  </si>
  <si>
    <t>ZT034504</t>
  </si>
  <si>
    <t>ANCLAJE QUÍMICO POLIESTER S/ES CR 380 ML</t>
  </si>
  <si>
    <t>ZT034512</t>
  </si>
  <si>
    <t>ANCLAJE QUÍMICO EPOXI S/EST CR 380 ML</t>
  </si>
  <si>
    <t>ZT034520</t>
  </si>
  <si>
    <t>ANCLAJE QUIMICO VINILESTER S/E CR 380 ML</t>
  </si>
  <si>
    <t>Z.I000000788</t>
  </si>
  <si>
    <t>PISTOLA  EURO</t>
  </si>
  <si>
    <t>Z.I000001630</t>
  </si>
  <si>
    <t>TECFI MOUNTING PU-FOAM GUN B3 750 ML</t>
  </si>
  <si>
    <t>Z.I000002722</t>
  </si>
  <si>
    <t>FALKONER MOUNTING PU-FOAM FOR ROOFS STD B3 750ML</t>
  </si>
  <si>
    <t>Z.I000002723</t>
  </si>
  <si>
    <t>FALKONER SUPER 330 MOUNTING PU-FOAM STD B3 750ML</t>
  </si>
  <si>
    <t>Z.I000002777</t>
  </si>
  <si>
    <t>TYTAN PROFESSIONAL ULTRA MALTA POLIURET. ULTRA PER BLOCCHI R</t>
  </si>
  <si>
    <t>Z.I000002784</t>
  </si>
  <si>
    <t>TECFI MOUNTING PU-FOAM FOR ROOFS STD B3 750ML</t>
  </si>
  <si>
    <t>Z.I000002785</t>
  </si>
  <si>
    <t>TECFI MOUNTING PU-FOAM  STD B3 MANUAL 750ML</t>
  </si>
  <si>
    <t>Z.I000002800</t>
  </si>
  <si>
    <t>TECFI CLEANER CLEAN 500 ML /PULITORE PER SCHIUMA POL. 500ML</t>
  </si>
  <si>
    <t>Z08012</t>
  </si>
  <si>
    <t>TYTAN PROFESSIONAL START KIT MALTA</t>
  </si>
  <si>
    <t>Z08015</t>
  </si>
  <si>
    <t xml:space="preserve"> PISTOLA  PROFESSIONALE PER STYRO</t>
  </si>
  <si>
    <t>Z080161</t>
  </si>
  <si>
    <t>SET DI 6 BECCUCCI PER  STYRO 753</t>
  </si>
  <si>
    <t>Z08020</t>
  </si>
  <si>
    <t>TYTAN PROFESSIONAL KIT STYRO</t>
  </si>
  <si>
    <t>Z08021</t>
  </si>
  <si>
    <t>PISTOLA MODELLO " MATTONI" CON N°1 UGELLO A DUE VIE ( Y ) E</t>
  </si>
  <si>
    <t>Z080221</t>
  </si>
  <si>
    <t>SET DI 6 BECCUCCI PER  MALTA</t>
  </si>
  <si>
    <t>ZI000000014</t>
  </si>
  <si>
    <t>HAUSER PU-GUN-FOAM GUN B3 750 ML YELLOW UN 1950 (LQ)</t>
  </si>
  <si>
    <t>HAUSER</t>
  </si>
  <si>
    <t>ZI000000024</t>
  </si>
  <si>
    <t>TYTAN PROFESSIONAL CLEANER B3 500 ML TRANSPARENT UN 1950 (LQ</t>
  </si>
  <si>
    <t>ZI000000031</t>
  </si>
  <si>
    <t>TYTAN PROFESSIONAL 2KA PU-FOAM STD B2 400 ML BLUE UN 1950 (L</t>
  </si>
  <si>
    <t>ZI000000033</t>
  </si>
  <si>
    <t>TYTAN PROFESSIONAL FOR PVC PU-GUN-FOAM GUN B3 750 ML YELLOW</t>
  </si>
  <si>
    <t>ZI000000035</t>
  </si>
  <si>
    <t>TYTAN PROFESSIONAL FOR CONCRETE RINGS PU-FOAM STD B3 750 ML</t>
  </si>
  <si>
    <t>ZI000000037</t>
  </si>
  <si>
    <t>TYTAN PROFESSIONAL B1 PU-GUN-FOAM GUN B1 750 ML GREY UN 1950</t>
  </si>
  <si>
    <t>ZI000000056</t>
  </si>
  <si>
    <t>TYTAN PROFESSIONAL O2 PU-GUN FOAM GUN B3 750 ML YELLOW UN 19</t>
  </si>
  <si>
    <t>ZI000000057</t>
  </si>
  <si>
    <t>TYTAN PROFESSIONAL O2 MOUNTING PU-FOAM STD B3 750 ML YELLOW</t>
  </si>
  <si>
    <t>ZI000000058</t>
  </si>
  <si>
    <t>TYTAN PROFESSIONAL O2 WINTER PU-GUN-FOAM GUN B3 750 ML YELLO</t>
  </si>
  <si>
    <t>ZI000000059</t>
  </si>
  <si>
    <t>TYTAN PROFESSIONAL O2 WINTER MOUNTING PU-FOAM STD B3 750 ML</t>
  </si>
  <si>
    <t>ZI000000062</t>
  </si>
  <si>
    <t>TYTAN PROFESSIONAL O2 MOUNTING PU-FOAM STD B3 500 ML YELLOW</t>
  </si>
  <si>
    <t>ZI000000064</t>
  </si>
  <si>
    <t>TYTAN PROFESSIONAL SOFT-CLEANER B3 500 ML UN 1950 (LQ)</t>
  </si>
  <si>
    <t>ZI000000074</t>
  </si>
  <si>
    <t>TYTAN PROFESSIONAL O2 65 WINTER PU-GUN-FOAM GUN B3 870 ML YE</t>
  </si>
  <si>
    <t>ZI000000076</t>
  </si>
  <si>
    <t>TYTAN PROFESSIONAL O2 EUROMAX PU-GUN-FOAM GUN B3 820 ML YELL</t>
  </si>
  <si>
    <t>ZI000000083</t>
  </si>
  <si>
    <t>HAUSER MOUNTING PU-FOAM STD B3 750 ML YELLOW UN 1950 (LQ)</t>
  </si>
  <si>
    <t>ZI000000087</t>
  </si>
  <si>
    <t>HAUSER WINTER MOUNTING PU-FOAM STD B3 750 ML YELLOW UN 1950</t>
  </si>
  <si>
    <t>ZI000000103</t>
  </si>
  <si>
    <t>TYTAN PROFESSIONAL O2 LEXY 60 MOUNTING PU-FOAM STD B3 830 ML</t>
  </si>
  <si>
    <t>ZI000000106</t>
  </si>
  <si>
    <t>TYTAN PROFESSIONAL O2 LEXY 40 PU-FOAM STD B3 530 ML YELLOW U</t>
  </si>
  <si>
    <t>ZI000000110</t>
  </si>
  <si>
    <t>TYTAN PROFESSIONAL O2 LEXY 20 MOUNTING PU-FOAM STD B3 340 ML</t>
  </si>
  <si>
    <t>ZI000000111</t>
  </si>
  <si>
    <t>TYTAN PROFESSIONAL O2 65 PU-GUN FOAM GUN B3 870 ML YELLOW UN</t>
  </si>
  <si>
    <t>ZI000000114</t>
  </si>
  <si>
    <t>TYTAN PROFESSIONAL O2 STYRO 753 GUN TYPE ADHESIVE FOR FOAMED</t>
  </si>
  <si>
    <t>ZI000000126</t>
  </si>
  <si>
    <t>VORPA CLEANER CLEAN 500 ML UN 1950 (LQ)</t>
  </si>
  <si>
    <t>VORPA</t>
  </si>
  <si>
    <t>ZI000000128</t>
  </si>
  <si>
    <t>ISOFORT MOUNTING PU-FOAM STD B3 750 ML BEIGE-YELLOW UN 1950</t>
  </si>
  <si>
    <t>ISOFORT</t>
  </si>
  <si>
    <t>ZI000000129</t>
  </si>
  <si>
    <t>ISOFORT PU-GUN-FOAM GUN B3 750 ML BEIGE-YELLOW UN 1950 (LQ)</t>
  </si>
  <si>
    <t>ZI000000130</t>
  </si>
  <si>
    <t>ISOFORT MOUNTING PU-FOAM FOR ROOFS (PER TETTI) STD B3 750 ML</t>
  </si>
  <si>
    <t>ZI000000131</t>
  </si>
  <si>
    <t>ISOFORT PU-GUN-FOAM FOR ROOFS GUN B3 750 ML GREY UN 1950 (LQ</t>
  </si>
  <si>
    <t>ZI000000134</t>
  </si>
  <si>
    <t>DR.SCHENK 101 CLEANER CLEAN 500 ML UN 1950 (LQ)</t>
  </si>
  <si>
    <t>ZI000000142</t>
  </si>
  <si>
    <t>BIG MAT CLEANER CLEAN 500 ML UN 1950 (LQ)</t>
  </si>
  <si>
    <t>BIG MAT</t>
  </si>
  <si>
    <t>ZI000000154</t>
  </si>
  <si>
    <t>MUNGO CLEANER CLEAN 500 ML UN 1950 (LQ)</t>
  </si>
  <si>
    <t>ZI000000158</t>
  </si>
  <si>
    <t>MUNGO MRM-PU REINIGUNGSMITTEL 500 ML UN 1950 (LQ)</t>
  </si>
  <si>
    <t>ZI000000166</t>
  </si>
  <si>
    <t>DR.SCHENK UNIVERSAL MOUNTING PU-FOAM STD B3 300 ML YELLOW UN</t>
  </si>
  <si>
    <t>ZI000000211</t>
  </si>
  <si>
    <t>BIG MAT MOUNTING PU-FOAM STD B3 750 ML YELLOW UN 1950 (LQ)</t>
  </si>
  <si>
    <t>ZI000000221</t>
  </si>
  <si>
    <t>AXEL CLEANER CLEAN B3 500 ML UN 1950 (LQ)</t>
  </si>
  <si>
    <t>AXEL</t>
  </si>
  <si>
    <t>ZI000000222</t>
  </si>
  <si>
    <t>DR.SCHENK 303 UNIVERSAL MOUNTING PU-FOAM STD B3 750 ML YELLO</t>
  </si>
  <si>
    <t>ZI000000225</t>
  </si>
  <si>
    <t>JCHEMICAL 330 SUPER MOUNTING PU-FOAM STD B3 750 ML YELLOW UN</t>
  </si>
  <si>
    <t>JCHEMICAL</t>
  </si>
  <si>
    <t>ZI000000231</t>
  </si>
  <si>
    <t>AXEL PU-GUN-FOAM GUN B3 750 ML BEIGE-YELLOW UN 1950 (LQ)</t>
  </si>
  <si>
    <t>ZI000000233</t>
  </si>
  <si>
    <t>AXEL PU-GUN-FOAM FOR ROOFS GUN B3 750 ML GREY UN 1950 (LQ)</t>
  </si>
  <si>
    <t>ZI000000234</t>
  </si>
  <si>
    <t>AXEL MOUNTING PU-FOAM FOR ROOFS STD B3 750 ML GREY UN 1950 (</t>
  </si>
  <si>
    <t>ZI000000235</t>
  </si>
  <si>
    <t>AXEL MOUNTING PU-FOAM STD B3 750 ML BEIGE-YELLOW UN 1950 (LQ</t>
  </si>
  <si>
    <t>ZI000000236</t>
  </si>
  <si>
    <t>MUNGO MOUNTING PU-FOAM STD B3 750 ML YELLOW UN 1950 (LQ)</t>
  </si>
  <si>
    <t>ZI000000269</t>
  </si>
  <si>
    <t>KOENIGLEIM CLEANER CLEAN 500 ML UN 1950 (LQ)</t>
  </si>
  <si>
    <t>KOENIGLEIM</t>
  </si>
  <si>
    <t>ZI000000299</t>
  </si>
  <si>
    <t>MUNGO WINTER MOUNTING PU-FOAM STD B3 750 ML YELLOW UN 1950 (</t>
  </si>
  <si>
    <t>ZI000000338</t>
  </si>
  <si>
    <t>MUNGO WINTER PU-GUN-FOAM GUN B3 750 ML YELLOW UN 1950 (LQ)</t>
  </si>
  <si>
    <t>ZI000000349</t>
  </si>
  <si>
    <t>TYTAN PROFESSIONAL O2 B1 FIRE RETARDANT PU-GUN-FOAM GUN B1 7</t>
  </si>
  <si>
    <t>ZI000000353</t>
  </si>
  <si>
    <t>TYTAN PROFESSIONAL O2 B1 FIRE RETARDANT MOUNTING PU-FOAM STD</t>
  </si>
  <si>
    <t>ZI000000365</t>
  </si>
  <si>
    <t>MUNGO 501 MPU-M 50 STD B3 750 ML YELLOW UN 1950 (LQ)</t>
  </si>
  <si>
    <t>ZI000000366</t>
  </si>
  <si>
    <t>TYTAN PROFESSIONAL O2 HD MOUNTING PU-FOAM STD B3 750 ML YELL</t>
  </si>
  <si>
    <t>ZI000000414</t>
  </si>
  <si>
    <t>VORPA FOAMPLUS MOUNTING PU-FOAM FOR ROOFS STD B3 750 ML GREY</t>
  </si>
  <si>
    <t>ZI000000415</t>
  </si>
  <si>
    <t>MUNGO MOUNTING PU-FOAM FOR ROOFS STD B3 750 ML GREY UN 1950</t>
  </si>
  <si>
    <t>ZI000000416</t>
  </si>
  <si>
    <t>JCHEMICAL MOUNTING PU-FOAM FOR ROOFS STD B3 750 ML GREY UN 1</t>
  </si>
  <si>
    <t>ZI000000417</t>
  </si>
  <si>
    <t>DR.SCHENK MOUNTING PU-FOAM FOR ROOFS STD B3 750 ML GREY UN 1</t>
  </si>
  <si>
    <t>ZI000000457</t>
  </si>
  <si>
    <t>MUNGO B1 REIFOAM 240 FIRE RETARDANT MOUNTING PU-FOAM STD B1</t>
  </si>
  <si>
    <t>ZI000000461</t>
  </si>
  <si>
    <t>MUNGO MPU-P 50 B1 FIRE RETARDANT PU-GUN-FOAM GUN B1 750 ML G</t>
  </si>
  <si>
    <t>ZI000000464</t>
  </si>
  <si>
    <t>DR.SCHENK 601 B1 FIRE RETARDANT PU-GUN-FOAM GUN GRADE GUN B1</t>
  </si>
  <si>
    <t>ZI000000490</t>
  </si>
  <si>
    <t>DR.SCHENK 623 PU-GUN-FOAM FOR ROOFS GUN B3 750 ML GREY UN 19</t>
  </si>
  <si>
    <t>ZI000000491</t>
  </si>
  <si>
    <t>JCHEMICAL PU-GUN-FOAM FOR ROOFS GUN B3 750 ML GREY UN 1950 (</t>
  </si>
  <si>
    <t>ZI000000492</t>
  </si>
  <si>
    <t>VORPA FOAMPLUS PU-GUN-FOAM FOR ROOFS GUN B3 750 ML GREY UN 1</t>
  </si>
  <si>
    <t>ZI000000511</t>
  </si>
  <si>
    <t>MUNGO B2 PU-GUN-FOAM GUN B2 750 ML YELLOW UN 1950 (LQ)</t>
  </si>
  <si>
    <t>ZI000000523</t>
  </si>
  <si>
    <t>MUNGO B2 MOUNTING PU-FOAM STD B2 750 ML YELLOW UN 1950 (LQ)</t>
  </si>
  <si>
    <t>ZI000000531</t>
  </si>
  <si>
    <t>MUNGO 501 MPU-P 50 PU-GUN-FOAM GUN B3 750 ML YELLOW UN 1950</t>
  </si>
  <si>
    <t>ZI000000541</t>
  </si>
  <si>
    <t>DR.SCHENK 603 PU-GUN-FOAM GUN B3 750 ML YELLOW UN 1950 (LQ)</t>
  </si>
  <si>
    <t>ZI000000544</t>
  </si>
  <si>
    <t>JCHEMICAL 390 PU-GUN-FOAM GUN B3 750 ML YELLOW UN 1950 (LQ)</t>
  </si>
  <si>
    <t>ZI000000630</t>
  </si>
  <si>
    <t>DR.SCHENK 65 L PU-GUN-FOAM GUN B3 750 ML YELLOW UN 1950 (LQ)</t>
  </si>
  <si>
    <t>ZI000000631</t>
  </si>
  <si>
    <t>TYTAN PROFESSIONAL O2 WINDOW &amp; DOOR PU-GUN-FOAM GUN B3 750 M</t>
  </si>
  <si>
    <t>ZI000000692</t>
  </si>
  <si>
    <t>ISOFORT MAXI MOUNTING PU-FOAM STD B3 750 ML YELLOW UN 1950 (</t>
  </si>
  <si>
    <t>ZI000000723</t>
  </si>
  <si>
    <t>TYTAN PROFESSIONAL GUN PRO (BLUE) BLUE</t>
  </si>
  <si>
    <t>ZI000000729</t>
  </si>
  <si>
    <t>TYTAN PROFESSIONAL GUN ECO</t>
  </si>
  <si>
    <t>ZI000000730</t>
  </si>
  <si>
    <t>HAUSER WINTER PU-GUN-FOAM GUN B3 750 ML YELLOW UN 1950 (LQ)</t>
  </si>
  <si>
    <t>ZI000000732</t>
  </si>
  <si>
    <t>TYTAN PROFESSIONAL O2 PU-GUN-FOAM FOR ROOFS GUN B3 750 ML GR</t>
  </si>
  <si>
    <t>ZI000000733</t>
  </si>
  <si>
    <t>TYTAN PROFESSIONAL O2 MOUNTING PU-FOAM FOR ROOFS STD B3 750</t>
  </si>
  <si>
    <t>ZI000000737</t>
  </si>
  <si>
    <t>MUNGO B1 REIFOAM 240 FIRE RETARDANT PU-GUN-FOAM GUN B1 750 M</t>
  </si>
  <si>
    <t>ZI000000757</t>
  </si>
  <si>
    <t>BIG MAT PU-GUN-FOAM GUN B3 750 ML YELLOW UN 1950 (LQ)</t>
  </si>
  <si>
    <t>ZI000000766</t>
  </si>
  <si>
    <t>TYTAN PROFESSIONAL O2 LOW EXPANSION PU-GUN-FOAM GUN B3 750 M</t>
  </si>
  <si>
    <t>ZI000000786</t>
  </si>
  <si>
    <t>TYTAN PROFESSIONAL O2 SANIT MOUNTING PU-FOAM (WOD-KAN) STD B</t>
  </si>
  <si>
    <t>ZI000000788</t>
  </si>
  <si>
    <t>GUN CY-058</t>
  </si>
  <si>
    <t>ZI000001630</t>
  </si>
  <si>
    <t>TECFI PU-GUN-FOAM GUN B3 750 ML YELLOW UN 1950 (LQ)</t>
  </si>
  <si>
    <t>TECFI</t>
  </si>
  <si>
    <t>ZI000001787</t>
  </si>
  <si>
    <t>ZI000002722</t>
  </si>
  <si>
    <t>FALKONER MOUNTING PU-FOAM FOR ROOFS STD B3 750 ML GREY UN 19</t>
  </si>
  <si>
    <t>ZI000002723</t>
  </si>
  <si>
    <t>FALKONER SUPER 330 MOUNTING PU-FOAM STD B3 750 ML YELLOW UN</t>
  </si>
  <si>
    <t>ZI000002777</t>
  </si>
  <si>
    <t>TYTAN PROFESSIONAL THIN BED MORTAR GUN B3 750 ML GREY UN 195</t>
  </si>
  <si>
    <t>ZI000002784</t>
  </si>
  <si>
    <t>TECFI MOUNTING PU-FOAM FOR ROOFS STD B3 750 ML GREY UN 1950</t>
  </si>
  <si>
    <t>ZI000002785</t>
  </si>
  <si>
    <t>TECFI MOUNTING PU-FOAM STD B3 750 ML YELLOW UN 1950 (LQ)</t>
  </si>
  <si>
    <t>ZI000002800</t>
  </si>
  <si>
    <t>TECFI CLEANER CLEAN 500 ML UN 1950 (LQ)</t>
  </si>
  <si>
    <t>ZI000002855</t>
  </si>
  <si>
    <t>TYTAN PROFESSIONAL STYRO UNI ADHESIVE FOR BONDING INSULATION</t>
  </si>
  <si>
    <t>ZI000002917</t>
  </si>
  <si>
    <t>TYTAN PROFESSIONAL O2 STYRO 753 E/B1 ADHESIVE FOR EXTERNAL T</t>
  </si>
  <si>
    <t>ZI000002918</t>
  </si>
  <si>
    <t>TYTAN PROFESSIONAL STYRO 753 ADHESIVE FOR EXTERNAL THERMAL I</t>
  </si>
  <si>
    <t>ZI000003195</t>
  </si>
  <si>
    <t>TYTAN PROFESSIONAL O2 LOW EXPANSION WINTER PU-GUN-FOAM GUN B</t>
  </si>
  <si>
    <t>ZI000005379</t>
  </si>
  <si>
    <t>TYTAN PROFESSIONAL O2 MOUNTING PU-FOAM PROMO STD B3 750 ML Y</t>
  </si>
  <si>
    <t>ZISK0000028</t>
  </si>
  <si>
    <t>PIŠTOĽ NA PU PENU PROFI,ČIERNA</t>
  </si>
  <si>
    <t>ZT001065</t>
  </si>
  <si>
    <t>BRIXO ESPUMA CÁNULA UN 750 ML</t>
  </si>
  <si>
    <t>ZT004820</t>
  </si>
  <si>
    <t>ORBAFOAM LIMPIADOR UN 150 ML</t>
  </si>
  <si>
    <t>ORBAFOAM</t>
  </si>
  <si>
    <t>ZT007187</t>
  </si>
  <si>
    <t>AUCHAN ESPUMA EXPANSIVA AE 500 ML</t>
  </si>
  <si>
    <t>ZT007484</t>
  </si>
  <si>
    <t>PACK 2 ORBAFOAM AE + 1 LIMPIADOR</t>
  </si>
  <si>
    <t>ZT013995</t>
  </si>
  <si>
    <t>ORBAFOAM BIPACK UN 750 ML</t>
  </si>
  <si>
    <t>ZT022012</t>
  </si>
  <si>
    <t>ORBAFOAM ELIMINADOR UN 150 ML</t>
  </si>
  <si>
    <t>ZT026625</t>
  </si>
  <si>
    <t>PISTOLA ESPUMA ECONÓMICA UN</t>
  </si>
  <si>
    <t>ZT026633</t>
  </si>
  <si>
    <t>PISTOLA ORBAFOAM PROFESIONAL UN</t>
  </si>
  <si>
    <t>ZT027755</t>
  </si>
  <si>
    <t>EROSKI ESPUMA DE POLIURETANO AE 750 ML</t>
  </si>
  <si>
    <t>ZT031500</t>
  </si>
  <si>
    <t>TKROM ESPUMA PU AE 750 ML</t>
  </si>
  <si>
    <t>ZT031518</t>
  </si>
  <si>
    <t>TKROM ESPUMA PU PISTOLA BO 750 ML</t>
  </si>
  <si>
    <t>ZT031864</t>
  </si>
  <si>
    <t>ATB ESPUMA PU CÁNULA UN 750 ML</t>
  </si>
  <si>
    <t>ZT033100</t>
  </si>
  <si>
    <t>ALCOLIN FILLAFOAM MULTIPOSITIO AE 500 ML</t>
  </si>
  <si>
    <t>ZT033944</t>
  </si>
  <si>
    <t>CANULA ESPUMA PU UN</t>
  </si>
  <si>
    <t>ZT036277</t>
  </si>
  <si>
    <t>ESPUMA HIJOS J.M.SASETA UN 750 ML</t>
  </si>
  <si>
    <t>ZT036665</t>
  </si>
  <si>
    <t>ORBAFOAM O2-M1 STRAW INTER. AE 750 ML</t>
  </si>
  <si>
    <t>ZT038174</t>
  </si>
  <si>
    <t>HAUSER PISTOLA UN 750 ML</t>
  </si>
  <si>
    <t>ZT038182</t>
  </si>
  <si>
    <t>HAUSER AEROSOL AE 750 ML</t>
  </si>
  <si>
    <t>ZT038398</t>
  </si>
  <si>
    <t>ORBAFOAM B2 PISTOLA UN 750 ML</t>
  </si>
  <si>
    <t>ZT038406</t>
  </si>
  <si>
    <t>ORBAFOAM FIRE-STOP PISTOLA UN 750 ML</t>
  </si>
  <si>
    <t>ZT038687</t>
  </si>
  <si>
    <t>ALBACOLOR ESPUMA PU 750 PISTOL UN 750 ML</t>
  </si>
  <si>
    <t>ZT038695</t>
  </si>
  <si>
    <t>ALBACOLOR ESPUMA PU 750 AE 750 ML</t>
  </si>
  <si>
    <t>ZT039230</t>
  </si>
  <si>
    <t>GYMCOL HITE FOAM CANULA AE 750 ML</t>
  </si>
  <si>
    <t>ZT039412</t>
  </si>
  <si>
    <t>SOLITA ESPUMA PU 750 CÁNULA AE 750 ML</t>
  </si>
  <si>
    <t>SOLITA</t>
  </si>
  <si>
    <t>ZT039420</t>
  </si>
  <si>
    <t>SOLITA ESPUMA PU 750 PISTOLA UN 750 ML</t>
  </si>
  <si>
    <t>ZT039685</t>
  </si>
  <si>
    <t>ALBACOLOR ESPUMA TEJAS PISTOLA GRÍS UN 7</t>
  </si>
  <si>
    <t>ZT039859</t>
  </si>
  <si>
    <t>BRICOMART ESPUMA POLIURETANO AE 750 ML</t>
  </si>
  <si>
    <t>BRICOMART</t>
  </si>
  <si>
    <t>ZT040113</t>
  </si>
  <si>
    <t>RATIO ESPUMA PU PISTOLA UN 750 ML</t>
  </si>
  <si>
    <t>ZT040121</t>
  </si>
  <si>
    <t>RATIO ESPUMA PU CÁNULA UN 750 ML</t>
  </si>
  <si>
    <t>ZT040162</t>
  </si>
  <si>
    <t>ORBAFOAM O2 TEJAS PISTOLA ROJO TEJA UN 7</t>
  </si>
  <si>
    <t>ZT040196</t>
  </si>
  <si>
    <t>TECSEL ESPUMA POLIURETANO AE 750 ML</t>
  </si>
  <si>
    <t>ZT040410</t>
  </si>
  <si>
    <t>ORBAFOAM O2 TEJAS CÁNULA ROJO TEJA AE 75</t>
  </si>
  <si>
    <t>ZT040477</t>
  </si>
  <si>
    <t>ORBAFOAM INNO-60 AE 750 ML</t>
  </si>
  <si>
    <t>ZT040485</t>
  </si>
  <si>
    <t>ORBAFOAM O2 REUTILIZABLE AE 750 ML</t>
  </si>
  <si>
    <t>ZT040816</t>
  </si>
  <si>
    <t>ORBAFOAM FIRE-STOP B1 CÁNULA GRÍS AE 750</t>
  </si>
  <si>
    <t>ZT041202</t>
  </si>
  <si>
    <t>CIFEC ESPUMA AEROSOL AE 750 ML</t>
  </si>
  <si>
    <t>ZT041210</t>
  </si>
  <si>
    <t>CIFEC ESPUMA PISTOLA AE 750 ML</t>
  </si>
  <si>
    <t>ZT041293</t>
  </si>
  <si>
    <t>ORBAFOAM O2 SANIT CÁNULA AE 750 ML</t>
  </si>
  <si>
    <t>ZT041491</t>
  </si>
  <si>
    <t>ORBAFOAM LIMPIADOR NUEVO AE 500 ML</t>
  </si>
  <si>
    <t>ZT041509</t>
  </si>
  <si>
    <t>ORBAFOAM INNO-20 AE 300 ML</t>
  </si>
  <si>
    <t>ZT041517</t>
  </si>
  <si>
    <t>ORBAFOAM INNO-40 AE 500 ML</t>
  </si>
  <si>
    <t>ZT041525</t>
  </si>
  <si>
    <t>ORBAFOAM O2-M1 CÁNULA AE 750 ML</t>
  </si>
  <si>
    <t>ZT041533</t>
  </si>
  <si>
    <t>ORBAFOAM O2-M1 PISTOLA UN 750 ML</t>
  </si>
  <si>
    <t>ZT041541</t>
  </si>
  <si>
    <t>ORBAFOAM O2 ALTO RENDIMIENTO UN 750 ML</t>
  </si>
  <si>
    <t>ZT041566</t>
  </si>
  <si>
    <t>ORBAFOAM O2 TEJAS CÁNULA GRÍS AE 750 ML</t>
  </si>
  <si>
    <t>ZT041574</t>
  </si>
  <si>
    <t>ORBAFOAM O2 TEJAS PISTOLA GRÍS UN 750 ML</t>
  </si>
  <si>
    <t>ZT041749</t>
  </si>
  <si>
    <t>ORBAFOAM O2-M1 GUN INTER. UN 750 ML</t>
  </si>
  <si>
    <t>ZT042630</t>
  </si>
  <si>
    <t>CRONASIL EP550 AE 750 ML</t>
  </si>
  <si>
    <t>ZT042671</t>
  </si>
  <si>
    <t>SOLITA TEJAS ESPUMA PU ROJO TEJA AE 750</t>
  </si>
  <si>
    <t>ZT042689</t>
  </si>
  <si>
    <t>SOLITA TEJAS ESPUMA PU PISTOLA ROJO TEJA</t>
  </si>
  <si>
    <t>ZT042747</t>
  </si>
  <si>
    <t>INSTA SW EXPANDING FOAM 750 ML UN 750 ML</t>
  </si>
  <si>
    <t>ZT043174</t>
  </si>
  <si>
    <t>ORBAFOAM O2 M1 STRAW INTER AE 750 ML</t>
  </si>
  <si>
    <t>ZT043786</t>
  </si>
  <si>
    <t>BIGMAT ESPUMA PU AE 750 ML</t>
  </si>
  <si>
    <t>ZT043794</t>
  </si>
  <si>
    <t>BIGMAT ESPUMA PU PISTOLA UN 750 ML</t>
  </si>
  <si>
    <t>ZT043802</t>
  </si>
  <si>
    <t>BIGMAT ESPUMA PU TEJAS CÁNULA AE 750 ML</t>
  </si>
  <si>
    <t>ZT043810</t>
  </si>
  <si>
    <t>BIGMAT ESPUMA PU TEJAS PISTOLA UN 750 ML</t>
  </si>
  <si>
    <t>ZT045062</t>
  </si>
  <si>
    <t>BRICOMART BIPACK ESPUMA  PA 0,75 L</t>
  </si>
  <si>
    <t>ZT045229</t>
  </si>
  <si>
    <t>HAUSER  MULTIUSOS  PISTOLA ESPUMA PU AE 650 ML</t>
  </si>
  <si>
    <t>ZT045237</t>
  </si>
  <si>
    <t>HAUSER  MULTIUSOS  CÁNULA ESPUMA PU AE 650 ML</t>
  </si>
  <si>
    <t>ZT045245</t>
  </si>
  <si>
    <t>ORBAFOAM O2M1 USO GENERAL PISTOLA ESPUMA PU AE 750 ML</t>
  </si>
  <si>
    <t>ZT045252</t>
  </si>
  <si>
    <t>ORBAFOAM O2M1 USO GENERAL CANULA ESPUMA PU AE 750 ML</t>
  </si>
  <si>
    <t>ZT072439</t>
  </si>
  <si>
    <t>ORBAFOAM FIRE-STOP UN 700 ML</t>
  </si>
  <si>
    <t>ZT073643</t>
  </si>
  <si>
    <t>PISTOLA ESPUMA UN</t>
  </si>
  <si>
    <t>HYD</t>
  </si>
  <si>
    <t>ZI000000367</t>
  </si>
  <si>
    <t>TYTAN PROFESSIONAL ABIZOL H ASPHALT-RUBBER PRIMING COMPOUND</t>
  </si>
  <si>
    <t>ZI000000370</t>
  </si>
  <si>
    <t>TYTAN PROFESSIONAL ABIZOL S BITUMINOUS COMPOUND FOR COAT INS</t>
  </si>
  <si>
    <t>ZI000000670</t>
  </si>
  <si>
    <t>TYTAN PROFESSIONAL DISPROBIT ASPHALT-RUBBER DISPERSIVE COMPO</t>
  </si>
  <si>
    <t>ZI000002655</t>
  </si>
  <si>
    <t>ZI000002940</t>
  </si>
  <si>
    <t>ZI000000139</t>
  </si>
  <si>
    <t>MOSAIC DECORATIVE PLASTER AGGREGATE (SAND) Z 15 8-11 (KRUSZY</t>
  </si>
  <si>
    <t>ZI000000140</t>
  </si>
  <si>
    <t>MOSAIC DECORATIVE PLASTER AGGREGATE (SAND) Z 15 8-16 (KRUSZY</t>
  </si>
  <si>
    <t>ZI000000144</t>
  </si>
  <si>
    <t>TYTAN PROFESSIONAL EOS MOSAIC DECORATIVE PLASTER BASE (TYNK</t>
  </si>
  <si>
    <t>ZI000000215</t>
  </si>
  <si>
    <t>TYTAN PROFESSIONAL EOS ADHESIVE AND RENDER EO (ZAPRAWA KLEJO</t>
  </si>
  <si>
    <t>ZI000000218</t>
  </si>
  <si>
    <t>GOTELE GUN FOR PLASTER</t>
  </si>
  <si>
    <t>ZI000000301</t>
  </si>
  <si>
    <t>TYTAN PROFESSIONAL EOS THIN-LAYER PLASTER EO SPRAYED/ MACHIN</t>
  </si>
  <si>
    <t>ZI000000489</t>
  </si>
  <si>
    <t>MOSAIC DECORATIVE PLASTER AGGREGATE (SAND) Z 15 1-28(KRUSZYW</t>
  </si>
  <si>
    <t>ZI000000510</t>
  </si>
  <si>
    <t>MOSAIC DECORATIVE PLASTER AGGREGATE (SAND) Z 15 8-37 (KRUSZY</t>
  </si>
  <si>
    <t>ZI000000528</t>
  </si>
  <si>
    <t>TYTAN PROFESSIONAL EOS PLASTER PRIMER EO (GRUNT DO SYSTEMU Z</t>
  </si>
  <si>
    <t>ZI000000532</t>
  </si>
  <si>
    <t>TYTAN PROFESSIONAL EOS THIN-LAYER PLASTER EO (TYNK CIENKOWAR</t>
  </si>
  <si>
    <t>ZI000000538</t>
  </si>
  <si>
    <t>TYTAN PROFESSIONAL EOS PLASTER PRIMER EOS (GRUNT DO SYSTEMU</t>
  </si>
  <si>
    <t>ZI000000543</t>
  </si>
  <si>
    <t>ZI000000546</t>
  </si>
  <si>
    <t>TYTAN PROFESSIONAL EOS THIN-LAYER PLASTER EOS (TYNK CIENKOWA</t>
  </si>
  <si>
    <t>ZI000000548</t>
  </si>
  <si>
    <t>ZI000000569</t>
  </si>
  <si>
    <t>TYTAN PROFESSIONAL EOS THIN-LAYER PLASTER E (TYNK CIENKOWARS</t>
  </si>
  <si>
    <t>ZI000000583</t>
  </si>
  <si>
    <t>PIGMENT YELLOW A1-Y 1 L</t>
  </si>
  <si>
    <t>ZI000000584</t>
  </si>
  <si>
    <t>PIGMENT ORANGE A2-O 1 L</t>
  </si>
  <si>
    <t>ZI000000586</t>
  </si>
  <si>
    <t>PIGMENT PINK A4-P 1 L</t>
  </si>
  <si>
    <t>ZI000000587</t>
  </si>
  <si>
    <t>PIGMENT VIOLET A5-V 1 L</t>
  </si>
  <si>
    <t>ZI000000588</t>
  </si>
  <si>
    <t>PIGMENT OX. GREEN A6-GO 1 L</t>
  </si>
  <si>
    <t>ZI000000589</t>
  </si>
  <si>
    <t>PIGMENT YELLOW B1-Y 1 L</t>
  </si>
  <si>
    <t>ZI000000590</t>
  </si>
  <si>
    <t>PIGMENT OX. YELLOW B2-YO 1 L</t>
  </si>
  <si>
    <t>ZI000000591</t>
  </si>
  <si>
    <t>PIGMENT OX. RED B3-RO 1 L</t>
  </si>
  <si>
    <t>ZI000000592</t>
  </si>
  <si>
    <t>PIGMENT BLUE B4-B 1 L</t>
  </si>
  <si>
    <t>ZI000000593</t>
  </si>
  <si>
    <t>PIGMENT GREEN B5-G 1 L</t>
  </si>
  <si>
    <t>ZI000000594</t>
  </si>
  <si>
    <t>PIGMENT OX. WHITE B6-WO 1 L</t>
  </si>
  <si>
    <t>ZI000000596</t>
  </si>
  <si>
    <t>PIGMENT OX. BLUE C1-BO 1 L</t>
  </si>
  <si>
    <t>ZI000000597</t>
  </si>
  <si>
    <t>PIGMENT OX. YELLOW C2-YO 1 L</t>
  </si>
  <si>
    <t>ZI000000598</t>
  </si>
  <si>
    <t>PIGMENT BLACK B7-SO 1 L</t>
  </si>
  <si>
    <t>ZI000000606</t>
  </si>
  <si>
    <t>PIGMENT RED A2-R 1 L</t>
  </si>
  <si>
    <t>ZI000000690</t>
  </si>
  <si>
    <t>TYTAN PROFESSIONAL EOS PLASTER PRIMER E (GRUNT DO SYSTEMU)</t>
  </si>
  <si>
    <t>ZI000000691</t>
  </si>
  <si>
    <t>ZI000000942</t>
  </si>
  <si>
    <t>TYTAN PROFESSIONAL NEO INTERIOR PAINT REGULAR (FARBA WEWNĘTR</t>
  </si>
  <si>
    <t>ZI000002609</t>
  </si>
  <si>
    <t>TYTAN PROFESSIONAL EOS PLASTER PRIMER OS (GRUNT DO SYSTEMU)</t>
  </si>
  <si>
    <t>ZI00000X588</t>
  </si>
  <si>
    <t>OX. GREEN A6-GO</t>
  </si>
  <si>
    <t>#ND</t>
  </si>
  <si>
    <t>ZN15915V02 - 01</t>
  </si>
  <si>
    <t>SK-TP EOS COL.CHART PLASTER/MOSAIC</t>
  </si>
  <si>
    <t>ZN15915V02 - 02</t>
  </si>
  <si>
    <t>SK-TP EOS COLOUR CHART PLASTER</t>
  </si>
  <si>
    <t>ZT019844</t>
  </si>
  <si>
    <t>BRICOFIX CEMENTO COLA BLANCO UN 1,5 KG</t>
  </si>
  <si>
    <t>ZT019851</t>
  </si>
  <si>
    <t>BRICOFIX CEMENTO COLA BLANCO UN 4,5 KG</t>
  </si>
  <si>
    <t>ZT028050</t>
  </si>
  <si>
    <t>ZELNOVA PASTA PARA JUNTAS 8 UN TU 150 ML</t>
  </si>
  <si>
    <t>ZT029918</t>
  </si>
  <si>
    <t>HIPERCOR PASTA PARA JUNTAS TU 150 ML</t>
  </si>
  <si>
    <t>ZT029926</t>
  </si>
  <si>
    <t>HIPERCOR TAPAGRIETAS TU 150 ML</t>
  </si>
  <si>
    <t>ZT031310</t>
  </si>
  <si>
    <t>BRICOFIX PISCINAS UN 1,5 KG</t>
  </si>
  <si>
    <t>ZT031336</t>
  </si>
  <si>
    <t>BRICOFIX BARBACOA Y CHIMENEA UN 1,5 KG</t>
  </si>
  <si>
    <t>ZT032979</t>
  </si>
  <si>
    <t>BIZ 740122 PLATRE RAPIDE CB 6 KG</t>
  </si>
  <si>
    <t>ZT032987</t>
  </si>
  <si>
    <t>BIZ 740123 CIMENT RAPIDE CB 5 KG</t>
  </si>
  <si>
    <t>ZT034603</t>
  </si>
  <si>
    <t>BRICOFIX CIMENT RAPIDE CB 5 KG</t>
  </si>
  <si>
    <t>ZT034611</t>
  </si>
  <si>
    <t>BRICOFIX PLATRE DE PARIS CB 6 KG</t>
  </si>
  <si>
    <t>ZT040147</t>
  </si>
  <si>
    <t>GYMCOL LUBRI. JUNTAS ELÁSTICAS</t>
  </si>
  <si>
    <t>QUILUBE</t>
  </si>
  <si>
    <t>ZT071043</t>
  </si>
  <si>
    <t>EROSKI MASILLA UNIVERSAL TU 350 GR</t>
  </si>
  <si>
    <t>ZT071936</t>
  </si>
  <si>
    <t>BRICOFIX KIT YESO KT 1,5 KG</t>
  </si>
  <si>
    <t>ZT071944</t>
  </si>
  <si>
    <t>BRICOFIX KIT ESCAYOLA KT 1,3 KG</t>
  </si>
  <si>
    <t>ZT071951</t>
  </si>
  <si>
    <t>BRICOFIX KIT CEMENTO RÁPIDO KT</t>
  </si>
  <si>
    <t>ZT072991</t>
  </si>
  <si>
    <t>ZELNOVA PASTA PARA JUNTAS TU 150 ML</t>
  </si>
  <si>
    <t>ZT086025</t>
  </si>
  <si>
    <t>QUILUBE GRASA TU 100 GR</t>
  </si>
  <si>
    <t>ZT086033</t>
  </si>
  <si>
    <t>QUILUBE AEROSOL AE 200 ML</t>
  </si>
  <si>
    <t>ZT086058</t>
  </si>
  <si>
    <t>QUILUBE AEROSOL AE 400 ML</t>
  </si>
  <si>
    <t>ZT086066</t>
  </si>
  <si>
    <t>QUILUBE GRASA SINTETICA TA 450 GR</t>
  </si>
  <si>
    <t>ZT088013</t>
  </si>
  <si>
    <t>BRICOFIX TAPAGRIETAS UN 1,5 KG</t>
  </si>
  <si>
    <t>ZT088021</t>
  </si>
  <si>
    <t>BRICOFIX TAPAGRIETAS UN 4,5 KG</t>
  </si>
  <si>
    <t>ZT088062</t>
  </si>
  <si>
    <t>BRICOFIX PASTA NIVELADORA UN 1,5 KG</t>
  </si>
  <si>
    <t>ZT088070</t>
  </si>
  <si>
    <t>BRICOFIX PASTA NIVELADORA UN 4,5 KG</t>
  </si>
  <si>
    <t>ZT088096</t>
  </si>
  <si>
    <t>BRICOFIX CEMENTO COLA GRIS UN 4,5 KG</t>
  </si>
  <si>
    <t>ZT088104</t>
  </si>
  <si>
    <t>BRICOFIX CEMENTO COLA GRIS UN 1,5 KG</t>
  </si>
  <si>
    <t>ZT088112</t>
  </si>
  <si>
    <t>BRICOFIX PASTA JUNTAS UN 1,5 KG</t>
  </si>
  <si>
    <t>ZT088138</t>
  </si>
  <si>
    <t>BRICOFIX CEMENTO BLANCO UN 1,5 KG</t>
  </si>
  <si>
    <t>ZT088153</t>
  </si>
  <si>
    <t>BRICOFIX CEMENTO GRIS UN 1,5 KG</t>
  </si>
  <si>
    <t>ZT088161</t>
  </si>
  <si>
    <t>BRICOFIX CEMENTO GRIS UN 4,5 KG</t>
  </si>
  <si>
    <t>ZT088195</t>
  </si>
  <si>
    <t>BRICOFIX CEMENTO RÁPIDO UN 1,3 KG</t>
  </si>
  <si>
    <t>ZT088229</t>
  </si>
  <si>
    <t>BRICOFIX MORTERO GRIS UN 1,5 KG</t>
  </si>
  <si>
    <t>ZT088237</t>
  </si>
  <si>
    <t>BRICOFIX MORTERO GRIS UN 4,5 KG</t>
  </si>
  <si>
    <t>ZT088245</t>
  </si>
  <si>
    <t>BRICOFIX YESO UN 1,5 KG</t>
  </si>
  <si>
    <t>ZT088252</t>
  </si>
  <si>
    <t>BRICOFIX YESO UN 4,5 KG</t>
  </si>
  <si>
    <t>ZT088278</t>
  </si>
  <si>
    <t>BRICOFIX ESCAYOLA UN 1,3 KG</t>
  </si>
  <si>
    <t>ZT088286</t>
  </si>
  <si>
    <t>BRICOFIX ESCAYOLA UN 4 KG</t>
  </si>
  <si>
    <t>ZT094946</t>
  </si>
  <si>
    <t>QUILUBE GRASA TA 5 KG</t>
  </si>
  <si>
    <t>ZT096883</t>
  </si>
  <si>
    <t>BRICOFIX TAPAGRIETAS UNIVERSAL TU 150 ML</t>
  </si>
  <si>
    <t>ZT096925</t>
  </si>
  <si>
    <t>BRICOFIX PASTA PARA JUNTAS TU 150 ML</t>
  </si>
  <si>
    <t>Z.</t>
  </si>
  <si>
    <t>ARTICOLO FUORI MAGAZZINO</t>
  </si>
  <si>
    <t>ZIIT0000078</t>
  </si>
  <si>
    <t>SCOVOLINO PER PULIZIA FORO D.14X20</t>
  </si>
  <si>
    <t>ZIIT0000087</t>
  </si>
  <si>
    <t>ZIIT0000090</t>
  </si>
  <si>
    <t>DISPLAY TYTAN  AQUA-BLOCK</t>
  </si>
  <si>
    <t>ZISK0000136</t>
  </si>
  <si>
    <t>ZÁSUVNÁ LIŠTA A1 - 27 CM</t>
  </si>
  <si>
    <t>ZISK0000139</t>
  </si>
  <si>
    <t>ZÁSUVNÁ LIŠTA B1 - 27 CM</t>
  </si>
  <si>
    <t>ZISK0000146</t>
  </si>
  <si>
    <t>APLIKAČNÁ PIŠTOĽ PROFI-SKELET 310 ML</t>
  </si>
  <si>
    <t>ZKIT COLORATI</t>
  </si>
  <si>
    <t>KIT COLORATI</t>
  </si>
  <si>
    <t>ZN12891V01</t>
  </si>
  <si>
    <t>TYTAN PROFESSIONAL CATALOGUE</t>
  </si>
  <si>
    <t>ZN15060V01</t>
  </si>
  <si>
    <t>TYTAN PROFESSIONAL EOS COLOUR CHART (WZORNIK LISTKOWY)</t>
  </si>
  <si>
    <t>ZN15450V02</t>
  </si>
  <si>
    <t>TYTAN PROFESSIONAL AQUA BLOCK LEAFLET</t>
  </si>
  <si>
    <t>ZSAML0074</t>
  </si>
  <si>
    <t>WATERPROOF WOOD ADHESIVE WB-33 KD-D-D3-1 1 KG (1,1L)</t>
  </si>
  <si>
    <t>ZSAMS0047</t>
  </si>
  <si>
    <t>ARTELIT PROFESSIONAL SELF LEVELLING LC-700 PLUS 25 KG</t>
  </si>
  <si>
    <t>ZSAMS0057</t>
  </si>
  <si>
    <t>ARTELIT PROFESSIONAL TWO-COMPONENT POLYURETHANE ADHESIVE FOR</t>
  </si>
  <si>
    <t>ZTRANSP</t>
  </si>
  <si>
    <t>TRANSPORT</t>
  </si>
  <si>
    <t>Z811100</t>
  </si>
  <si>
    <t>NASTRO IN CARTA PER MASCHERATURA 19MM X 50M</t>
  </si>
  <si>
    <t>PRAXA</t>
  </si>
  <si>
    <t>Z811101</t>
  </si>
  <si>
    <t>NASTRO IN CARTA PER MASCHERATURA 25MM X 50M</t>
  </si>
  <si>
    <t>Z811103</t>
  </si>
  <si>
    <t>NASTRO IN CARTA PER MASCHERATURA 38MM X 50M</t>
  </si>
  <si>
    <t>Z811104</t>
  </si>
  <si>
    <t>NASTRO IN CARTA PER MASCHERATURA 50MM X 50M</t>
  </si>
  <si>
    <t>Z811105</t>
  </si>
  <si>
    <t>NASTRO IN CARTA PER MASCHERATURA 75MM X 50M</t>
  </si>
  <si>
    <t>Z811106</t>
  </si>
  <si>
    <t>NASTRO IN CARTA PER MASCHERATURA 100MM X 50M</t>
  </si>
  <si>
    <t>Z873002</t>
  </si>
  <si>
    <t>TYTAN PROFESSIONAL  AQUA-BLOCK CNF 5 +5 LT</t>
  </si>
  <si>
    <t>Z873003</t>
  </si>
  <si>
    <t>KIT RULLO + VASCHETTA PER AQUA-BLOCK</t>
  </si>
  <si>
    <t>ZI000000924</t>
  </si>
  <si>
    <t>TYTAN PROFESSIONAL PRIMER HP - HIGH PENETRATION 1 L WHITE</t>
  </si>
  <si>
    <t>ZI000000925</t>
  </si>
  <si>
    <t>TYTAN PROFESSIONAL PRIMER HP - HIGH PENETRATION 5 L WHITE</t>
  </si>
  <si>
    <t>ZI000001841</t>
  </si>
  <si>
    <t>TYTAN PROFESSIONAL HYDROL 2K 2-COMPONENT FLEXIBLE CEMENTITIO</t>
  </si>
  <si>
    <t>ZI000001842</t>
  </si>
  <si>
    <t>ZI000001843</t>
  </si>
  <si>
    <t>ZI000002631</t>
  </si>
  <si>
    <t>TYTAN PROFESSIONAL PRIMER UNI CONCENTRATE 1 L WHITE</t>
  </si>
  <si>
    <t>ZI000003000</t>
  </si>
  <si>
    <t>TYTAN PROFESSIONAL ROOFING SEALING TAPE 10CM X10M BRICK</t>
  </si>
  <si>
    <t>ZI000003003</t>
  </si>
  <si>
    <t>TYTAN PROFESSIONAL ROOFING SEALING TAPE 7,5CM X 10M ALUMINIU</t>
  </si>
  <si>
    <t>ZI000003012</t>
  </si>
  <si>
    <t>TYTAN PROFESSIONAL ROOFING SEALING TAPE 15CM X 10M ANTHRACIT</t>
  </si>
  <si>
    <t>ZI000003016</t>
  </si>
  <si>
    <t>PRAXA ANTI-SCRATCHES TAPE 50MM X 10M</t>
  </si>
  <si>
    <t>ZI000003018</t>
  </si>
  <si>
    <t>TYTAN PROFESSIONAL ALUMINIUM TAPE 48MM X 50M</t>
  </si>
  <si>
    <t>ZI000003019</t>
  </si>
  <si>
    <t>TYTAN PROFESSIONAL ALUMINIUM TAPE PP 50MM X 50M</t>
  </si>
  <si>
    <t>ZI000003024</t>
  </si>
  <si>
    <t>TYTAN PROFESSIONAL SEALING BATHROOM TAPE 38MM X 335CM</t>
  </si>
  <si>
    <t>ZI000003028</t>
  </si>
  <si>
    <t>PRAXA DUCT TAPE 48MM X 5M GREY</t>
  </si>
  <si>
    <t>ZI000003029</t>
  </si>
  <si>
    <t>PRAXA DUCT TAPE 48MM X 10M GREY</t>
  </si>
  <si>
    <t>ZI000003031</t>
  </si>
  <si>
    <t>PRAXA DUCT TAPE 48MM X 25M GREY</t>
  </si>
  <si>
    <t>ZI000003032</t>
  </si>
  <si>
    <t>PRAXA PACKAGING TAPE 48MM X 50M TRANSPARENT</t>
  </si>
  <si>
    <t>ZI000003035</t>
  </si>
  <si>
    <t>PRAXA DOUBLE-SIDED CARPET TAPE 48MM X 10M YELLOW</t>
  </si>
  <si>
    <t>ZI000003036</t>
  </si>
  <si>
    <t>PRAXA FOAM MOUNTING TAPE 19MM X 1,5M WHITE</t>
  </si>
  <si>
    <t>ZI000003037</t>
  </si>
  <si>
    <t>PRAXA FOAM MOUNTING TAPE 19MM X 5M WHITE</t>
  </si>
  <si>
    <t>ZI000003039</t>
  </si>
  <si>
    <t>PRAXA FOAM MOUNTING TAPE 25MM X 5M WHITE</t>
  </si>
  <si>
    <t>ZI000003045</t>
  </si>
  <si>
    <t>PRAXA DRYWALL REPAIR TAPE 48MM X 20M</t>
  </si>
  <si>
    <t>ZI000003046</t>
  </si>
  <si>
    <t>PRAXA DRYWALL REPAIR TAPE 48MM X 45M</t>
  </si>
  <si>
    <t>ZI000003047</t>
  </si>
  <si>
    <t>PRAXA DRYWALL REPAIR TAPE 48MM X 90M</t>
  </si>
  <si>
    <t>ZI000003049</t>
  </si>
  <si>
    <t>TYTAN PROFESSIONAL HYDROL 1K LIQUID FOIL 4 KG GREY</t>
  </si>
  <si>
    <t>ZI000003050</t>
  </si>
  <si>
    <t>TYTAN PROFESSIONAL HYDROL 1K LIQUID FOIL 12 KG GREY</t>
  </si>
  <si>
    <t>ZI000003055</t>
  </si>
  <si>
    <t>PRAXA MASKING TAPE 25MMX40M YELLOW</t>
  </si>
  <si>
    <t>ZI000003056</t>
  </si>
  <si>
    <t>PRAXA MASKING TAPE 30MMX40M YELLOW</t>
  </si>
  <si>
    <t>ZI000003057</t>
  </si>
  <si>
    <t>PRAXA MASKING TAPE 38MMX40M YELLOW</t>
  </si>
  <si>
    <t>ZI000003058</t>
  </si>
  <si>
    <t>PRAXA MASKING TAPE 48MMX40M YELLOW</t>
  </si>
  <si>
    <t>ZI000003061</t>
  </si>
  <si>
    <t>PRAXA DUCT TAPE 48MM X 50M GREY</t>
  </si>
  <si>
    <t>ZI000003071</t>
  </si>
  <si>
    <t>TYTAN PROFESSIONAL HYDROL 1K LIQUID FOIL 1,2 KG GREY</t>
  </si>
  <si>
    <t>ZI000003081</t>
  </si>
  <si>
    <t>TYTAN PROFESSIONAL WINDOW GLAZING TAPE 9MM X 3MM X 25M ANTHR</t>
  </si>
  <si>
    <t>ZI000003134</t>
  </si>
  <si>
    <t>PRAXA MASKING TAPE 19MMX50M WHITE</t>
  </si>
  <si>
    <t>ZI000003135</t>
  </si>
  <si>
    <t>PRAXA MASKING TAPE 25MMX50M WHITE</t>
  </si>
  <si>
    <t>ZICZ9000008</t>
  </si>
  <si>
    <t>TYTAN - ČISTIČ MALTY 1 LITR</t>
  </si>
  <si>
    <t>ZICZ9000083</t>
  </si>
  <si>
    <t>TYTAN - HYDROFOB 5L</t>
  </si>
  <si>
    <t>ZIIT0000011</t>
  </si>
  <si>
    <t>NASTRO AUTOADESIVO A RETE 48MM X90</t>
  </si>
  <si>
    <t>ZIIT0000038</t>
  </si>
  <si>
    <t>TYTAN PROFESSIONAL  AQUA-BLOCK</t>
  </si>
  <si>
    <t>ZIIT0000092</t>
  </si>
  <si>
    <t>ZISK0000001</t>
  </si>
  <si>
    <t>2K TEKUTÁ LEPENKA 20 KG</t>
  </si>
  <si>
    <t>ZISK0000002</t>
  </si>
  <si>
    <t>2K TEKUTÁ LEPENKA 32 KG</t>
  </si>
  <si>
    <t>ZISK0000003</t>
  </si>
  <si>
    <t>2K TEKUTÁ LEPENKA 4 KG</t>
  </si>
  <si>
    <t>ZISK0000004</t>
  </si>
  <si>
    <t>2K TEKUTÁ LEPENKA 8 KG</t>
  </si>
  <si>
    <t>ZISK0000005</t>
  </si>
  <si>
    <t>ADHÉZNY MOSTÍK 1 L</t>
  </si>
  <si>
    <t>ZISK0000006</t>
  </si>
  <si>
    <t>ADHÉZNY MOSTÍK 3 L</t>
  </si>
  <si>
    <t>ZISK0000007</t>
  </si>
  <si>
    <t>ADHÉZNY MOSTÍK 5 L</t>
  </si>
  <si>
    <t>ZISK0000023</t>
  </si>
  <si>
    <t>HYDROX 1 L</t>
  </si>
  <si>
    <t>ZISK0000024</t>
  </si>
  <si>
    <t>HYDROX 3 L</t>
  </si>
  <si>
    <t>ZISK0000037</t>
  </si>
  <si>
    <t>SANAP 1 L</t>
  </si>
  <si>
    <t>ZISK0000039</t>
  </si>
  <si>
    <t>SANAP 3 L</t>
  </si>
  <si>
    <t>ZISK0000046</t>
  </si>
  <si>
    <t>STAVEBNÁ DISPERZIA S2802 1 KG</t>
  </si>
  <si>
    <t>ZISK0000047</t>
  </si>
  <si>
    <t>STAVEBNÁ DISPERZIA S2802 10 KG</t>
  </si>
  <si>
    <t>ZISK0000048</t>
  </si>
  <si>
    <t>STAVEBNÁ DISPERZIA S2802 3 KG</t>
  </si>
  <si>
    <t>ZISK0000049</t>
  </si>
  <si>
    <t>STAVEBNÁ DISPERZIA S2802 5 KG</t>
  </si>
  <si>
    <t>ZISK0000050</t>
  </si>
  <si>
    <t>SUPERPLASTIFIKÁTOR 1 L</t>
  </si>
  <si>
    <t>ZISK0000051</t>
  </si>
  <si>
    <t>SUPERPLASTIFIKÁTOR 10 L</t>
  </si>
  <si>
    <t>ZISK0000053</t>
  </si>
  <si>
    <t>SUPERPLASTIFIKÁTOR 3 L</t>
  </si>
  <si>
    <t>ZISK0000054</t>
  </si>
  <si>
    <t>SUPERPLASTIFIKÁTOR 5 L</t>
  </si>
  <si>
    <t>ZISK0000055</t>
  </si>
  <si>
    <t>TES.PÁS K 2K TL, 12CM X10 M; ŠEDÝ</t>
  </si>
  <si>
    <t>ZISK0000056</t>
  </si>
  <si>
    <t>TES.PÁS K 2K TL, 12CM X50 M;ŠEDÝ</t>
  </si>
  <si>
    <t>ZISK0000091</t>
  </si>
  <si>
    <t>THERM+ STRETCH FA 100 W - 20 M</t>
  </si>
  <si>
    <t>ZISK0000095</t>
  </si>
  <si>
    <t>THERM+ STRETCH FA 50 E - 20 M</t>
  </si>
  <si>
    <t>ZISK0000097</t>
  </si>
  <si>
    <t>THERM+ STRETCH FA 50 W - 20 M</t>
  </si>
  <si>
    <t>ZISK0000098</t>
  </si>
  <si>
    <t>THERM+ STRETCH FA 75 E -20 M</t>
  </si>
  <si>
    <t>ZISK0000100</t>
  </si>
  <si>
    <t>THERM+ STRETCH FA 75 W - 20 M</t>
  </si>
  <si>
    <t>ZISK0000103</t>
  </si>
  <si>
    <t>THERM+ STRETCH FI 100 W - 20 M</t>
  </si>
  <si>
    <t>ZISK0000109</t>
  </si>
  <si>
    <t>THERM+ STRETCH FI 50 W - 20 M</t>
  </si>
  <si>
    <t>ZISK0000110</t>
  </si>
  <si>
    <t>THERM+ STRETCH FI 75 E - 20 M</t>
  </si>
  <si>
    <t>ZISK0000112</t>
  </si>
  <si>
    <t>THERM+ STRETCH FI 75 W - 20 M</t>
  </si>
  <si>
    <t>ZISK0000113</t>
  </si>
  <si>
    <t>ZIMNÁ PRÍSADA DO BETÓNU 1 L</t>
  </si>
  <si>
    <t>ZISK0000115</t>
  </si>
  <si>
    <t>ZIMNÁ PRÍSADA DO BETÓNU 3 L</t>
  </si>
  <si>
    <t>ZISK0000116</t>
  </si>
  <si>
    <t>ZIMNÁ PRÍSADA DO BETÓNU 5 L</t>
  </si>
  <si>
    <t>ZT015206</t>
  </si>
  <si>
    <t>CINTA AMERICANA RO 10 M</t>
  </si>
  <si>
    <t>Z.I000000406</t>
  </si>
  <si>
    <t>AXEL SILICONE UNIVERSALE ACETICO 280ML TRASPARENTE</t>
  </si>
  <si>
    <t>Z.I000002689</t>
  </si>
  <si>
    <t>CIPRIANI  SILICONE SIGILLANTE ACETICO 310ML TRASPARENTE</t>
  </si>
  <si>
    <t>Z.I000002725</t>
  </si>
  <si>
    <t>FALKONER SILICONE UNIVERSALE SANITARI 280ML TRASPARENTE</t>
  </si>
  <si>
    <t>Z.I000002726</t>
  </si>
  <si>
    <t>FALKONER SIGILLANTE ACRILICO BIANCO 310 ML</t>
  </si>
  <si>
    <t>Z.I000002748</t>
  </si>
  <si>
    <t>SILICONE PRO ACETICO 195KG TRASPARENTE FUSTO</t>
  </si>
  <si>
    <t>Z001055</t>
  </si>
  <si>
    <t>PISTOLA PROFESSIONALE MANUALE PER SALSICCE 600ML</t>
  </si>
  <si>
    <t>Z035814</t>
  </si>
  <si>
    <t>PISTOLA PER SILICONE ECONOMICA</t>
  </si>
  <si>
    <t>Z13450</t>
  </si>
  <si>
    <t>BECCUCCIO IN PVC RACCOGLI SACCHETTO</t>
  </si>
  <si>
    <t>Z52050710</t>
  </si>
  <si>
    <t xml:space="preserve"> PISTOLA  PROFESSIONALE PNEUMATICA PER SILICONE IN CARTUCCE</t>
  </si>
  <si>
    <t>Z674000</t>
  </si>
  <si>
    <t>TYTAN PROFESSIONAL ACRILICO FLEX 600ML TRASPARENTE IN SALSIC</t>
  </si>
  <si>
    <t>ZI000000405</t>
  </si>
  <si>
    <t>AXEL UNIVERSAL ACETOXY SILICONE 280 ML WHITE</t>
  </si>
  <si>
    <t>ZI000000406</t>
  </si>
  <si>
    <t>AXEL UNIVERSAL ACETOXY SILICONE 280 ML TRANSPARENT</t>
  </si>
  <si>
    <t>ZI000000407</t>
  </si>
  <si>
    <t>AXEL ACRYLIC 310 ML WHITE</t>
  </si>
  <si>
    <t>ZI000000409</t>
  </si>
  <si>
    <t>AXEL ACRYLIC 310 ML GREY</t>
  </si>
  <si>
    <t>ZI000000410</t>
  </si>
  <si>
    <t>AXEL HIGH TEMPERATURE SILICONE 310 ML RED</t>
  </si>
  <si>
    <t>ZI000000411</t>
  </si>
  <si>
    <t>AXEL UNIVERSAL ACETOXY SILICONE 280 ML BLACK</t>
  </si>
  <si>
    <t>ZI000000413</t>
  </si>
  <si>
    <t>AXEL UNIVERSAL ACETOXY SILICONE 280 ML DARK BROWN</t>
  </si>
  <si>
    <t>ZI000000418</t>
  </si>
  <si>
    <t>AXEL NEUTRAL SILICONE 310 ML WHITE</t>
  </si>
  <si>
    <t>ZI000000419</t>
  </si>
  <si>
    <t>AXEL NEUTRAL SILICONE 310 ML GREY</t>
  </si>
  <si>
    <t>ZI000000420</t>
  </si>
  <si>
    <t>AXEL NEUTRAL SILICONE 310 ML DARK BROWN</t>
  </si>
  <si>
    <t>ZI000000422</t>
  </si>
  <si>
    <t>AXEL NEUTRAL SILICONE 310 ML TRANSPARENT</t>
  </si>
  <si>
    <t>ZI000000651</t>
  </si>
  <si>
    <t>TYTAN PROFESSIONAL BUILDING SILICONE 300 ML WHITE GREY RAL90</t>
  </si>
  <si>
    <t>ZI000000812</t>
  </si>
  <si>
    <t>TYTAN PROFESSIONAL WINDOW &amp; DOOR SILICONE 300 ML GREEN METAL</t>
  </si>
  <si>
    <t>ZI000000813</t>
  </si>
  <si>
    <t>TYTAN PROFESSIONAL WINDOW &amp; DOOR SILICONE 300 ML GREY METALL</t>
  </si>
  <si>
    <t>ZI000000814</t>
  </si>
  <si>
    <t>TYTAN PROFESSIONAL WINDOW &amp; DOOR SILICONE 300 ML DARK BROWN</t>
  </si>
  <si>
    <t>ZI000000815</t>
  </si>
  <si>
    <t>TYTAN PROFESSIONAL WINDOW &amp; DOOR SILICONE 300 ML INOX</t>
  </si>
  <si>
    <t>ZI000000816</t>
  </si>
  <si>
    <t>TYTAN PROFESSIONAL WINDOW &amp; DOOR SILICONE 300 ML GOLD</t>
  </si>
  <si>
    <t>ZI000000820</t>
  </si>
  <si>
    <t>AXEL UNIVERSAL ACETOXY SILICONE 60 ML TRANSPARENT</t>
  </si>
  <si>
    <t>ZI000000935</t>
  </si>
  <si>
    <t>TYTAN PROFESSIONAL HIGH-TEMPERATURE SILICONE 300 ML BLACK</t>
  </si>
  <si>
    <t>ZI000000986</t>
  </si>
  <si>
    <t>TYTAN PROFESSIONAL WINDOW &amp; DOOR SILICONE 300 ML BEECH</t>
  </si>
  <si>
    <t>ZI000000987</t>
  </si>
  <si>
    <t>TYTAN PROFESSIONAL WINDOW &amp; DOOR SILICONE 300 ML NUT</t>
  </si>
  <si>
    <t>ZI000000988</t>
  </si>
  <si>
    <t>TYTAN PROFESSIONAL WINDOW &amp; DOOR SILICONE 300 ML DARK OAK</t>
  </si>
  <si>
    <t>ZI000001000</t>
  </si>
  <si>
    <t>TYTAN PROFESSIONAL JOINT FINGER SET 4 PCS BLUE</t>
  </si>
  <si>
    <t>ZI000001017</t>
  </si>
  <si>
    <t>DR.SCHENK HIGH TEMPERATURE SILICONE 100% 715 300 ML RED</t>
  </si>
  <si>
    <t>ZI000001020</t>
  </si>
  <si>
    <t>DR.SCHENK UNIVERSAL SILIKON 210 280 ML TRANSPARENT</t>
  </si>
  <si>
    <t>ZI000001021</t>
  </si>
  <si>
    <t>DR.SCHENK UNIVERSAL SILIKON 210 280 ML WHITE</t>
  </si>
  <si>
    <t>ZI000001027</t>
  </si>
  <si>
    <t>DR.SCHENK UNIVERSAL SILIKON 210 280 ML BLACK</t>
  </si>
  <si>
    <t>ZI000001030</t>
  </si>
  <si>
    <t>DR.SCHENK TGG MULTIPURPOSE SILICONE 280 ML TRANSPARENT</t>
  </si>
  <si>
    <t>ZI000001031</t>
  </si>
  <si>
    <t>DR.SCHENK 221 SILICONE NEUTRO PROFESSIONALE PER LAMIERA 300</t>
  </si>
  <si>
    <t>ZI000001033</t>
  </si>
  <si>
    <t>ZI000001034</t>
  </si>
  <si>
    <t>ZI000001035</t>
  </si>
  <si>
    <t>ZI000001037</t>
  </si>
  <si>
    <t>DR.SCHENK NEUTRALSILIKON ANTIBAKTERIELL 224 300 ML WHITE</t>
  </si>
  <si>
    <t>ZI000001046</t>
  </si>
  <si>
    <t>DR.SCHENK SANITAR SILIKON 214 280 ML TRANSPARENT</t>
  </si>
  <si>
    <t>ZI000001047</t>
  </si>
  <si>
    <t>DR.SCHENK SANITAR SILIKON 214 280 ML WHITE</t>
  </si>
  <si>
    <t>ZI000001098</t>
  </si>
  <si>
    <t>TYTAN PROFESSIONAL GLAZING SILICONE 310 ML TRANSPARENT</t>
  </si>
  <si>
    <t>ZI000001099</t>
  </si>
  <si>
    <t>TYTAN PROFESSIONAL GLAZING SILICONE 310 ML WHITE</t>
  </si>
  <si>
    <t>ZI000001101</t>
  </si>
  <si>
    <t>TYTAN PROFESSIONAL BUILDING SILICONE 310 ML TRANSPARENT</t>
  </si>
  <si>
    <t>ZI000001103</t>
  </si>
  <si>
    <t>TYTAN PROFESSIONAL ROOF SEALANT 310 ML BLACK UN 1139 (LQ)</t>
  </si>
  <si>
    <t>ZI000001104</t>
  </si>
  <si>
    <t>TYTAN PROFESSIONAL ACRYLIC 310 ML WHITE</t>
  </si>
  <si>
    <t>ZI000001107</t>
  </si>
  <si>
    <t>TYTAN PROFESSIONAL HIGH-TEMPERATURE SILICONE 310 ML RED</t>
  </si>
  <si>
    <t>ZI000001111</t>
  </si>
  <si>
    <t>TYTAN PROFESSIONAL CARTRIDGES GUN FOR 310 ML</t>
  </si>
  <si>
    <t>ZI000001112</t>
  </si>
  <si>
    <t>TYTAN PROFESSIONAL KENNET FOR 310 ML MANUAL 1 PCS ORANGE</t>
  </si>
  <si>
    <t>ZI000001114</t>
  </si>
  <si>
    <t>TYTAN PROFESSIONAL AQUARIUM SILICONE 310 ML TRANSPARENT</t>
  </si>
  <si>
    <t>ZI000001117</t>
  </si>
  <si>
    <t>TYTAN PROFESSIONAL ACRYLIC 600 ML WHITE</t>
  </si>
  <si>
    <t>ZI000001118</t>
  </si>
  <si>
    <t>TYTAN PROFESSIONAL WATER STOP 1 KG BLACK UN 1133 (LQ)</t>
  </si>
  <si>
    <t>ZI000001120</t>
  </si>
  <si>
    <t>TYTAN PROFESSIONAL ACRYLIC 310 ML GREY</t>
  </si>
  <si>
    <t>ZI000001121</t>
  </si>
  <si>
    <t>TYTAN PROFESSIONAL ACRYLIC 310 ML BROWN</t>
  </si>
  <si>
    <t>ZI000001123</t>
  </si>
  <si>
    <t>TYTAN PROFESSIONAL FIREPLACE SEALANT 310 ML BLACK</t>
  </si>
  <si>
    <t>ZI000001130</t>
  </si>
  <si>
    <t>TYTAN PROFESSIONAL SANITARY SILICONE 310 ML GREY</t>
  </si>
  <si>
    <t>ZI000001131</t>
  </si>
  <si>
    <t>TYTAN PROFESSIONAL NEUTRAL SILICONE 600 ML GREY</t>
  </si>
  <si>
    <t>ZI000001132</t>
  </si>
  <si>
    <t>TYTAN PROFESSIONAL NEUTRAL SILICONE 310 ML WHITE</t>
  </si>
  <si>
    <t>ZI000001135</t>
  </si>
  <si>
    <t>TYTAN PROFESSIONAL NEUTRAL SILICONE 310 ML GREY</t>
  </si>
  <si>
    <t>ZI000001136</t>
  </si>
  <si>
    <t>TYTAN PROFESSIONAL NEUTRAL SILICONE 310 ML TRANSPARENT</t>
  </si>
  <si>
    <t>ZI000001142</t>
  </si>
  <si>
    <t>TYTAN PROFESSIONAL UNIVERSAL SILICONE 310 ML WHITE</t>
  </si>
  <si>
    <t>ZI000001143</t>
  </si>
  <si>
    <t>TYTAN PROFESSIONAL UNIVERSAL SILICONE 310 ML BLACK</t>
  </si>
  <si>
    <t>ZI000001144</t>
  </si>
  <si>
    <t>TYTAN PROFESSIONAL UNIVERSAL SILICONE 310 ML BROWN</t>
  </si>
  <si>
    <t>ZI000001145</t>
  </si>
  <si>
    <t>TYTAN PROFESSIONAL UNIVERSAL SILICONE 310 ML GREY</t>
  </si>
  <si>
    <t>ZI000001146</t>
  </si>
  <si>
    <t>TYTAN PROFESSIONAL UNIVERSAL SILICONE 310 ML TRANSPARENT</t>
  </si>
  <si>
    <t>ZI000001147</t>
  </si>
  <si>
    <t>TYTAN PROFESSIONAL SANITARY SILICONE 310 ML WHITE</t>
  </si>
  <si>
    <t>ZI000001150</t>
  </si>
  <si>
    <t>TYTAN PROFESSIONAL SANITARY SILICONE 310 ML BEIGE</t>
  </si>
  <si>
    <t>ZI000001151</t>
  </si>
  <si>
    <t>TYTAN PROFESSIONAL SANITARY SILICONE 310 ML TRANSPARENT</t>
  </si>
  <si>
    <t>ZI000001152</t>
  </si>
  <si>
    <t>TYTAN PROFESSIONAL SEALANT FOR METAL ROOFS 310 ML SILVER UN</t>
  </si>
  <si>
    <t>ZI000001156</t>
  </si>
  <si>
    <t>TYTAN PROFESSIONAL NEUTRAL SILICONE 600 ML TRANSPARENT</t>
  </si>
  <si>
    <t>ZI000001157</t>
  </si>
  <si>
    <t>TYTAN PROFESSIONAL NEUTRAL SILICONE 600 ML WHITE</t>
  </si>
  <si>
    <t>ZI000001161</t>
  </si>
  <si>
    <t>TYTAN PROFESSIONAL ACRYLIC BATHTUBS &amp; PVC SILICONE 310 ML WH</t>
  </si>
  <si>
    <t>ZI000001163</t>
  </si>
  <si>
    <t>TYTAN PROFESSIONAL RUBBER ROOF SEALANT 310 ML RED UN 1993 (L</t>
  </si>
  <si>
    <t>ZI000001170</t>
  </si>
  <si>
    <t>TYTAN PROFESSIONAL RAINBOW SILICONE 310 ML JASMINE 003</t>
  </si>
  <si>
    <t>ZI000001218</t>
  </si>
  <si>
    <t>TYTAN PROFESSIONAL KITCHEN &amp; BATH SEALANT 310 ML TRANSPARENT</t>
  </si>
  <si>
    <t>ZI000001219</t>
  </si>
  <si>
    <t>TYTAN PROFESSIONAL KITCHEN &amp; BATH SEALANT 310 ML WHITE</t>
  </si>
  <si>
    <t>ZI000001221</t>
  </si>
  <si>
    <t>TYTAN PROFESSIONAL PARQUET FILLER 310 ML OAK</t>
  </si>
  <si>
    <t>ZI000001222</t>
  </si>
  <si>
    <t>TYTAN PROFESSIONAL PARQUET FILLER 310 ML PINE</t>
  </si>
  <si>
    <t>ZI000001223</t>
  </si>
  <si>
    <t>TYTAN PROFESSIONAL PARQUET FILLER 310 ML MAHOGANY</t>
  </si>
  <si>
    <t>ZI000001224</t>
  </si>
  <si>
    <t>TYTAN PROFESSIONAL PARQUET FILLER 310 ML BEECH</t>
  </si>
  <si>
    <t>ZI000001225</t>
  </si>
  <si>
    <t>TYTAN PROFESSIONAL PARQUET FILLER 310 ML NUT</t>
  </si>
  <si>
    <t>ZI000001226</t>
  </si>
  <si>
    <t>TYTAN PROFESSIONAL WOOD SEALANT 310 ML SPRUCE</t>
  </si>
  <si>
    <t>ZI000001227</t>
  </si>
  <si>
    <t>TYTAN PROFESSIONAL WOOD SEALANT 310 ML OAK</t>
  </si>
  <si>
    <t>ZI000001228</t>
  </si>
  <si>
    <t>TYTAN PROFESSIONAL WOOD SEALANT 310 ML PINE</t>
  </si>
  <si>
    <t>ZI000001236</t>
  </si>
  <si>
    <t>TYTAN PROFESSIONAL MASONRY &amp; CONCRETE ACRYLIC 310 ML WHITE</t>
  </si>
  <si>
    <t>ZI000001237</t>
  </si>
  <si>
    <t>TYTAN PROFESSIONAL RUBBER ROOF SEALANT 310 ML TRANSPARENT UN</t>
  </si>
  <si>
    <t>ZI000001243</t>
  </si>
  <si>
    <t>TYTAN PROFESSIONAL DRY WALLS ACRYLIC 310 ML WHITE</t>
  </si>
  <si>
    <t>ZI000001253</t>
  </si>
  <si>
    <t>TYTAN PROFESSIONAL SILICONE REMOVER 80 ML UN 3265 (LQ)</t>
  </si>
  <si>
    <t>ZI000001257</t>
  </si>
  <si>
    <t>TYTAN PROFESSIONAL POLYURETHANE SEALANT 725 600 ML GREY</t>
  </si>
  <si>
    <t>ZI000001262</t>
  </si>
  <si>
    <t>TYTAN PROFESSIONAL POLYURETHANE SEALANT 740 600 ML GREY</t>
  </si>
  <si>
    <t>ZI000001315</t>
  </si>
  <si>
    <t>TYTAN PROFESSIONAL FIX &amp; SEAL ADHESIVE SEALANT 290 ML WHITE</t>
  </si>
  <si>
    <t>ZI000001316</t>
  </si>
  <si>
    <t>TYTAN INDUSTRY A 44 WINDOW GLAZING 310 ML TRANSPARENT</t>
  </si>
  <si>
    <t>TYTAN INDUSTRY</t>
  </si>
  <si>
    <t>ZI000001317</t>
  </si>
  <si>
    <t>TYTAN INDUSTRY A 44 WINDOW GLAZING 600 ML TRANSPARENT</t>
  </si>
  <si>
    <t>ZI000001318</t>
  </si>
  <si>
    <t>TYTAN INDUSTRY A 44 WINDOW GLAZING 310 ML WHITE</t>
  </si>
  <si>
    <t>ZI000001319</t>
  </si>
  <si>
    <t>TYTAN INDUSTRY A 44 WINDOW GLAZING 600 ML WHITE</t>
  </si>
  <si>
    <t>ZI000001320</t>
  </si>
  <si>
    <t>TYTAN INDUSTRY A 44 WINDOW GLAZING 600 ML BROWN SEPIA</t>
  </si>
  <si>
    <t>ZI000001321</t>
  </si>
  <si>
    <t>TYTAN INDUSTRY A 44 WINDOW GLAZING 600 ML OAK</t>
  </si>
  <si>
    <t>ZI000001322</t>
  </si>
  <si>
    <t>TYTAN INDUSTRY A 44 WINDOW GLAZING 600 ML DARK OAK</t>
  </si>
  <si>
    <t>ZI000001324</t>
  </si>
  <si>
    <t>TYTAN INDUSTRY A 44 WINDOW GLAZING 600 ML TEAK</t>
  </si>
  <si>
    <t>ZI000001325</t>
  </si>
  <si>
    <t>TYTAN INDUSTRY A 44 WINDOW GLAZING 600 ML PALISANDER</t>
  </si>
  <si>
    <t>ZI000001337</t>
  </si>
  <si>
    <t>TYTAN PROFESSIONAL FIX &amp; SEAL ADHESIVE SEALANT 290 ML TRANSP</t>
  </si>
  <si>
    <t>ZI000001340</t>
  </si>
  <si>
    <t>HAUSER UNIVERSAL SILICONE 300 ML TRANSPARENT</t>
  </si>
  <si>
    <t>ZI000001341</t>
  </si>
  <si>
    <t>HAUSER SANITARY SILICONE 300 ML WHITE</t>
  </si>
  <si>
    <t>ZI000001354</t>
  </si>
  <si>
    <t>TYTAN INDUSTRY A 44 WINDOW GLAZING 600 ML MAHOGANY</t>
  </si>
  <si>
    <t>ZI000001357</t>
  </si>
  <si>
    <t>TYTAN PROFESSIONAL UNIVERSAL SILICONE 280 ML TRANSPARENT</t>
  </si>
  <si>
    <t>ZI000001358</t>
  </si>
  <si>
    <t>TYTAN PROFESSIONAL UNIVERSAL SILICONE 280 ML WHITE</t>
  </si>
  <si>
    <t>ZI000001364</t>
  </si>
  <si>
    <t>HAUSER NEUTRAL SILICONE 300 ML TRANSPARENT</t>
  </si>
  <si>
    <t>ZI000001365</t>
  </si>
  <si>
    <t>HAUSER ACRYLIC 300 ML WHITE</t>
  </si>
  <si>
    <t>ZI000001387</t>
  </si>
  <si>
    <t>TYTAN PROFESSIONAL WOOD SEALANT 310 ML CHERRY</t>
  </si>
  <si>
    <t>ZI000001389</t>
  </si>
  <si>
    <t>TYTAN PROFESSIONAL PARQUET FILLER 310 ML CHERRY</t>
  </si>
  <si>
    <t>ZI000001402</t>
  </si>
  <si>
    <t>TYTAN PROFESSIONAL BUILDING SILICONE 300 ML WHITE</t>
  </si>
  <si>
    <t>ZI000001403</t>
  </si>
  <si>
    <t>TYTAN PROFESSIONAL BUILDING SILICONE 300 ML GREY</t>
  </si>
  <si>
    <t>ZI000001407</t>
  </si>
  <si>
    <t>TYTAN PROFESSIONAL WINDOW &amp; DOOR SILICONE 300 ML BLACK</t>
  </si>
  <si>
    <t>ZI000001408</t>
  </si>
  <si>
    <t>TYTAN PROFESSIONAL HIGH-TEMPERATURE SILICONE 300 ML RED</t>
  </si>
  <si>
    <t>ZI000001417</t>
  </si>
  <si>
    <t>TYTAN PROFESSIONAL SANITARY SILICONE UPG 310 ML WHITE</t>
  </si>
  <si>
    <t>ZI000001418</t>
  </si>
  <si>
    <t>TYTAN PROFESSIONAL SANITARY SILICONE UPG 310 ML TRANSPARENT</t>
  </si>
  <si>
    <t>ZI000001419</t>
  </si>
  <si>
    <t>TYTAN PROFESSIONAL FAST ACRYLIC SEALANT 310 ML WHITE</t>
  </si>
  <si>
    <t>ZI000001424</t>
  </si>
  <si>
    <t>TYTAN PROFESSIONAL MULTI-TOOL SEALANT 310 ML WHITE</t>
  </si>
  <si>
    <t>ZI000001427</t>
  </si>
  <si>
    <t>TYTAN PROFESSIONAL TERRACES &amp; BALCONIES SEALANT 310 ML GREY</t>
  </si>
  <si>
    <t>ZI000001434</t>
  </si>
  <si>
    <t>TYTAN PROFESSIONAL SANITARY SILICONE UPG 280 ML WHITE</t>
  </si>
  <si>
    <t>ZI000001435</t>
  </si>
  <si>
    <t>TYTAN PROFESSIONAL SANITARY SILICONE UPG 280 ML TRANSPARENT</t>
  </si>
  <si>
    <t>ZI000001438</t>
  </si>
  <si>
    <t>TYTAN PROFESSIONAL FAST ACRYLIC SEALANT / RAPID ACRYLIC FILL</t>
  </si>
  <si>
    <t>ZI000001439</t>
  </si>
  <si>
    <t>TYTAN PROFESSIONAL MULTI-TOOL SEALANT 300 ML WHITE</t>
  </si>
  <si>
    <t>ZI000001440</t>
  </si>
  <si>
    <t>TYTAN PROFESSIONAL MULTI-TOOL SEALANT 300 ML GREY</t>
  </si>
  <si>
    <t>ZI000001442</t>
  </si>
  <si>
    <t>TYTAN PROFESSIONAL TERRACES &amp; BALCONIES SEALANT 300 ML WHITE</t>
  </si>
  <si>
    <t>ZI000001443</t>
  </si>
  <si>
    <t>TYTAN PROFESSIONAL TERRACES &amp; BALCONIES SEALANT 300 ML GREY</t>
  </si>
  <si>
    <t>ZI000001444</t>
  </si>
  <si>
    <t>TYTAN PROFESSIONAL FACADE ACRYLIC 300 ML WHITE</t>
  </si>
  <si>
    <t>ZI000001445</t>
  </si>
  <si>
    <t>TYTAN PROFESSIONAL GLAZING SILICONE 300 ML TRANSPARENT</t>
  </si>
  <si>
    <t>ZI000001446</t>
  </si>
  <si>
    <t>TYTAN PROFESSIONAL GLAZING SILICONE 300 ML BLACK</t>
  </si>
  <si>
    <t>ZI000001447</t>
  </si>
  <si>
    <t>TYTAN PROFESSIONAL ACRYLIC 300 ML WHITE</t>
  </si>
  <si>
    <t>ZI000001448</t>
  </si>
  <si>
    <t>TYTAN PROFESSIONAL ACRYLIC 300 ML GREY</t>
  </si>
  <si>
    <t>ZI000001449</t>
  </si>
  <si>
    <t>TYTAN PROFESSIONAL FLEX-ACRYLIC 300 ML TRANSPARENT</t>
  </si>
  <si>
    <t>ZI000001450</t>
  </si>
  <si>
    <t>TYTAN PROFESSIONAL FLEX-ACRYLIC 300 ML WHITE</t>
  </si>
  <si>
    <t>ZI000001451</t>
  </si>
  <si>
    <t>TYTAN PROFESSIONAL FLEX-ACRYLIC 300 ML GREY</t>
  </si>
  <si>
    <t>ZI000001452</t>
  </si>
  <si>
    <t>TYTAN PROFESSIONAL WOOD SEALANT 300 ML NUT</t>
  </si>
  <si>
    <t>ZI000001453</t>
  </si>
  <si>
    <t>TYTAN PROFESSIONAL WOOD SEALANT 300 ML DARK OAK</t>
  </si>
  <si>
    <t>ZI000001454</t>
  </si>
  <si>
    <t>TYTAN PROFESSIONAL WOOD SEALANT 300 ML CHERRY</t>
  </si>
  <si>
    <t>ZI000001455</t>
  </si>
  <si>
    <t>TYTAN PROFESSIONAL WOOD SEALANT 300 ML SPRUCE</t>
  </si>
  <si>
    <t>ZI000001456</t>
  </si>
  <si>
    <t>TYTAN PROFESSIONAL PARQUET FILLER 300 ML DARK OAK</t>
  </si>
  <si>
    <t>ZI000001457</t>
  </si>
  <si>
    <t>TYTAN PROFESSIONAL ROOF &amp; GUTTER SEALANT 300 ML TRANSPARENT</t>
  </si>
  <si>
    <t>ZI000001458</t>
  </si>
  <si>
    <t>TYTAN PROFESSIONAL FIREPLACE SEALANT 300 ML GREY</t>
  </si>
  <si>
    <t>ZI000001459</t>
  </si>
  <si>
    <t>TYTAN PROFESSIONAL BUILDING SILICONE 300 ML DARK BROWN</t>
  </si>
  <si>
    <t>ZI000001460</t>
  </si>
  <si>
    <t>TYTAN PROFESSIONAL BUILDING SILICONE 300 ML COPPER</t>
  </si>
  <si>
    <t>ZI000001461</t>
  </si>
  <si>
    <t>TYTAN PROFESSIONAL BUILDING SILICONE 300 ML SAND GREY</t>
  </si>
  <si>
    <t>ZI000001462</t>
  </si>
  <si>
    <t>TYTAN PROFESSIONAL WINDOW &amp; DOOR SILICONE 300 ML ALUMINIUM</t>
  </si>
  <si>
    <t>ZI000001463</t>
  </si>
  <si>
    <t>TYTAN PROFESSIONAL WINDOW &amp; DOOR SILICONE 300 ML IVORY</t>
  </si>
  <si>
    <t>ZI000001464</t>
  </si>
  <si>
    <t>TYTAN PROFESSIONAL WINDOW &amp; DOOR SILICONE 300 ML TABACCO</t>
  </si>
  <si>
    <t>ZI000001465</t>
  </si>
  <si>
    <t>TYTAN PROFESSIONAL WINDOW &amp; DOOR SILICONE 300 ML COPPER</t>
  </si>
  <si>
    <t>ZI000001466</t>
  </si>
  <si>
    <t>ZI000001467</t>
  </si>
  <si>
    <t>TYTAN PROFESSIONAL NEUTRAL SANITARY SILICONE 300 ML WHITE</t>
  </si>
  <si>
    <t>ZI000001468</t>
  </si>
  <si>
    <t>TYTAN PROFESSIONAL PVC &amp; MIRROR SILICONE 300 ML TRANSPARENT</t>
  </si>
  <si>
    <t>ZI000001469</t>
  </si>
  <si>
    <t>TYTAN PROFESSIONAL SILICONE PRO 300 ML TRANSPARENT</t>
  </si>
  <si>
    <t>ZI000001470</t>
  </si>
  <si>
    <t>TYTAN PROFESSIONAL SILICONE PRO 300 ML WHITE</t>
  </si>
  <si>
    <t>ZI000001471</t>
  </si>
  <si>
    <t>TYTAN PROFESSIONAL SILICONE PRO 300 ML BLACK</t>
  </si>
  <si>
    <t>ZI000001472</t>
  </si>
  <si>
    <t>TYTAN PROFESSIONAL SILICONE PRO 300 ML GREY</t>
  </si>
  <si>
    <t>ZI000001473</t>
  </si>
  <si>
    <t>TYTAN PROFESSIONAL SILICONE PRO 300 ML IVORY</t>
  </si>
  <si>
    <t>ZI000001474</t>
  </si>
  <si>
    <t>TYTAN PROFESSIONAL BUILDING SILICONE 300 ML TRANSPARENT</t>
  </si>
  <si>
    <t>ZI000001476</t>
  </si>
  <si>
    <t>TYTAN PROFESSIONAL ROOF SEALANT 300 ML BLACK UN 1139 (LQ)</t>
  </si>
  <si>
    <t>ZI000001477</t>
  </si>
  <si>
    <t>TYTAN PROFESSIONAL WINDOW &amp; DOOR SILICONE 300 ML TRANSPARENT</t>
  </si>
  <si>
    <t>ZI000001478</t>
  </si>
  <si>
    <t>TYTAN PROFESSIONAL WINDOW &amp; DOOR SILICONE 300 ML WHITE</t>
  </si>
  <si>
    <t>ZI000001479</t>
  </si>
  <si>
    <t>TYTAN PROFESSIONAL WINDOW &amp; DOOR SILICONE 300 ML GREY</t>
  </si>
  <si>
    <t>ZI000001487</t>
  </si>
  <si>
    <t>ITALAMERICA USO ACETOXY SILICONE 300 ML TRANSPARENT</t>
  </si>
  <si>
    <t>ITALAMERICA</t>
  </si>
  <si>
    <t>ZI000001488</t>
  </si>
  <si>
    <t>ITALAMERICA USO ACETOXY SILICONE 300 ML WHITE</t>
  </si>
  <si>
    <t>ZI000001489</t>
  </si>
  <si>
    <t>ITALAMERICA USO MULTIUSO NEUTRAL SILICONE 300 ML TRANSPARENT</t>
  </si>
  <si>
    <t>ZI000001490</t>
  </si>
  <si>
    <t>HIGH TEMPERATURE SILICONE 315C (EQUIMATIP) 280 ML RED</t>
  </si>
  <si>
    <t>ZI000001491</t>
  </si>
  <si>
    <t>ITALAMERICA USO ACETOXY SILICONE 300 ML BLACK</t>
  </si>
  <si>
    <t>ZI000001493</t>
  </si>
  <si>
    <t>ITALAMERICA USO ACETOXY SILICONE 300 ML ALUMINIUM</t>
  </si>
  <si>
    <t>ZI000001520</t>
  </si>
  <si>
    <t>SILICONE CSS 764 IN DRUM 200 KG TRANSPARENT</t>
  </si>
  <si>
    <t>ZI000001525</t>
  </si>
  <si>
    <t>FISCHER SILICONA ACETICA F1 50 G WHITE/BLANCO</t>
  </si>
  <si>
    <t>ZI000001526</t>
  </si>
  <si>
    <t>FISCHER SILICONA ACETICA F1 50 G TRANSPARENT/TRANSLUCIDO</t>
  </si>
  <si>
    <t>ZI000001532</t>
  </si>
  <si>
    <t>GEI CHEMICAL 280 ACETOXY SILICONE FUNGICIDE 280 ML TRANSPARE</t>
  </si>
  <si>
    <t>GEI</t>
  </si>
  <si>
    <t>ZI000001586</t>
  </si>
  <si>
    <t>AKIFIX ACETOXY SILICONE 280 ML TRANSPARENT</t>
  </si>
  <si>
    <t>AKIFIX</t>
  </si>
  <si>
    <t>ZI000001603</t>
  </si>
  <si>
    <t>TTAKE UNIVERSAL ACETOXY SILICONE 280 ML TRANSPARENT</t>
  </si>
  <si>
    <t>TTAKE</t>
  </si>
  <si>
    <t>ZI000001614</t>
  </si>
  <si>
    <t>DR.SCHENK NEUTRAL SILICONE 764 600 ML TRANSPARENT</t>
  </si>
  <si>
    <t>ZI000001931</t>
  </si>
  <si>
    <t>TYTAN PROFESSIONAL O240 FIRE-RESISTANT SILICONE (FIRE STOP)</t>
  </si>
  <si>
    <t>ZI000002689</t>
  </si>
  <si>
    <t>CIPRIANI ACETOXY SILICONE SEALANT 310 ML TRANSPARENT</t>
  </si>
  <si>
    <t>CIPRIANI</t>
  </si>
  <si>
    <t>ZI000002725</t>
  </si>
  <si>
    <t>FALKONER UNIVERSAL SANITARY SILICONE 280 ML TRANSPARENT</t>
  </si>
  <si>
    <t>ZI000002726</t>
  </si>
  <si>
    <t>FALKONER REPAIR ACRYLIC 310 ML WHITE</t>
  </si>
  <si>
    <t>ZI000002748</t>
  </si>
  <si>
    <t>SILICONE PRO 200 KG TRANSPARENT</t>
  </si>
  <si>
    <t>ZI000002846</t>
  </si>
  <si>
    <t>AXEL MIRROR SILICONE 310 ML TRANSPARENT</t>
  </si>
  <si>
    <t>ZI000002899</t>
  </si>
  <si>
    <t>TYTAN PROFESSIONAL X-TREME FIBRE SEALANT 310 ML GREY ADR 3 U</t>
  </si>
  <si>
    <t>ZI000002902</t>
  </si>
  <si>
    <t>TYTAN PROFESSIONAL SPECIALIZED ROOF SEALANT 310 ML TRANSPARE</t>
  </si>
  <si>
    <t>ZI000002946</t>
  </si>
  <si>
    <t>TYTAN PROFESSIONAL NEUTRAL SILICONE 600 ML ROSA CORALLO</t>
  </si>
  <si>
    <t>ZI000002959</t>
  </si>
  <si>
    <t>TYTAN PROFESSIONAL BUILDING ACRYLIC 600 ML GREY</t>
  </si>
  <si>
    <t>ZI000002964</t>
  </si>
  <si>
    <t>TYTAN PROFESSIONAL FIRE STOP ACRYLIC A240 600 ML GREY</t>
  </si>
  <si>
    <t>ZI000002970</t>
  </si>
  <si>
    <t>FLEX ACRYLIC 300 ML WHITE</t>
  </si>
  <si>
    <t>ZI000002988</t>
  </si>
  <si>
    <t>TYTAN PROFESSIONAL CARTRIDGES GUN WITH SMOOTHING CUBE (WYCIS</t>
  </si>
  <si>
    <t>ZI000005269</t>
  </si>
  <si>
    <t>ZENIT FLEX ACRYLIC 310 ML WHITE</t>
  </si>
  <si>
    <t>ZENIT</t>
  </si>
  <si>
    <t>ZI000005271</t>
  </si>
  <si>
    <t>ZENIT FACADE ACRYLIC 310 ML WHITE</t>
  </si>
  <si>
    <t>ZI000005273</t>
  </si>
  <si>
    <t>ZENIT ACRYLIC 310 ML WHITE</t>
  </si>
  <si>
    <t>ZI000005387</t>
  </si>
  <si>
    <t>TYTAN PROFESSIONAL UNIVERSAL SILICONE PROMO 280 ML TRANSPARE</t>
  </si>
  <si>
    <t>ZIIT0000004</t>
  </si>
  <si>
    <t>TYTAN PROF. SIGILLANTE POLIURETANICO BASSO MODULO  310ML L B</t>
  </si>
  <si>
    <t>ZIIT0000005</t>
  </si>
  <si>
    <t>TYTAN PROF. SIGILLANTE POLIURETANICO BASSO MODULO  310ML GRI</t>
  </si>
  <si>
    <t>ZIIT0000006</t>
  </si>
  <si>
    <t>TYTAN PROF. SIGILLANTE POLIURETANICO ALTO MODULO  310ML L BI</t>
  </si>
  <si>
    <t>ZIIT0000007</t>
  </si>
  <si>
    <t>TYTAN PROF. SIGILLANTE POLIURETANICO ALTO MODULO  310ML L GR</t>
  </si>
  <si>
    <t>ZIIT0000013</t>
  </si>
  <si>
    <t>RAYT/UNIFLEX UNIACRYL 35 CSA171 BIANCO</t>
  </si>
  <si>
    <t>NOVOSIL</t>
  </si>
  <si>
    <t>ZIIT0000014</t>
  </si>
  <si>
    <t>ITALAMERICA/UNIFLEX SIGILLANTE ACRILICO UNIVERSALE 300ML BIA</t>
  </si>
  <si>
    <t>ZIIT0000015</t>
  </si>
  <si>
    <t>ITALAMERICA/UNIFLEX SIGILLANTE ACRILICO UNIVERSALE 300ML GRI</t>
  </si>
  <si>
    <t>ZIIT0000016</t>
  </si>
  <si>
    <t>AKIFIX SIGILLANTE ACRILICO BIANCO 310ML</t>
  </si>
  <si>
    <t>ZIIT0000017</t>
  </si>
  <si>
    <t>RAYT/UNIFLEX UNIACRYL 500M CSA175M BIANCO</t>
  </si>
  <si>
    <t>ZIIT0000024</t>
  </si>
  <si>
    <t>ITALAMERICA SILICONIZADO BANO Y COCINA / SILICONIZED ACRYLIC</t>
  </si>
  <si>
    <t>ZIIT0000035</t>
  </si>
  <si>
    <t>FISCHER SILICEX RELLENO DE GRIETAS 300 ML WHITE (BIANCO)</t>
  </si>
  <si>
    <t>ZIIT0000036</t>
  </si>
  <si>
    <t>FISCHER SILICEX RELLENO DE GRIETAS 300 ML BROWN (BRONCE)</t>
  </si>
  <si>
    <t>ZIIT0000037</t>
  </si>
  <si>
    <t>FISCHER SILICEX RELLENO DE GRIETAS 300 ML GREY (GRIS)</t>
  </si>
  <si>
    <t>ZIIT0000052</t>
  </si>
  <si>
    <t>SIGILLANTE POLIURETANICO BASSO MODULO  310ML L GRIGIO</t>
  </si>
  <si>
    <t>ZIIT0000057</t>
  </si>
  <si>
    <t>SIGILLANTE ACRILICO 310ML BIANCO</t>
  </si>
  <si>
    <t>ZIIT0000058</t>
  </si>
  <si>
    <t>SIGILLANTE ACRILICO 310ML GRIGIO</t>
  </si>
  <si>
    <t>ZIIT0000059</t>
  </si>
  <si>
    <t>SIGILLANTE ACRILICO ARTE MURARIA 310ML RUVIDO BIANCO</t>
  </si>
  <si>
    <t>ZIIT0000076</t>
  </si>
  <si>
    <t>ZIIT0000083</t>
  </si>
  <si>
    <t>TYTAN PROF. ACRILICO BIANCO IN SALSICCE 600ML</t>
  </si>
  <si>
    <t>ZIIT0000084</t>
  </si>
  <si>
    <t>TYTAN PROF. ACRILICO GRIGIO IN SALSICCE 600ML</t>
  </si>
  <si>
    <t>ZISK0000118</t>
  </si>
  <si>
    <t>APLIKAČNÁ PIŠTOĽ AL PRE 600ML</t>
  </si>
  <si>
    <t>ZISK0000119</t>
  </si>
  <si>
    <t>APLIKAČNÁ PIŠTOĽ PLECHOVÁ PRE 310ML</t>
  </si>
  <si>
    <t>ZISK0000120</t>
  </si>
  <si>
    <t>APLIKAČNÁ PIŠTOĽ PROFI PRE 310ML</t>
  </si>
  <si>
    <t>ZISK0000121</t>
  </si>
  <si>
    <t>APLIKAČNÁ PIŠTOĽ SKELET PRE 310ML</t>
  </si>
  <si>
    <t>ZISK0000122</t>
  </si>
  <si>
    <t>APLIKAČNÁ PIŠTOĽ SPÄT.ODS. 310ML</t>
  </si>
  <si>
    <t>ZT000216</t>
  </si>
  <si>
    <t>+UTIL VIDRIO-ALUMINIO TRANS.CART.300 ML</t>
  </si>
  <si>
    <t>ORBASIL</t>
  </si>
  <si>
    <t>ZT000232</t>
  </si>
  <si>
    <t>+UTIL PVC-METALES-MADERA TRANS.CART.300</t>
  </si>
  <si>
    <t>ZT000299</t>
  </si>
  <si>
    <t>+UTIL VIDRIO-ALUMINIO BLANCO CR 300 ML</t>
  </si>
  <si>
    <t>ZT000307</t>
  </si>
  <si>
    <t>+UTIL VIDRIO-ALUMINIO ALUMINIO CR 300 ML</t>
  </si>
  <si>
    <t>ZT000315</t>
  </si>
  <si>
    <t>+UTIL PVC-METALES-MADERA BCO. CR 300 ML</t>
  </si>
  <si>
    <t>ZT000372</t>
  </si>
  <si>
    <t>ORBASIL N-26 RAL 9007 CR 300 ML</t>
  </si>
  <si>
    <t>ZT000430</t>
  </si>
  <si>
    <t>ORBASIL N-16 BLANCO LACA CR 300 ML</t>
  </si>
  <si>
    <t>ZT000828</t>
  </si>
  <si>
    <t>SINTEX MS-80 PLUS MAMPARAS TRANS. BS 600</t>
  </si>
  <si>
    <t>ZT001123</t>
  </si>
  <si>
    <t>ORBASIL N-16 RAL 9001 CR 300 ML</t>
  </si>
  <si>
    <t>ZT001305</t>
  </si>
  <si>
    <t>KEMFLEX 35 P BLANCO BS 600 ML</t>
  </si>
  <si>
    <t>ZT001784</t>
  </si>
  <si>
    <t>ORBASIL N-25 COLOR ROSA VAL CR 300 ML</t>
  </si>
  <si>
    <t>ZT001982</t>
  </si>
  <si>
    <t>ORBASIL N-32 TRANSLÚCIDO CR 300 ML</t>
  </si>
  <si>
    <t>ZT001990</t>
  </si>
  <si>
    <t>ORBASIL N-32 BLANCO CR 300 ML</t>
  </si>
  <si>
    <t>ZT002295</t>
  </si>
  <si>
    <t>BG SINTEX MS-52 BLACK CR 300 ML</t>
  </si>
  <si>
    <t>ZT003053</t>
  </si>
  <si>
    <t>ALCOLIN NEW K-86 BLACK CR 280 ML</t>
  </si>
  <si>
    <t>ZT003558</t>
  </si>
  <si>
    <t>SILICONA NEUTRA VENTA ESPECIAL CR 300 ML</t>
  </si>
  <si>
    <t>ZT003616</t>
  </si>
  <si>
    <t>QUILOSA ALL WEATHER SEALANT TRANS. CR 30</t>
  </si>
  <si>
    <t>ZT003897</t>
  </si>
  <si>
    <t>KEMFLEX 52 P NEGRO BS 600 ML</t>
  </si>
  <si>
    <t>ZT004424</t>
  </si>
  <si>
    <t>ORBASIL N-26 RAL 9002 CR 300 ML</t>
  </si>
  <si>
    <t>ZT005579</t>
  </si>
  <si>
    <t>ORBASIL COLOR RAL 9006 ALUMI</t>
  </si>
  <si>
    <t>ZT005728</t>
  </si>
  <si>
    <t>SINTEX MS-35 GRÍS BI 200 L</t>
  </si>
  <si>
    <t>ZT006312</t>
  </si>
  <si>
    <t>AUCHAN SANITARIA BLANCA CR 300 ML</t>
  </si>
  <si>
    <t>ZT006320</t>
  </si>
  <si>
    <t>AUCHAN SANITARIA TRANSLÚCIDA CR 300 ML</t>
  </si>
  <si>
    <t>ZT006338</t>
  </si>
  <si>
    <t>AUCHAN USO INTERIOR BLANCA CR 300 ML</t>
  </si>
  <si>
    <t>SINTESEL</t>
  </si>
  <si>
    <t>ZT006346</t>
  </si>
  <si>
    <t>AUCHAN USO INTERIOR TRANSLÚCID CR 300 ML</t>
  </si>
  <si>
    <t>ZT006494</t>
  </si>
  <si>
    <t>ORBASIL COLOR N-25 RAL 1001 CR 300 ML</t>
  </si>
  <si>
    <t>ZT006650</t>
  </si>
  <si>
    <t>ORBASIL MAMPARAS BS 400 ML</t>
  </si>
  <si>
    <t>ZT006916</t>
  </si>
  <si>
    <t>280 SINTESEL WOOD BEECH R CR 280 ML</t>
  </si>
  <si>
    <t>ZT007013</t>
  </si>
  <si>
    <t>SINTESEL BAÑOS Y COCINAS TRANS. TU 150 M</t>
  </si>
  <si>
    <t>ZT007021</t>
  </si>
  <si>
    <t>SINTESEL BAÑOS Y COCINAS BCO. TU 150 ML</t>
  </si>
  <si>
    <t>ZT007344</t>
  </si>
  <si>
    <t>ORBASIL N-16 RAL 7039 CR 300 ML</t>
  </si>
  <si>
    <t>ZT008367</t>
  </si>
  <si>
    <t>SINTESEL INGLETES BB 500 GR</t>
  </si>
  <si>
    <t>ZT008490</t>
  </si>
  <si>
    <t>SILCOSELL LC-300 RAL 7011 CR 300 ML</t>
  </si>
  <si>
    <t>ZT008623</t>
  </si>
  <si>
    <t>ORBASIL N-160 TRANSLÚCIDO CR 300 ML</t>
  </si>
  <si>
    <t>ZT008656</t>
  </si>
  <si>
    <t>ORBASIL COLOR RAL 1015 BEIGE</t>
  </si>
  <si>
    <t>ZT008698</t>
  </si>
  <si>
    <t>AUCHAN SANIT BOLSA 3 CR + PIST TRANS. TR</t>
  </si>
  <si>
    <t>ZT008706</t>
  </si>
  <si>
    <t>AUCHAN SANIT BOLSA 3 CR + PIST BLANCO TR</t>
  </si>
  <si>
    <t>ZT008813</t>
  </si>
  <si>
    <t>EROSKI BOLSA 3 CR + PISTOLA TRANS. TR</t>
  </si>
  <si>
    <t>SUPER SILICONA</t>
  </si>
  <si>
    <t>ZT008821</t>
  </si>
  <si>
    <t>EROSKI BOLSA 3 CR + PISTOLA BLANCO TR</t>
  </si>
  <si>
    <t>ZT008870</t>
  </si>
  <si>
    <t>LITEPLAST MADERA PINO TU 150 ML</t>
  </si>
  <si>
    <t>LITEPLAST</t>
  </si>
  <si>
    <t>ZT008888</t>
  </si>
  <si>
    <t>LITEPLAST MADERA ROBLE TU 150 ML</t>
  </si>
  <si>
    <t>ZT008896</t>
  </si>
  <si>
    <t>LITEPLAST MADERA SAPELLY TU 150 ML</t>
  </si>
  <si>
    <t>ZT008904</t>
  </si>
  <si>
    <t>LITEPLAST MADERA PINO TA 250 ML</t>
  </si>
  <si>
    <t>ZT008912</t>
  </si>
  <si>
    <t>LITEPLAST MADERA ROBLE TA 250 ML</t>
  </si>
  <si>
    <t>ZT008920</t>
  </si>
  <si>
    <t>LITEPLAST MADERA SAPELLY TA 250 ML</t>
  </si>
  <si>
    <t>ZT010413</t>
  </si>
  <si>
    <t>MAGICFIX BLANC CR 280 ML</t>
  </si>
  <si>
    <t>ZT010538</t>
  </si>
  <si>
    <t>BG ORBASIL K-86 CLEAR CR 280 ML</t>
  </si>
  <si>
    <t>ZT010561</t>
  </si>
  <si>
    <t>BG ORBASIL K-86 WHITE CR 280 ML</t>
  </si>
  <si>
    <t>ZT011197</t>
  </si>
  <si>
    <t>ORBASIL COLOR RAL 9007</t>
  </si>
  <si>
    <t>ZT012153</t>
  </si>
  <si>
    <t>SINTESEL MADERA HAYA CR 300 ML</t>
  </si>
  <si>
    <t>ZT012161</t>
  </si>
  <si>
    <t>SINTESEL MADERA CEREZO CR 300 ML</t>
  </si>
  <si>
    <t>ZT012179</t>
  </si>
  <si>
    <t>SINTESEL MADERA NOGAL CR 300 ML</t>
  </si>
  <si>
    <t>ZT012187</t>
  </si>
  <si>
    <t>SINTESEL MADERA HAYA TU 150 ML</t>
  </si>
  <si>
    <t>ZT012195</t>
  </si>
  <si>
    <t>SINTESEL MADERA CEREZO TU 150 ML</t>
  </si>
  <si>
    <t>ZT012203</t>
  </si>
  <si>
    <t>SINTESEL MADERA NOGAL TU 150 ML</t>
  </si>
  <si>
    <t>ZT012211</t>
  </si>
  <si>
    <t>280 AKLESIL SILICONE BLACK CR 280 ML</t>
  </si>
  <si>
    <t>ZT012823</t>
  </si>
  <si>
    <t>ORBASIL N-26 BLANCO LACA CR 300 ML</t>
  </si>
  <si>
    <t>ZT012880</t>
  </si>
  <si>
    <t>ORBASIL N-16 RAL 8007 CR 300 ML</t>
  </si>
  <si>
    <t>ZT012963</t>
  </si>
  <si>
    <t>280 AKLESIL SILICONE GREY R CR 280 ML</t>
  </si>
  <si>
    <t>ZT013797</t>
  </si>
  <si>
    <t>SUPER SILICONA BLANCO CR</t>
  </si>
  <si>
    <t>ZT013805</t>
  </si>
  <si>
    <t>SUPER SILICONA TRANSLÚCIDO CR</t>
  </si>
  <si>
    <t>ZT013813</t>
  </si>
  <si>
    <t>280 SINTEX AC-47 RUS CREAM CR 280 ML</t>
  </si>
  <si>
    <t>ZT013821</t>
  </si>
  <si>
    <t>280 AKLESIL SILICONE CREAM CR 280 ML</t>
  </si>
  <si>
    <t>ZT013946</t>
  </si>
  <si>
    <t>ORBASIL N-16 PINO 2755 CR 300 ML</t>
  </si>
  <si>
    <t>ZT014043</t>
  </si>
  <si>
    <t>ROPABOND 2 BLACK CR 290 ML</t>
  </si>
  <si>
    <t>ZT014076</t>
  </si>
  <si>
    <t>ROPABOND 2 WHITE CR 290 ML</t>
  </si>
  <si>
    <t>ZT014308</t>
  </si>
  <si>
    <t>SG SILICONA ACETICA TRANS. CR 300 ML</t>
  </si>
  <si>
    <t>ZT014316</t>
  </si>
  <si>
    <t>SG SILICONA ACÉTICA BLANCO CR 300 ML</t>
  </si>
  <si>
    <t>ZT014399</t>
  </si>
  <si>
    <t>ORBASIL N-16 RAL 6005 VERDE CR 300 ML</t>
  </si>
  <si>
    <t>ZT014506</t>
  </si>
  <si>
    <t>280 AKLESIL SILICONE BROWN R. CR 280 ML</t>
  </si>
  <si>
    <t>ZT014522</t>
  </si>
  <si>
    <t>280 AKLESIL SILICONE ALUMINIUM CR 280 ML</t>
  </si>
  <si>
    <t>ZT014548</t>
  </si>
  <si>
    <t>280 SINTEX AC-47 RUS BROWN CR 280 ML</t>
  </si>
  <si>
    <t>ZT014555</t>
  </si>
  <si>
    <t>280 SINTEX AC-47 RUS BLACK CR 280 ML</t>
  </si>
  <si>
    <t>ZT014563</t>
  </si>
  <si>
    <t>280 SINTEX AC-47 RUS GREY CR 280 ML</t>
  </si>
  <si>
    <t>ZT014662</t>
  </si>
  <si>
    <t>ORBASIL N-25 COLOR RAL 6011 CR 300 ML</t>
  </si>
  <si>
    <t>ZT014696</t>
  </si>
  <si>
    <t>ROPABOND 2 GREY CR 290 ML</t>
  </si>
  <si>
    <t>ZT014860</t>
  </si>
  <si>
    <t>EROSKI SILICONA CONSTRUCCION BLANCO CR</t>
  </si>
  <si>
    <t>ZT014894</t>
  </si>
  <si>
    <t>TRIPACK 3 CR 1ER PRECIO AUCHAN BLANCO TR</t>
  </si>
  <si>
    <t>ZT014902</t>
  </si>
  <si>
    <t>TRIPACK 3 CR 1ER PRECIO AUCHAN TRANS. TR</t>
  </si>
  <si>
    <t>ZT014969</t>
  </si>
  <si>
    <t>SILICONA ACIDA VENTA ESPECIAL CR</t>
  </si>
  <si>
    <t>ZT014993</t>
  </si>
  <si>
    <t>SINTEX AC-45 BLANCO CR 300 ML</t>
  </si>
  <si>
    <t>ZT015065</t>
  </si>
  <si>
    <t>280 SINTESEL WOOD WALLNUT CR 280 ML</t>
  </si>
  <si>
    <t>ZT015073</t>
  </si>
  <si>
    <t>280 SINTESEL WOOD CHERRY CR 280 ML</t>
  </si>
  <si>
    <t>ZT015214</t>
  </si>
  <si>
    <t>280 SINTEX AC-45 RUS WHITE CR 280 ML</t>
  </si>
  <si>
    <t>ZT015230</t>
  </si>
  <si>
    <t>ORBASIL N-16 BLANCO BS 600 ML</t>
  </si>
  <si>
    <t>ZT015248</t>
  </si>
  <si>
    <t>ORBASIL N-16 GRIS BS 600 ML</t>
  </si>
  <si>
    <t>ZT015289</t>
  </si>
  <si>
    <t>AUCHAN 1ER PRECIO SILICONA BLANCO CR</t>
  </si>
  <si>
    <t>ZT015297</t>
  </si>
  <si>
    <t>AUCHAN 1ER PRECIO SILICONA TRANS. CR</t>
  </si>
  <si>
    <t>ZT015560</t>
  </si>
  <si>
    <t>BG SINTEX AC-45 WHITE CR 280 ML</t>
  </si>
  <si>
    <t>ZT015909</t>
  </si>
  <si>
    <t>1000 USOS PEGA-SELLA TODO BCO. CR 280 ML</t>
  </si>
  <si>
    <t>1000 USOS</t>
  </si>
  <si>
    <t>ZT016105</t>
  </si>
  <si>
    <t>LITEPLAST TU 150 ML</t>
  </si>
  <si>
    <t>ZT016451</t>
  </si>
  <si>
    <t>ORBASIL N-26 TRANSLÚCIDO BS 600 ML</t>
  </si>
  <si>
    <t>ZT016469</t>
  </si>
  <si>
    <t>ORBASIL N-26 TRANSLÚCIDO BS 400 ML</t>
  </si>
  <si>
    <t>ZT016477</t>
  </si>
  <si>
    <t>ORBASIL N-26 BLANCO BS 600 ML</t>
  </si>
  <si>
    <t>ZT016543</t>
  </si>
  <si>
    <t>ORBASIL N-16 RAL 9023 ALUMINIO CR 300 ML</t>
  </si>
  <si>
    <t>ZT016766</t>
  </si>
  <si>
    <t>ORBASIL N-22 MARMOL TRANS. CR 300 ML</t>
  </si>
  <si>
    <t>ZT016790</t>
  </si>
  <si>
    <t>ORBASIL N-26 TRANSLÚCIDO BI 25 L</t>
  </si>
  <si>
    <t>ZT018036</t>
  </si>
  <si>
    <t>ORBASIL N-26 ORO CR 300 ML</t>
  </si>
  <si>
    <t>ZT018846</t>
  </si>
  <si>
    <t>SINTEX MS-52 PLUS BLANCO CR 280 ML</t>
  </si>
  <si>
    <t>ZT018879</t>
  </si>
  <si>
    <t>SINTEX MS-52 PLUS CV BLANCO BS 600 ML</t>
  </si>
  <si>
    <t>ZT019158</t>
  </si>
  <si>
    <t>ORBASIL N-16 RAL 5002  CR 0,3 L</t>
  </si>
  <si>
    <t>ZT020008</t>
  </si>
  <si>
    <t>LITEPLAST LEO P. TA 250 ML</t>
  </si>
  <si>
    <t>ZT020016</t>
  </si>
  <si>
    <t>LITEPLAST LEO P. TA 750 ML</t>
  </si>
  <si>
    <t>ZT020024</t>
  </si>
  <si>
    <t>BOLSA QUILOSA 3 CR K-86 + PIST TRANS. TR</t>
  </si>
  <si>
    <t>ZT020032</t>
  </si>
  <si>
    <t>BOLSA QUILOSA 3 CR K-86 + PIST BCO. TR 3</t>
  </si>
  <si>
    <t>ZT020834</t>
  </si>
  <si>
    <t>ORBASIL COLOR RAL 1013 BEIGE CR 300 ML</t>
  </si>
  <si>
    <t>ZT020859</t>
  </si>
  <si>
    <t>ORBASIL N-16 RAL 7033 CR 300 ML</t>
  </si>
  <si>
    <t>ZT020875</t>
  </si>
  <si>
    <t>ELIMINADOR DE SILICONA SECA TB 85 ML</t>
  </si>
  <si>
    <t>ZT020982</t>
  </si>
  <si>
    <t>SINTEX MS-35 PLUS MARRON PU CR 300 ML</t>
  </si>
  <si>
    <t>ZT021006</t>
  </si>
  <si>
    <t>ORBASIL USO DOMÉSTICO BLANCO TB 50 ML</t>
  </si>
  <si>
    <t>ZT021014</t>
  </si>
  <si>
    <t>ORBASIL USO DOMÉSTICO TRANS. TB 50 ML</t>
  </si>
  <si>
    <t>ZT021550</t>
  </si>
  <si>
    <t>ORBASIL SILIC.TRANSLÚCIDO TU 50 ML</t>
  </si>
  <si>
    <t>ZT022046</t>
  </si>
  <si>
    <t>LIMPIADOR DE SILICONA UN 150 ML</t>
  </si>
  <si>
    <t>ZT022509</t>
  </si>
  <si>
    <t>SINTEX AC-40 LEO BLANCO CR 300 ML</t>
  </si>
  <si>
    <t>ZT022533</t>
  </si>
  <si>
    <t>ORBASIL N-26 CLEAR BI 200 L</t>
  </si>
  <si>
    <t>ZT022657</t>
  </si>
  <si>
    <t>1000 USOS ACABADO CRISTAL CR 280 ML</t>
  </si>
  <si>
    <t>ZT022699</t>
  </si>
  <si>
    <t>ORBASIL K-95 ALUMINIO CR 300 ML</t>
  </si>
  <si>
    <t>ZT022707</t>
  </si>
  <si>
    <t>ORBASIL K-95 NEGRO CR 300 ML</t>
  </si>
  <si>
    <t>ZT022715</t>
  </si>
  <si>
    <t>ORBASIL K-95 ROJO 3005 CR 300 ML</t>
  </si>
  <si>
    <t>ZT022723</t>
  </si>
  <si>
    <t>ORBASIL K-95 VERDE 6005 CR 300 ML</t>
  </si>
  <si>
    <t>ZT022756</t>
  </si>
  <si>
    <t>ORBASIL N-32 GRÍS CR 300 ML</t>
  </si>
  <si>
    <t>ZT022939</t>
  </si>
  <si>
    <t>ORBASIL K-95 AZUL 5010 CR 300 ML</t>
  </si>
  <si>
    <t>ZT023051</t>
  </si>
  <si>
    <t>ORBASIL COLOR CREMA</t>
  </si>
  <si>
    <t>ZT023069</t>
  </si>
  <si>
    <t>ORBASIL N-16 GRIS PERLA CR 300 ML</t>
  </si>
  <si>
    <t>ZT023077</t>
  </si>
  <si>
    <t>ORBASIL COLOR INOX CR 300 ML</t>
  </si>
  <si>
    <t>ZT023085</t>
  </si>
  <si>
    <t>ORBASIL COLOR MARRON PU CR 300 ML</t>
  </si>
  <si>
    <t>ZT023101</t>
  </si>
  <si>
    <t>ORBASIL COLOR ORO CR 300 ML</t>
  </si>
  <si>
    <t>ZT023119</t>
  </si>
  <si>
    <t>ORBASIL COLOR PINO CR 300 ML</t>
  </si>
  <si>
    <t>ZT023127</t>
  </si>
  <si>
    <t>ORBASIL COLOR PLATA</t>
  </si>
  <si>
    <t>ZT023135</t>
  </si>
  <si>
    <t>ORBASIL COLOR ROBLE CR 300 ML</t>
  </si>
  <si>
    <t>ZT023168</t>
  </si>
  <si>
    <t>ORBASIL N-16 SAPELLY CR 300 ML</t>
  </si>
  <si>
    <t>ZT023275</t>
  </si>
  <si>
    <t>VEDACOR 893100770 BB 250 ML</t>
  </si>
  <si>
    <t>ZT023481</t>
  </si>
  <si>
    <t>SIKASIL BRICO TRANSP.PORTUGAL CR 280 ML</t>
  </si>
  <si>
    <t>ZT023499</t>
  </si>
  <si>
    <t>SIKASIL BRICO BRANCO PORTUGAL CR 280 ML</t>
  </si>
  <si>
    <t>ZT023515</t>
  </si>
  <si>
    <t>FIXIT BRANCO 0892 300 110 CR 300 ML</t>
  </si>
  <si>
    <t>ZT023523</t>
  </si>
  <si>
    <t>FIXIT PRETO 0892 300 120 CR 300 ML</t>
  </si>
  <si>
    <t>ZT023531</t>
  </si>
  <si>
    <t>FIXIT CINZENTO 0892 300 130 CR 300 ML</t>
  </si>
  <si>
    <t>ZT023549</t>
  </si>
  <si>
    <t>VITROFIX 0892 300 100 CR 300 ML</t>
  </si>
  <si>
    <t>ZT024158</t>
  </si>
  <si>
    <t>ORBASIL N-28 FIRE-STOP GRIS PE CR 300 ML</t>
  </si>
  <si>
    <t>ZT024166</t>
  </si>
  <si>
    <t>ORBASIL N-19 FIRE-STOP GRIS PE CR 300 ML</t>
  </si>
  <si>
    <t>ZT024174</t>
  </si>
  <si>
    <t>ORBASIL N-65 ALTA TEMPER GRIS CR 300 ML</t>
  </si>
  <si>
    <t>ZT024182</t>
  </si>
  <si>
    <t>SINTEX AC-41 FIRE-STOP GRIS PE CR 300 ML</t>
  </si>
  <si>
    <t>ZT024190</t>
  </si>
  <si>
    <t>SINTEX REFRACTARIO NEGRO CR 300 ML</t>
  </si>
  <si>
    <t>ZT024224</t>
  </si>
  <si>
    <t>SINTEX MS-20 MARRON 3018 BS 600 ML</t>
  </si>
  <si>
    <t>ZT024398</t>
  </si>
  <si>
    <t>ORBASIL COLOR RAL 5024 CR 300 ML</t>
  </si>
  <si>
    <t>ZT024448</t>
  </si>
  <si>
    <t>LITEPLAST MADERA HAYA TU 150 ML</t>
  </si>
  <si>
    <t>ZT024455</t>
  </si>
  <si>
    <t>LITEPLAST MADERA CEREZO TU 150 ML</t>
  </si>
  <si>
    <t>ZT024463</t>
  </si>
  <si>
    <t>LITEPLAST MADERA NOGAL TU 150 ML</t>
  </si>
  <si>
    <t>ZT024471</t>
  </si>
  <si>
    <t>LITEPLAST MADERA HAYA TA 250 ML</t>
  </si>
  <si>
    <t>ZT024489</t>
  </si>
  <si>
    <t>LITEPLAST MADERA CEREZO TA 250 ML</t>
  </si>
  <si>
    <t>ZT024497</t>
  </si>
  <si>
    <t>LITEPLAST MADERA NOGAL TA 250 ML</t>
  </si>
  <si>
    <t>ZT024604</t>
  </si>
  <si>
    <t>ORBASIL BRICOLAGE E-P-G BLANCO TU 85 ML</t>
  </si>
  <si>
    <t>ZT024604_NEW</t>
  </si>
  <si>
    <t>BAÑOS Y COCINAS BLANCO TB 100 ML</t>
  </si>
  <si>
    <t>ZT024612</t>
  </si>
  <si>
    <t>ORBASIL BRICOLAGE E-P-G TRANS. TU 85 ML</t>
  </si>
  <si>
    <t>ZT024612_NEW</t>
  </si>
  <si>
    <t>BAÑOS Y COCINAS TRANS TB 100 ML</t>
  </si>
  <si>
    <t>ZT025510</t>
  </si>
  <si>
    <t>WURKO ACIDO BLANCO CR 280 ML</t>
  </si>
  <si>
    <t>ZT025528</t>
  </si>
  <si>
    <t>WURKO ACIDO TRANSLUCIDO CR 280 ML</t>
  </si>
  <si>
    <t>ZT025593</t>
  </si>
  <si>
    <t>UNIFILLO BRANCO 0892 300 501 CR 300 ML</t>
  </si>
  <si>
    <t>ZT025601</t>
  </si>
  <si>
    <t>UNIFILLO CINZENTO 0892 300 502 CR 300 ML</t>
  </si>
  <si>
    <t>ZT025809</t>
  </si>
  <si>
    <t>WÜRTH ACRILICOVED/CONST BRANCO CR 300 ML</t>
  </si>
  <si>
    <t>ZT025817</t>
  </si>
  <si>
    <t>WÜRTH ACRILICO VED/ CONST CINZ CR 300 ML</t>
  </si>
  <si>
    <t>ZT025932</t>
  </si>
  <si>
    <t>MULTI KDM SCHWARZ CR 280 ML</t>
  </si>
  <si>
    <t>ZT025965</t>
  </si>
  <si>
    <t>ORBASIL COLOR RAL 1019 CR 300</t>
  </si>
  <si>
    <t>ZT026054</t>
  </si>
  <si>
    <t>ORBASIL N-16 MARRON CASTAÑO CR 300 ML</t>
  </si>
  <si>
    <t>ZT026104</t>
  </si>
  <si>
    <t>ORBASIL N-16 RAL 7032 CR 300 ML</t>
  </si>
  <si>
    <t>ZT026161</t>
  </si>
  <si>
    <t>ORBASIL N-16 RAL 6019 CR 300 ML</t>
  </si>
  <si>
    <t>ZT026336</t>
  </si>
  <si>
    <t>ORBASIL COLOR RAL 7044 CR 300 ML</t>
  </si>
  <si>
    <t>ZT026617</t>
  </si>
  <si>
    <t>1000 USOS PEGA-SELLA TODO BCO. TU 85 ML</t>
  </si>
  <si>
    <t>ZT026617_NEW</t>
  </si>
  <si>
    <t>1000 USOS PEGA-SELLA TODO BLANCO TU</t>
  </si>
  <si>
    <t>ZT026872</t>
  </si>
  <si>
    <t>AKLESIL SILICONA BLANCO TR</t>
  </si>
  <si>
    <t>ZT026880</t>
  </si>
  <si>
    <t>AKLESIL SILICONA TRANSLÚCIDO TR</t>
  </si>
  <si>
    <t>ZT027128</t>
  </si>
  <si>
    <t>ORBASIL COLOR ROBLE DORADO CR 300 ML</t>
  </si>
  <si>
    <t>ZT027136</t>
  </si>
  <si>
    <t>PISTOLA PROD DIFICIL EXTRUSION UN</t>
  </si>
  <si>
    <t>ZT027185</t>
  </si>
  <si>
    <t>FIXIT VERDE 0892 300 140 CR 300 ML</t>
  </si>
  <si>
    <t>ZT027441</t>
  </si>
  <si>
    <t>ORBASIL N-16 RAL 7006 CR 300 ML</t>
  </si>
  <si>
    <t>ZT027839</t>
  </si>
  <si>
    <t>UNIFILLO TRANSPAR 0892 300 503 CR 300 ML</t>
  </si>
  <si>
    <t>ZT027847</t>
  </si>
  <si>
    <t>UNIFILLO BEJE 0892 300 504 CR 300 ML</t>
  </si>
  <si>
    <t>ZT027904</t>
  </si>
  <si>
    <t>ORBASIL MAMPARAS(SELLADO) TRANS. CR 300</t>
  </si>
  <si>
    <t>ZT027912</t>
  </si>
  <si>
    <t>ORBASIL MAMPARAS TRANSLÚCIDO BI 200 KG</t>
  </si>
  <si>
    <t>ZT027946</t>
  </si>
  <si>
    <t>1000 USOS ACABADO CRISTAL TU 85 ML</t>
  </si>
  <si>
    <t>ZT027946_NEW</t>
  </si>
  <si>
    <t>1000 USOS ACABADO CRISTAL  TU 100 ML</t>
  </si>
  <si>
    <t>ZT027953</t>
  </si>
  <si>
    <t>ORBASIL COLOR GRIS PERLA BS 600 ML</t>
  </si>
  <si>
    <t>ZT027961</t>
  </si>
  <si>
    <t>SINTEX AC-42 GRIS BS 600 ML</t>
  </si>
  <si>
    <t>ZT027995</t>
  </si>
  <si>
    <t>ORBASIL N-16 RAL 1015 BS 600 ML</t>
  </si>
  <si>
    <t>ZT028886</t>
  </si>
  <si>
    <t>280 ORBASIL SANITARY CLEAR CR 280 ML</t>
  </si>
  <si>
    <t>ZT028894</t>
  </si>
  <si>
    <t>280 ORBASIL SANITARY WHITE CR 280 ML</t>
  </si>
  <si>
    <t>ZT028902</t>
  </si>
  <si>
    <t>280 ORBASIL K-95 CLEAR CR 280 ML</t>
  </si>
  <si>
    <t>ZT028928</t>
  </si>
  <si>
    <t>ORBASIL N-16 GRIS TE BS 600 ML</t>
  </si>
  <si>
    <t>ZT029934</t>
  </si>
  <si>
    <t>HIPERCOR SILICONA USO GENERAL BCO. TB 50</t>
  </si>
  <si>
    <t>ZT029942</t>
  </si>
  <si>
    <t>HIPERCOR SILICONA USO GENERAL TRANS. TB</t>
  </si>
  <si>
    <t>ZT029967</t>
  </si>
  <si>
    <t>SANITARIOS BSB BLANCO CR 300 ML</t>
  </si>
  <si>
    <t>ZT030155</t>
  </si>
  <si>
    <t>POLIFIX K-10 SL PARTE A BI 13 L</t>
  </si>
  <si>
    <t>POLIFIX</t>
  </si>
  <si>
    <t>ZT030163</t>
  </si>
  <si>
    <t>POLIFIX K-10 SL PARTE B BO 680 ML</t>
  </si>
  <si>
    <t>ZT030239</t>
  </si>
  <si>
    <t>WOOD MATE PINE CR 300 ML</t>
  </si>
  <si>
    <t>ZT030247</t>
  </si>
  <si>
    <t>WOOD MATE OAK CR 300 ML</t>
  </si>
  <si>
    <t>ZT030254</t>
  </si>
  <si>
    <t>WOOD MATE MERANTI CR 300 ML</t>
  </si>
  <si>
    <t>ZT030262</t>
  </si>
  <si>
    <t>WOOD MATE CHERRY CR 300 ML</t>
  </si>
  <si>
    <t>ZT030270</t>
  </si>
  <si>
    <t>WOOD MATE BEECH CR 300 ML</t>
  </si>
  <si>
    <t>ZT030288</t>
  </si>
  <si>
    <t>WOOD MATE IMBUIA CR 300 ML</t>
  </si>
  <si>
    <t>ZT030346</t>
  </si>
  <si>
    <t>SINTEX MS-35</t>
  </si>
  <si>
    <t>ZT030619</t>
  </si>
  <si>
    <t>ORBASIL K-92 FUNGICIDA BLANCO CR 280 ML</t>
  </si>
  <si>
    <t>ZT030627</t>
  </si>
  <si>
    <t>ORBASIL K-92 FUNGICIDA NEGRO CR 280 ML</t>
  </si>
  <si>
    <t>ZT030650</t>
  </si>
  <si>
    <t>ORBASIL K-92 FUNGICIDA TRANS. CR 280 ML</t>
  </si>
  <si>
    <t>ZT030668</t>
  </si>
  <si>
    <t>SINTEX AC-41 FIRE STOP G.PERLA BS 600 ML</t>
  </si>
  <si>
    <t>ZT030676</t>
  </si>
  <si>
    <t>ORBASIL N-28 FIRE STOP BLANCO CR 300 ML</t>
  </si>
  <si>
    <t>ZT030940</t>
  </si>
  <si>
    <t>POLITEN.CEL. 15 M.M. CA 550 M</t>
  </si>
  <si>
    <t>POLITEN</t>
  </si>
  <si>
    <t>ZT030965</t>
  </si>
  <si>
    <t>LITEPLAST MADERA WENGUE TU 150 ML</t>
  </si>
  <si>
    <t>ZT030973</t>
  </si>
  <si>
    <t>LITEPLAST MADERA WENGUE TA 250 ML</t>
  </si>
  <si>
    <t>ZT030981</t>
  </si>
  <si>
    <t>SINTESEL MADERA WENGUE CR 300 ML</t>
  </si>
  <si>
    <t>ZT030999</t>
  </si>
  <si>
    <t>SINTESEL MADERA WENGUE TU 150 ML</t>
  </si>
  <si>
    <t>ZT031039</t>
  </si>
  <si>
    <t>SINTEX PU-40 BLANCO CR 300 ML</t>
  </si>
  <si>
    <t>ZT031047</t>
  </si>
  <si>
    <t>SINTEX PU-40 GRÍS CR 300 ML</t>
  </si>
  <si>
    <t>ZT031054</t>
  </si>
  <si>
    <t>SINTEX PU-50 GRÍS CR 300 ML</t>
  </si>
  <si>
    <t>ZT031062</t>
  </si>
  <si>
    <t>SINTEX PU-50 NEGRO CR 300 ML</t>
  </si>
  <si>
    <t>ZT031070</t>
  </si>
  <si>
    <t>SINTEX PU-50 BLANCO CR 300 ML</t>
  </si>
  <si>
    <t>ZT031088</t>
  </si>
  <si>
    <t>SINTEX PU-50 MARRÓN CR 300 ML</t>
  </si>
  <si>
    <t>ZT031120</t>
  </si>
  <si>
    <t>ORBASIL N-16 RAL 3020 CARTUCHO 300</t>
  </si>
  <si>
    <t>ZT031252</t>
  </si>
  <si>
    <t>ORBASIL ESTRUCTURAL NEGRO CR 300 ML</t>
  </si>
  <si>
    <t>ZT031278</t>
  </si>
  <si>
    <t>ORBASIL N-16 RAL 7040 CR 300 ML</t>
  </si>
  <si>
    <t>ZT031294</t>
  </si>
  <si>
    <t>LITEPLAST FIBRA TA 750 ML</t>
  </si>
  <si>
    <t>ZT031393</t>
  </si>
  <si>
    <t>LITEPLAST FIBRA TA 250 ML</t>
  </si>
  <si>
    <t>ZT031476</t>
  </si>
  <si>
    <t>TKROM UNIVERSAL BLANCO BLANCO CR 300 ML</t>
  </si>
  <si>
    <t>ZT031484</t>
  </si>
  <si>
    <t>TKROM UNIVERSAL TRANS TRANS. CR 300 ML</t>
  </si>
  <si>
    <t>ZT031526</t>
  </si>
  <si>
    <t>TKROM MASILLA SILIC ROBLE CR 300 ML</t>
  </si>
  <si>
    <t>ZT031534</t>
  </si>
  <si>
    <t>TKROM MASILLA SILIC PINO CR 300 ML</t>
  </si>
  <si>
    <t>ZT031542</t>
  </si>
  <si>
    <t>TKROM MASILLA SILIC SAPELLY CR 300 ML</t>
  </si>
  <si>
    <t>ZT031559</t>
  </si>
  <si>
    <t>TKROM MASILLA SILIC HAYA CR 300 ML</t>
  </si>
  <si>
    <t>ZT031575</t>
  </si>
  <si>
    <t>TKROM MASILLA SILIC NOGAL CR 300 ML</t>
  </si>
  <si>
    <t>ZT031583</t>
  </si>
  <si>
    <t>TKROM MASILLA SILIC WENGE CR 300 ML</t>
  </si>
  <si>
    <t>ZT031591</t>
  </si>
  <si>
    <t>TKROM MASILLA PU BLANCO BLANCO CR 300 ML</t>
  </si>
  <si>
    <t>ZT031617</t>
  </si>
  <si>
    <t>TKROM MASILLA PU GRIS GRÍS CR 300 ML</t>
  </si>
  <si>
    <t>ZT031666</t>
  </si>
  <si>
    <t>TKROM SILICONA NEUTRA TRANS TRANS. CR 30</t>
  </si>
  <si>
    <t>ZT031807</t>
  </si>
  <si>
    <t>ATB SILICONA USO GENERAL FUNG BCO. CR 30</t>
  </si>
  <si>
    <t>ZT031815</t>
  </si>
  <si>
    <t>ATB SILICONA USO GENERAL FUNG TRANS. CR</t>
  </si>
  <si>
    <t>ZT031922</t>
  </si>
  <si>
    <t>FIX PANELES ADHESIVO BLANCO CR 280 ML</t>
  </si>
  <si>
    <t>ZT031930</t>
  </si>
  <si>
    <t>FIX PANELES CINTA NEGRO RO 20 M</t>
  </si>
  <si>
    <t>ZT032193</t>
  </si>
  <si>
    <t>SILTEMPER 920 GRIS-16 CR 310 ML</t>
  </si>
  <si>
    <t>ZT032466</t>
  </si>
  <si>
    <t>1000USOS BC.CR+PISTOLA D/EXTRU BCO. PA 2</t>
  </si>
  <si>
    <t>ZT032474</t>
  </si>
  <si>
    <t>1000USOS CRIS CR+PISTOLA D/EXT TRANS. PA</t>
  </si>
  <si>
    <t>ZT032482</t>
  </si>
  <si>
    <t>ALCOLIN MS-37 CLEAR CR 280 ML</t>
  </si>
  <si>
    <t>ZT032813</t>
  </si>
  <si>
    <t>280 SINTESEL WOOD WENGUE CR 280 ML</t>
  </si>
  <si>
    <t>ZT032946</t>
  </si>
  <si>
    <t>BIZ 740121 ENDUIT-REB. BLANC TA 750 ML</t>
  </si>
  <si>
    <t>ZT032953</t>
  </si>
  <si>
    <t>BIZ 710208 MASTIC COLLE ETANCH BCO. CR 2</t>
  </si>
  <si>
    <t>ZT032961</t>
  </si>
  <si>
    <t>BIZ 710209 MASTIC COLLE ETANCH TRANS. CR</t>
  </si>
  <si>
    <t>ZT033449</t>
  </si>
  <si>
    <t>GEB 1000 USES CRYSTAL BI 200 L</t>
  </si>
  <si>
    <t>ZT033662</t>
  </si>
  <si>
    <t>SINTESEL MADERA TEKA CR 300 ML</t>
  </si>
  <si>
    <t>ZT033670</t>
  </si>
  <si>
    <t>SINTESEL MADERA TEKA TU 150 ML</t>
  </si>
  <si>
    <t>ZT033803</t>
  </si>
  <si>
    <t>TKROM MASILLA PU NEGRO NEGRO CR 300 ML</t>
  </si>
  <si>
    <t>ZT033811</t>
  </si>
  <si>
    <t>1000 USOS ACABADO AZUL AZUL CR 280 ML</t>
  </si>
  <si>
    <t>ZT033829</t>
  </si>
  <si>
    <t>1000 USOS ACABADO VERDE VERDE CR 280 ML</t>
  </si>
  <si>
    <t>ZT033837</t>
  </si>
  <si>
    <t>1000 USOS ACABADO MARRÓN MARRÓN CR 280 M</t>
  </si>
  <si>
    <t>ZT033860</t>
  </si>
  <si>
    <t>ORBASIL K-94 ACUARIOS TRANS. CR 300 ML</t>
  </si>
  <si>
    <t>ZT033878</t>
  </si>
  <si>
    <t>ORBASIL N-33 BLOQUE DE VIDRIO TRANS. CR</t>
  </si>
  <si>
    <t>ZT033951</t>
  </si>
  <si>
    <t>1000 USOS NEGRO CR 280 ML</t>
  </si>
  <si>
    <t>ZT033969</t>
  </si>
  <si>
    <t>1000 USOS GRIS GRÍS CR 280 ML</t>
  </si>
  <si>
    <t>ZT033977</t>
  </si>
  <si>
    <t>1000 USOS TEJA CR 280 ML</t>
  </si>
  <si>
    <t>ZT033993</t>
  </si>
  <si>
    <t>ORBASIL MOLDES CR 300 ML</t>
  </si>
  <si>
    <t>ZT034009</t>
  </si>
  <si>
    <t>LITEPLAST MADERA TEKA TU 150 ML</t>
  </si>
  <si>
    <t>ZT034017</t>
  </si>
  <si>
    <t>LITEPLAST MADERA TEKA TA 250 ML</t>
  </si>
  <si>
    <t>ZT034074</t>
  </si>
  <si>
    <t>SINTESEL WOOD PINE E-I-B-G CR 300 ML</t>
  </si>
  <si>
    <t>ZT034157</t>
  </si>
  <si>
    <t>SINTEX MS-20 PLUS RAL 9002 BS 600 ML</t>
  </si>
  <si>
    <t>ZT034280</t>
  </si>
  <si>
    <t>CANULA CARTUCHO UN</t>
  </si>
  <si>
    <t>ZT034330</t>
  </si>
  <si>
    <t>SILCOSELL LC-300 BRONCE CR 300 ML</t>
  </si>
  <si>
    <t>ZT034348</t>
  </si>
  <si>
    <t>SILCOSELL LC-300 TRANSLÚCIDO CR 300 ML</t>
  </si>
  <si>
    <t>ZT034355</t>
  </si>
  <si>
    <t>SILCOSELL LC-300 NEGRO CR 300 ML</t>
  </si>
  <si>
    <t>ZT034363</t>
  </si>
  <si>
    <t>SILCOSELL LC-300 BLANCO CR 300 ML</t>
  </si>
  <si>
    <t>ZT034389</t>
  </si>
  <si>
    <t>SILCOSELL LC-300 ALUMINIO CR 300 ML</t>
  </si>
  <si>
    <t>ZT034397</t>
  </si>
  <si>
    <t>ACRISELL BLANCO CR 300 ML</t>
  </si>
  <si>
    <t>ZT034405</t>
  </si>
  <si>
    <t>ACRISELL GRÍS CR 300 ML</t>
  </si>
  <si>
    <t>ZT034421</t>
  </si>
  <si>
    <t>ACRISELL GRIS 1 EDIFICIOS CR 300 ML</t>
  </si>
  <si>
    <t>ZT034538</t>
  </si>
  <si>
    <t>SINTEX PU-40 BLANCO BS 600 ML</t>
  </si>
  <si>
    <t>ZT034546</t>
  </si>
  <si>
    <t>SINTEX PU-40 GRÍS BS 600 ML</t>
  </si>
  <si>
    <t>ZT034561</t>
  </si>
  <si>
    <t>SINTEX PU-50 BLANCO BS 600 ML</t>
  </si>
  <si>
    <t>ZT034579</t>
  </si>
  <si>
    <t>SINTEX PU-50 GRÍS BS 600 ML</t>
  </si>
  <si>
    <t>ZT034587</t>
  </si>
  <si>
    <t>SINTEX PU-50 MARRÓN BS 600 ML</t>
  </si>
  <si>
    <t>ZT034595</t>
  </si>
  <si>
    <t>SINTEX PU-50 NEGRO BS 600 ML</t>
  </si>
  <si>
    <t>ZT034918</t>
  </si>
  <si>
    <t>ORBASIL MURO CORTINA NEGRO CR 300 ML</t>
  </si>
  <si>
    <t>ZT034991</t>
  </si>
  <si>
    <t>SILICONE ACETATO BRANCO LACA CR 310 ML</t>
  </si>
  <si>
    <t>ZT035006</t>
  </si>
  <si>
    <t>SILICONE ACETATO TRANSPARENTE CR 310 ML</t>
  </si>
  <si>
    <t>ZT035014</t>
  </si>
  <si>
    <t>SILICONE NEUTRAL BRANCO LACA CR 310 ML</t>
  </si>
  <si>
    <t>ZT035022</t>
  </si>
  <si>
    <t>SILICONE NEUTRAL TRANSPARENTE CR 310 ML</t>
  </si>
  <si>
    <t>ZT035584</t>
  </si>
  <si>
    <t>ORBASIL N-16 RAL 9002 BS 600 ML</t>
  </si>
  <si>
    <t>ZT035600</t>
  </si>
  <si>
    <t>MS MVN GRIS CR 300 ML</t>
  </si>
  <si>
    <t>ZT035618</t>
  </si>
  <si>
    <t>ROPASEAL 7 TRANSLÚCIDO CR 300 ML</t>
  </si>
  <si>
    <t>ZT035642</t>
  </si>
  <si>
    <t>ROPASEAL 7 BLANCO CR 300 ML</t>
  </si>
  <si>
    <t>ZT035659</t>
  </si>
  <si>
    <t>ROPASEAL 7 TRIJS CR 300 ML</t>
  </si>
  <si>
    <t>ZT035766</t>
  </si>
  <si>
    <t>ORBASIL N-26 FUNGICIDA TRANS. CR 300 ML</t>
  </si>
  <si>
    <t>ZT035774</t>
  </si>
  <si>
    <t>ORBASIL N-26 FUNG. BLANCO LACA CR 300 ML</t>
  </si>
  <si>
    <t>ZT035782</t>
  </si>
  <si>
    <t>SINTEX AC-47 BEIGE PRE BS 600 ML</t>
  </si>
  <si>
    <t>ZT035816</t>
  </si>
  <si>
    <t>SINTEX AC-41 BEIGE PRE BS 600 ML</t>
  </si>
  <si>
    <t>ZT036004</t>
  </si>
  <si>
    <t>ALCOLIN EXPANSION JOINT SEALER GRÍS CR 2</t>
  </si>
  <si>
    <t>ZT036160</t>
  </si>
  <si>
    <t>SINTEX AC-47 RAL 9002 BS 600 ML</t>
  </si>
  <si>
    <t>ZT036293</t>
  </si>
  <si>
    <t>FIX PANELES ADHESIVO BLANCO BS 600 ML</t>
  </si>
  <si>
    <t>ZT036301</t>
  </si>
  <si>
    <t>ORBASIL N-16 RAL 7015 CR 300 ML</t>
  </si>
  <si>
    <t>ZT036335</t>
  </si>
  <si>
    <t>ORBASIL N-16 DR GRÍS BS 600 ML</t>
  </si>
  <si>
    <t>ZT036566</t>
  </si>
  <si>
    <t>ORBASIL K-94 ACUARIOS NEGRO CR 300 ML</t>
  </si>
  <si>
    <t>ZT036582</t>
  </si>
  <si>
    <t>SINTEX PU-60 BLANCO BS 600 ML</t>
  </si>
  <si>
    <t>ZT036590</t>
  </si>
  <si>
    <t>SUPER SILICONA NEUTRA BLANCO CR 300 ML</t>
  </si>
  <si>
    <t>ZT036608</t>
  </si>
  <si>
    <t>SUPER SILICONA NEUTRA TRANS. CR 300 ML</t>
  </si>
  <si>
    <t>ZT036723</t>
  </si>
  <si>
    <t>ACRISELL MARRÓN PASTEL CR 300 ML</t>
  </si>
  <si>
    <t>ZT036780</t>
  </si>
  <si>
    <t>MS INSTANT CR 280 ML</t>
  </si>
  <si>
    <t>ZT036798</t>
  </si>
  <si>
    <t>ORBASIL N-28 FIRE STOP GRIS PE BS 600 ML</t>
  </si>
  <si>
    <t>ZT036889</t>
  </si>
  <si>
    <t>CIPADE MS BRANCO SS600ML BS 600 ML</t>
  </si>
  <si>
    <t>ZT036913</t>
  </si>
  <si>
    <t>ORBASIL ENERGY BLANCO BS 600 ML</t>
  </si>
  <si>
    <t>ZT036970</t>
  </si>
  <si>
    <t>SINTEX MS TRANSPARENTE PLUS CR 280 ML</t>
  </si>
  <si>
    <t>ZT037200</t>
  </si>
  <si>
    <t>ECOFIX SELLADOR MULTIUSOS TRANS. CR 300</t>
  </si>
  <si>
    <t>ZT037234</t>
  </si>
  <si>
    <t>ECOFIX TAPAGRIETAS LIGERO TA 250 ML</t>
  </si>
  <si>
    <t>ZT037317</t>
  </si>
  <si>
    <t>ORBASIL N-16 CREMA BIDASOA CR 300 ML</t>
  </si>
  <si>
    <t>ZT037325</t>
  </si>
  <si>
    <t>SINTEX AC-45 BLANCO BRILLO CR 300 ML</t>
  </si>
  <si>
    <t>ZT037333</t>
  </si>
  <si>
    <t>SWISS MULLER S. ACIDA 201 BCO. CR 300 ML</t>
  </si>
  <si>
    <t>ZT037366</t>
  </si>
  <si>
    <t>SWISS MULLER SELLA MS 301 BCO. CR 300 ML</t>
  </si>
  <si>
    <t>ZT037374</t>
  </si>
  <si>
    <t>SWISS MULLER S. ACRILICO 401 BCO. CR 300</t>
  </si>
  <si>
    <t>ZT037382</t>
  </si>
  <si>
    <t>SWISS MULLER SELLA MS 301 GRÍS CR 300 ML</t>
  </si>
  <si>
    <t>ZT037408</t>
  </si>
  <si>
    <t>SWISS MULLER S. ACIDA 201 TRANS. CR 300</t>
  </si>
  <si>
    <t>ZT037457</t>
  </si>
  <si>
    <t>LITEPLAST JIMAN CR 310 ML</t>
  </si>
  <si>
    <t>ZT037481</t>
  </si>
  <si>
    <t>SWISS MULLER SELLA MS 301 GRÍS BS 600 ML</t>
  </si>
  <si>
    <t>ZT037507</t>
  </si>
  <si>
    <t>LITEPLAST CR 300 ML</t>
  </si>
  <si>
    <t>ZT037937</t>
  </si>
  <si>
    <t>LM AXTON ADH.MONTAJE TRANSPARE TU 200 ML</t>
  </si>
  <si>
    <t>ZT037945</t>
  </si>
  <si>
    <t>LM AXTON ADH.MONTAJE TRANSPARE CR 310 ML</t>
  </si>
  <si>
    <t>ZT037952</t>
  </si>
  <si>
    <t>LM AXTON ADH.MONTAJE EXTERIOR CR 280 ML</t>
  </si>
  <si>
    <t>ZT038232</t>
  </si>
  <si>
    <t>280 SINTESEL WOOD TEAK CR 280 ML</t>
  </si>
  <si>
    <t>ZT038265</t>
  </si>
  <si>
    <t>FAST ACRILIC SEALANT (QSA150) CR 310 ML</t>
  </si>
  <si>
    <t>ZT038331</t>
  </si>
  <si>
    <t>ALUVAL SILICONA NEUTRA TRANS. CR 300 ML</t>
  </si>
  <si>
    <t>ZT038349</t>
  </si>
  <si>
    <t>GYMCOL MS PEGASELLA BLANCO</t>
  </si>
  <si>
    <t>ZT038414</t>
  </si>
  <si>
    <t>ALUVAL SILICONA NEUTRA BLANCO CR 300 ML</t>
  </si>
  <si>
    <t>ZT038422</t>
  </si>
  <si>
    <t>GYMCOL SIL NEUTRA FUNGICIDA TRANS. CR 30</t>
  </si>
  <si>
    <t>ZT038430</t>
  </si>
  <si>
    <t>TYTAN P.POL. SELANT 750 GREY BS 600 ML</t>
  </si>
  <si>
    <t>ZT038455</t>
  </si>
  <si>
    <t>TKROM RELLENO GRIETAS BLANCO BCO. CR 300</t>
  </si>
  <si>
    <t>ZT038463</t>
  </si>
  <si>
    <t>SINTEX AC-45 BIG BAG SA 1.200 KG</t>
  </si>
  <si>
    <t>ZT038547</t>
  </si>
  <si>
    <t>VASAGO SILICONA ACÉTICA TRANS.TRANS. CR</t>
  </si>
  <si>
    <t>ZT038661</t>
  </si>
  <si>
    <t>SINTEX AC-42 BLANC BS 600 ML</t>
  </si>
  <si>
    <t>ZT038703</t>
  </si>
  <si>
    <t>BRICOMAN BIPACK SINTESEL BLANCO PA</t>
  </si>
  <si>
    <t>ZT038729</t>
  </si>
  <si>
    <t>ORBASIL K-94 ACUARIOS NEGRO BS 400 ML</t>
  </si>
  <si>
    <t>ZT038745</t>
  </si>
  <si>
    <t>N05 SILICONA NEUTRA BLAN LACA CR 300 ML</t>
  </si>
  <si>
    <t>ZT038752</t>
  </si>
  <si>
    <t>N05 SILICONA NEUTRA TRANS.TRANS. CR 300</t>
  </si>
  <si>
    <t>ZT038760</t>
  </si>
  <si>
    <t>N05 SILICONA ÁCIDA BLANCO BCO. CR 280 ML</t>
  </si>
  <si>
    <t>ZT038778</t>
  </si>
  <si>
    <t>N05 SILICONA ÁCIDA TRANS.TRANS. CR 280 M</t>
  </si>
  <si>
    <t>ZT038968</t>
  </si>
  <si>
    <t>SUPERTITE SILICONA BLANCO BCO. CR 280 ML</t>
  </si>
  <si>
    <t>ZT038976</t>
  </si>
  <si>
    <t>SUPERTITE SILICONA GRIS GRÍS CR 280 ML</t>
  </si>
  <si>
    <t>ZT038984</t>
  </si>
  <si>
    <t>SUPERTITE SILICONA TRANS.TRANS. CR 280 M</t>
  </si>
  <si>
    <t>ZT039248</t>
  </si>
  <si>
    <t>GYMCOL SIL NEUTRA FUNGICIDA BCO. CR 300</t>
  </si>
  <si>
    <t>ZT039255</t>
  </si>
  <si>
    <t>MS-52 WHITE (ANON.) BS 600 ML</t>
  </si>
  <si>
    <t>ZT039263</t>
  </si>
  <si>
    <t>ORBASIL K-92 A FUNG. CLEAR CR 280 ML</t>
  </si>
  <si>
    <t>ZT039271</t>
  </si>
  <si>
    <t>ORBASIL K-92 A FUNG. WHITE CR 280 ML</t>
  </si>
  <si>
    <t>ZT039289</t>
  </si>
  <si>
    <t>ORBASIL K-92 A FUNG. BLACK CR 280 ML</t>
  </si>
  <si>
    <t>ZT039313</t>
  </si>
  <si>
    <t>MS-52 GREY (ANON.) BS 600 ML</t>
  </si>
  <si>
    <t>ZT039321</t>
  </si>
  <si>
    <t>MS-52 BLACK (ANON.) BS 600 ML</t>
  </si>
  <si>
    <t>ZT039347</t>
  </si>
  <si>
    <t>SINTEX AC-41 FIRE STOP BLANCO BS 600 ML</t>
  </si>
  <si>
    <t>ZT039354</t>
  </si>
  <si>
    <t>SG SILICONA NEUTRA BLA. LACA CR 300 ML</t>
  </si>
  <si>
    <t>ZT039362</t>
  </si>
  <si>
    <t>SG SILICONA NEUTRA TRANSLUCIDA TRANS. CR</t>
  </si>
  <si>
    <t>ZT039370</t>
  </si>
  <si>
    <t>DC-SYSTEM SILICONA CR 300 ML</t>
  </si>
  <si>
    <t>ZT039404</t>
  </si>
  <si>
    <t>VASAGO SILICONA NEUTRA TRANS. CR 300 ML</t>
  </si>
  <si>
    <t>ZT039545</t>
  </si>
  <si>
    <t>TYTAN FIX&amp;SEAL TRANS FI-HU-SE CR 290 ML</t>
  </si>
  <si>
    <t>ZT039552</t>
  </si>
  <si>
    <t>TYTAN FIX&amp;SEAL WHITE KZ-RU-UA CR 290 ML</t>
  </si>
  <si>
    <t>ZT039560</t>
  </si>
  <si>
    <t>TYTAN FAST ACR. IT/GB (6PCS) CR 300 ML</t>
  </si>
  <si>
    <t>ZT039586</t>
  </si>
  <si>
    <t>GR SUPER SILICONE WHITE CR 280 ML</t>
  </si>
  <si>
    <t>ZT039594</t>
  </si>
  <si>
    <t>GR SUPER SILICONE CLEAR CR 280 ML</t>
  </si>
  <si>
    <t>ZT039610</t>
  </si>
  <si>
    <t>TYTAN FIX 2 WHITE PL CR 290 ML</t>
  </si>
  <si>
    <t>ZT039636</t>
  </si>
  <si>
    <t>GYMCOL CABELSIL TRANS TRANS. CR 280 ML</t>
  </si>
  <si>
    <t>ZT039644</t>
  </si>
  <si>
    <t>GYMCOL CABELSIL BLANCO BLANCO CR 280 ML</t>
  </si>
  <si>
    <t>ZT039743</t>
  </si>
  <si>
    <t>TECSEL INTERIOR MASILLA INTUME GRÍS CR 3</t>
  </si>
  <si>
    <t>ZT039792</t>
  </si>
  <si>
    <t>LES ESSENTIELS BLANC 2231 CR 280 ML</t>
  </si>
  <si>
    <t>ZT039800</t>
  </si>
  <si>
    <t>LES ESSENTIELS TRANS 2232 CR 280 ML</t>
  </si>
  <si>
    <t>ZT039818</t>
  </si>
  <si>
    <t>LES ESSENTIELS S/PISTOLET 2233 EF 200 ML</t>
  </si>
  <si>
    <t>ZT039909</t>
  </si>
  <si>
    <t>TYTAN FIX&amp;SEAL WHITE FI-HU-SE CR 290 ML</t>
  </si>
  <si>
    <t>ZT039917</t>
  </si>
  <si>
    <t>TYTAN IND. PU-50 POL. S. WHITE BS 600 ML</t>
  </si>
  <si>
    <t>ZT039966</t>
  </si>
  <si>
    <t>ORBASIL N-16 LADRILLO 2567 CR 300 ML</t>
  </si>
  <si>
    <t>ZT039990</t>
  </si>
  <si>
    <t>WÜRTH KOLPUR BLANCO BLANCO CR 300 ML</t>
  </si>
  <si>
    <t>ZT040048</t>
  </si>
  <si>
    <t>BIZ 710 213 SIL. SANITAIRE TRA CR 310 ML</t>
  </si>
  <si>
    <t>ZT040055</t>
  </si>
  <si>
    <t>BIZ 710 212 SIL. SANITAIRE BLA CR 310 ML</t>
  </si>
  <si>
    <t>ZT040063</t>
  </si>
  <si>
    <t>BIZ 710 218 MASTIC ACRYLIC A P CR 310 ML</t>
  </si>
  <si>
    <t>ZT040097</t>
  </si>
  <si>
    <t>RATIO SILICONA UNIVERSAL TRANS. CR 280 M</t>
  </si>
  <si>
    <t>ZT040105</t>
  </si>
  <si>
    <t>RATIO SILICONA UNIVERSAL BCO. CR 280 ML</t>
  </si>
  <si>
    <t>ZT040170</t>
  </si>
  <si>
    <t>TECSEL INTERIOR MASILLA INTUM BCO. CR 30</t>
  </si>
  <si>
    <t>ZT040212</t>
  </si>
  <si>
    <t>ORBASIL K-92 A FUNG. BEIGE CR 280 ML</t>
  </si>
  <si>
    <t>ZT040279</t>
  </si>
  <si>
    <t>TYTAN PROF PU50 FLEXX WHITE CR 300 ML</t>
  </si>
  <si>
    <t>ZT040287</t>
  </si>
  <si>
    <t>TYTAN PROF PU50 FLEXX GREY CR 375 GR</t>
  </si>
  <si>
    <t>ZT040386</t>
  </si>
  <si>
    <t>SUPER 1000 MS POLYMER CRYSTAL</t>
  </si>
  <si>
    <t>ZT040394</t>
  </si>
  <si>
    <t>SUPER 1000 MS POLYMER WHITE</t>
  </si>
  <si>
    <t>ZT040428</t>
  </si>
  <si>
    <t>ORBASIL ENERGY BLANCO BI 20 L</t>
  </si>
  <si>
    <t>ZT040493</t>
  </si>
  <si>
    <t>NO NAME MS 52 PLUS BLACK</t>
  </si>
  <si>
    <t>ZT040535</t>
  </si>
  <si>
    <t>SELLADOR ADHESIVO RLS-035</t>
  </si>
  <si>
    <t>ZT040543</t>
  </si>
  <si>
    <t>KORMAN SILICONA ÁCIDA BCA.BCO. CR 280 ML</t>
  </si>
  <si>
    <t>ZT040550</t>
  </si>
  <si>
    <t>KORMAN SILICONA ÁCIDA TRANS.TRANS. CR 28</t>
  </si>
  <si>
    <t>ZT040634</t>
  </si>
  <si>
    <t>SILCOSELL C-200</t>
  </si>
  <si>
    <t>ZT040642</t>
  </si>
  <si>
    <t>SILCOSELL C-200 BRONCE CR 300 ML</t>
  </si>
  <si>
    <t>ZT040659</t>
  </si>
  <si>
    <t>SILCOSELL C-200 CREMA CR 300 ML</t>
  </si>
  <si>
    <t>ZT040667</t>
  </si>
  <si>
    <t>SILCOSELL C-200 LADRILLO CR 300 ML</t>
  </si>
  <si>
    <t>ZT040683</t>
  </si>
  <si>
    <t>SILCOSELL C-200 CREMA 999 CR 300 ML</t>
  </si>
  <si>
    <t>ZT040691</t>
  </si>
  <si>
    <t>SILCOSELL C-200 GRIS PERLA CR 300 ML</t>
  </si>
  <si>
    <t>ZT040709</t>
  </si>
  <si>
    <t>SILCOSELL C-200 GRIS QUILOSA CR 300 ML</t>
  </si>
  <si>
    <t>ZT040717</t>
  </si>
  <si>
    <t>SILCOSELL C-200 GRIS 7011 CR 300 ML</t>
  </si>
  <si>
    <t>ZT040931</t>
  </si>
  <si>
    <t>GARYLUX MULTIUSO (SILICONA)</t>
  </si>
  <si>
    <t>GARYLUX</t>
  </si>
  <si>
    <t>ZT040949</t>
  </si>
  <si>
    <t>ZT040972</t>
  </si>
  <si>
    <t>ORBASIL CONSTRUCCION BLANCO</t>
  </si>
  <si>
    <t>ZT040980</t>
  </si>
  <si>
    <t>ORBASIL CONSTRUCCION GRIS TE</t>
  </si>
  <si>
    <t>ZT040998</t>
  </si>
  <si>
    <t>ORBASIL CONSTRUCCION BLANCO CR 300 ML</t>
  </si>
  <si>
    <t>ZT041004</t>
  </si>
  <si>
    <t>ORBASIL CONSTRUCCION TRANS. CR 300 ML</t>
  </si>
  <si>
    <t>ZT041012</t>
  </si>
  <si>
    <t>ORBASIL CONSTRUC BLANCO LACA CR 300 ML</t>
  </si>
  <si>
    <t>ZT041020</t>
  </si>
  <si>
    <t>ORBASIL CONSTRUCCION GRÍS CR 300 ML</t>
  </si>
  <si>
    <t>ZT041038</t>
  </si>
  <si>
    <t>ORBASIL CONSTRUCCION NEGRO NEGRO CR 300</t>
  </si>
  <si>
    <t>ZT041046</t>
  </si>
  <si>
    <t>ORBASIL CONSTRUC GRIS PERLA CR 300 ML</t>
  </si>
  <si>
    <t>ZT041079</t>
  </si>
  <si>
    <t>GLASHAUS - BLOKUP AGARRE TRANS. CR 300 M</t>
  </si>
  <si>
    <t>GLASHUAUS</t>
  </si>
  <si>
    <t>ZT041087</t>
  </si>
  <si>
    <t>ORBASIL COLOR BLANCO PIRINEO CR 300 ML</t>
  </si>
  <si>
    <t>ZT041095</t>
  </si>
  <si>
    <t>ORBASIL COLOR BLANCO PVC CR 300 ML</t>
  </si>
  <si>
    <t>ZT041103</t>
  </si>
  <si>
    <t>ORBASIL COLOR BRONCE CR 300 ML</t>
  </si>
  <si>
    <t>ZT041111</t>
  </si>
  <si>
    <t>ORBASIL COLOR LADRILLO CR 300 ML</t>
  </si>
  <si>
    <t>ZT041129</t>
  </si>
  <si>
    <t>ORBASIL COLOR ROJO 3007 CR 300 ML</t>
  </si>
  <si>
    <t>ZT041137</t>
  </si>
  <si>
    <t>ORBASIL COLOR GRIS 7011 CR 300 ML</t>
  </si>
  <si>
    <t>ZT041145</t>
  </si>
  <si>
    <t>ORBASIL COLOR RAL 7022 CR 300 ML</t>
  </si>
  <si>
    <t>ZT041152</t>
  </si>
  <si>
    <t>ORBASIL COLOR RAL 7024 CR 300 ML</t>
  </si>
  <si>
    <t>ZT041160</t>
  </si>
  <si>
    <t>ORBASIL COLOR MARRON RAL 8014 CR 300 ML</t>
  </si>
  <si>
    <t>ZT041178</t>
  </si>
  <si>
    <t>ORBASIL COLOR RAL 8017 CR 300 ML</t>
  </si>
  <si>
    <t>ZT041186</t>
  </si>
  <si>
    <t>ORBASIL COLOR ALUMINIO RAL9023 CR 300 ML</t>
  </si>
  <si>
    <t>ZT041228</t>
  </si>
  <si>
    <t>CIFEC SILICONA NEUTRA TRANSL CR 300 ML</t>
  </si>
  <si>
    <t>ZT041236</t>
  </si>
  <si>
    <t>CIFEC SILICONA NEUTRA BCO LACA BCO. CR 3</t>
  </si>
  <si>
    <t>ZT041244</t>
  </si>
  <si>
    <t>CIFEC SILICONA ÁCIDA TRANSL CR 300 ML</t>
  </si>
  <si>
    <t>ZT041251</t>
  </si>
  <si>
    <t>CIFEC SILICONA ÁCIDA BLANCO CR 300 ML</t>
  </si>
  <si>
    <t>ZT041285</t>
  </si>
  <si>
    <t>SILCOSELL C-200 TRANSLÚCIDO CR 300 ML</t>
  </si>
  <si>
    <t>ZT041467</t>
  </si>
  <si>
    <t>ORBASIL COLOR BEIGE PRE BS 600 ML</t>
  </si>
  <si>
    <t>ZT041699</t>
  </si>
  <si>
    <t>MS-WAN CAT 7 BLANCO BS 600 ML</t>
  </si>
  <si>
    <t>ZT041731</t>
  </si>
  <si>
    <t>NO NAME PU 60 BLACK BS 600 ML</t>
  </si>
  <si>
    <t>ZT041764</t>
  </si>
  <si>
    <t>FIORA MS-80 TRANSLÚCIDO BS 600 ML</t>
  </si>
  <si>
    <t>ZT041871</t>
  </si>
  <si>
    <t>SELLADOR JIMAN ANONIMO CR 310 ML</t>
  </si>
  <si>
    <t>ZT041897</t>
  </si>
  <si>
    <t>PACK BAÑOS&amp;COCINAS+PISTOLA ECO TRANS. PA</t>
  </si>
  <si>
    <t>ZT041905</t>
  </si>
  <si>
    <t>PACK BAÑOS&amp;COCINAS+PISTOLA ECO BCO. CR 3</t>
  </si>
  <si>
    <t>ZT041913</t>
  </si>
  <si>
    <t>PACK MS INSTANT+PIST D/EXT BCO. PA 280 M</t>
  </si>
  <si>
    <t>ZT041921</t>
  </si>
  <si>
    <t>LITEPLAST 500ML+50%GRATIS BCO. TA 750 ML</t>
  </si>
  <si>
    <t>ZT041939</t>
  </si>
  <si>
    <t>PACK ORB MAMPARAS+ELIM SILIC0N TRANS. PA</t>
  </si>
  <si>
    <t>ZT041947</t>
  </si>
  <si>
    <t>PACK 2 ECOFIX MULTIUS+PIST ECO TRANS. PA</t>
  </si>
  <si>
    <t>ZT042010</t>
  </si>
  <si>
    <t>TRYUN SILICONA ACIDA QUALITY TRANS. CR 3</t>
  </si>
  <si>
    <t>ZT042036</t>
  </si>
  <si>
    <t>TRYUN SILICONA ACIDA USO GRAL TRANS. CR</t>
  </si>
  <si>
    <t>ZT042044</t>
  </si>
  <si>
    <t>TRYUN SILICONA ACIDA QUALITY BCO. CR 300</t>
  </si>
  <si>
    <t>ZT042051</t>
  </si>
  <si>
    <t>TRYUN SILICONA ACIDA USO GRAL BCO. CR 30</t>
  </si>
  <si>
    <t>ZT042101</t>
  </si>
  <si>
    <t>ORBASIL CONSTRUCCION RAL 9023 BS 600 ML</t>
  </si>
  <si>
    <t>ZT042168</t>
  </si>
  <si>
    <t>ORBASIL K-86 (FR/ES/NL) TRANS. CR 300 ML</t>
  </si>
  <si>
    <t>ZT042176</t>
  </si>
  <si>
    <t>ORBASIL BRICOLAGE FR/ES/NL TRANS. TU 85</t>
  </si>
  <si>
    <t>ZT042317</t>
  </si>
  <si>
    <t>PANELPIEDRA MASILLA PARA PEGAD BCO. CR 3</t>
  </si>
  <si>
    <t>PANEL PIEDRA</t>
  </si>
  <si>
    <t>ZT042374</t>
  </si>
  <si>
    <t>NO NAME SINTEX REFRACTARIO CR 300 ML</t>
  </si>
  <si>
    <t>ZT042390</t>
  </si>
  <si>
    <t>TECSEL EXTERIOR MASILLA INTUME BCO. CR 3</t>
  </si>
  <si>
    <t>ZT042408</t>
  </si>
  <si>
    <t>FILL 7 TA 250 ML</t>
  </si>
  <si>
    <t>ZT042416</t>
  </si>
  <si>
    <t>FILL 7 TA 750 ML</t>
  </si>
  <si>
    <t>ZT042424</t>
  </si>
  <si>
    <t>FILL 7 CB 5 L</t>
  </si>
  <si>
    <t>ZT042432</t>
  </si>
  <si>
    <t>FILL 7 CR 300 ML</t>
  </si>
  <si>
    <t>ZT042440</t>
  </si>
  <si>
    <t>ORBASIL N-28 FIRE STOP BLANCO BS 600 ML</t>
  </si>
  <si>
    <t>ZT042564</t>
  </si>
  <si>
    <t>ORBASIL COLOR ARENA 3786 CR 300 ML</t>
  </si>
  <si>
    <t>ZT042648</t>
  </si>
  <si>
    <t>CRONAPRO 2220 TRANSLÚCIDO CR 300 ML</t>
  </si>
  <si>
    <t>ZT042655</t>
  </si>
  <si>
    <t>CRONAPRO 2220 BLANCO CR 300 ML</t>
  </si>
  <si>
    <t>ZT042697</t>
  </si>
  <si>
    <t>ORBASIL COLOR RAL 7001 CR 300 ML</t>
  </si>
  <si>
    <t>ZT042705</t>
  </si>
  <si>
    <t>ALL STAR GUM ICE TU 85 ML</t>
  </si>
  <si>
    <t>ZT042713</t>
  </si>
  <si>
    <t>TYTAN PROF PU50 FLEXX BLACK CR 375 GR</t>
  </si>
  <si>
    <t>ZT042721</t>
  </si>
  <si>
    <t>TECSEL EXTERIOR NEGRO RAL 9011 CR 300 ML</t>
  </si>
  <si>
    <t>ZT042739</t>
  </si>
  <si>
    <t>ALCOLIN K-86 BRONZE CR 280ML BRONCE CR 2</t>
  </si>
  <si>
    <t>ZT042754</t>
  </si>
  <si>
    <t>TECSEL SILICONA AUTONIVELANTE GRÍS CB 5</t>
  </si>
  <si>
    <t>ZT042796</t>
  </si>
  <si>
    <t>CRONAPRO 2220 NEGRO CR 300 ML</t>
  </si>
  <si>
    <t>ZT042804</t>
  </si>
  <si>
    <t>CRONAPRO 2220 RAL 8014 CR 300 ML</t>
  </si>
  <si>
    <t>ZT042812</t>
  </si>
  <si>
    <t>CRONAPRO 2220 RAL 9006 CR 300 ML</t>
  </si>
  <si>
    <t>ZT042853</t>
  </si>
  <si>
    <t>SINTEX FM INSTANT WHITE DRUM BCO. BI 262</t>
  </si>
  <si>
    <t>ZT042895</t>
  </si>
  <si>
    <t>BAÑOS&amp;COCINAS ANTIMOHO(PROMO) TRANS. CR</t>
  </si>
  <si>
    <t>ZT042903</t>
  </si>
  <si>
    <t>BAÑOS&amp;COCINAS ANTIMOHO(PROMO) BCO. CR 30</t>
  </si>
  <si>
    <t>ZT042911</t>
  </si>
  <si>
    <t>CANULA CARTUCHO 360º UN</t>
  </si>
  <si>
    <t>ZT042929</t>
  </si>
  <si>
    <t>ORBASIL COLOR RAL 6034 BS 600 ML</t>
  </si>
  <si>
    <t>ZT042937</t>
  </si>
  <si>
    <t>TYTAN FIX 2 MS1000 WHITE HU/RO CR 290 ML</t>
  </si>
  <si>
    <t>ZT042945</t>
  </si>
  <si>
    <t>TYTAN FIX 2 MS1000 CLEAR HU/RO CR 290 ML</t>
  </si>
  <si>
    <t>ZT043067</t>
  </si>
  <si>
    <t>0RBASIL N65 HIGH TEMP.GREY292K GRÍS BI 2</t>
  </si>
  <si>
    <t>ZT043125</t>
  </si>
  <si>
    <t>TECNOENPOL PU-60 BS 600 ML BCO. BS 600 M</t>
  </si>
  <si>
    <t>ZT043182</t>
  </si>
  <si>
    <t>* ORBASIL COLOR CREMA CR 300 ML</t>
  </si>
  <si>
    <t>ZT043190</t>
  </si>
  <si>
    <t>* ORBASIL K-86 USO GENERAL ALUM. CR 300</t>
  </si>
  <si>
    <t>ZT043208</t>
  </si>
  <si>
    <t>* ORBASIL K-86 USO GENERAL BCO. CR 300 M</t>
  </si>
  <si>
    <t>ZT043224</t>
  </si>
  <si>
    <t>ORBASIL K-86 USO GENERAL BRONCE</t>
  </si>
  <si>
    <t>ZT043232</t>
  </si>
  <si>
    <t>* ORBASIL K-86 USO GENERAL GRÍS CR 300 M</t>
  </si>
  <si>
    <t>ZT043240</t>
  </si>
  <si>
    <t>* ORBASIL K-86 USO GENERAL NEGRO CR 300</t>
  </si>
  <si>
    <t>ZT043257</t>
  </si>
  <si>
    <t>* ORBASIL K-86 USO GENERAL TRANS. CR 300</t>
  </si>
  <si>
    <t>ZT043307</t>
  </si>
  <si>
    <t>* ORBASIL K-95 ALUMINIO CR 300 ML</t>
  </si>
  <si>
    <t>ZT043315</t>
  </si>
  <si>
    <t>* ORBASIL K-95 BLANCO CR 300 ML</t>
  </si>
  <si>
    <t>ZT043323</t>
  </si>
  <si>
    <t>* ORBASIL K-95 NEGRO NEGRO CR 300 ML</t>
  </si>
  <si>
    <t>ZT043331</t>
  </si>
  <si>
    <t>* ORBASIL K-95 TRANSLÚCIDO TRANS. CR 300</t>
  </si>
  <si>
    <t>ZT043349</t>
  </si>
  <si>
    <t>* ORBASIL N-26 BLANCO CR 300 ML</t>
  </si>
  <si>
    <t>ZT043356</t>
  </si>
  <si>
    <t>* ORBASIL N-26 GRIS CR 300 ML</t>
  </si>
  <si>
    <t>ZT043364</t>
  </si>
  <si>
    <t>* ORBASIL N-32 TRANSLÚCIDO CR 300 ML</t>
  </si>
  <si>
    <t>ZT043372</t>
  </si>
  <si>
    <t>* SINTESEL MADERA CEREZO CR 300 ML</t>
  </si>
  <si>
    <t>ZT043380</t>
  </si>
  <si>
    <t>* SINTESEL MADERA HAYA CR 300 ML</t>
  </si>
  <si>
    <t>ZT043398</t>
  </si>
  <si>
    <t>* SINTESEL MADERA NOGAL CR 300 ML</t>
  </si>
  <si>
    <t>ZT043406</t>
  </si>
  <si>
    <t>* SINTESEL MADERA PINO CR 300 ML</t>
  </si>
  <si>
    <t>ZT043414</t>
  </si>
  <si>
    <t>* SINTESEL MADERA ROBLE CR 300 ML</t>
  </si>
  <si>
    <t>ZT043422</t>
  </si>
  <si>
    <t>* SINTESEL MADERA SAPELLY CR 300 ML</t>
  </si>
  <si>
    <t>ZT043430</t>
  </si>
  <si>
    <t>* SINTEX AC-47 BLANCO CR 300 ML</t>
  </si>
  <si>
    <t>ZT043448</t>
  </si>
  <si>
    <t>* SINTEX AC-47 GRÍS CR 300 ML</t>
  </si>
  <si>
    <t>ZT043455</t>
  </si>
  <si>
    <t>* SINTEX AC-47 LADRILLO CR 300 ML</t>
  </si>
  <si>
    <t>ZT043463</t>
  </si>
  <si>
    <t>* SINTEX AC-47 MARRÓN CR 300 ML</t>
  </si>
  <si>
    <t>ZT043471</t>
  </si>
  <si>
    <t>* SINTEX AC-47 NEGRO CR 300 ML</t>
  </si>
  <si>
    <t>ZT043489</t>
  </si>
  <si>
    <t>ORBASIL COLOR RAL 6028 BS 600 ML</t>
  </si>
  <si>
    <t>ZT043497</t>
  </si>
  <si>
    <t>* ORBASIL COLOR LADRILLO CR 300 ML</t>
  </si>
  <si>
    <t>ZT043505</t>
  </si>
  <si>
    <t>ORBASIL N-26 TRANSLÚCIDO  CR 0,3</t>
  </si>
  <si>
    <t>ZT043513</t>
  </si>
  <si>
    <t>TODOCRISTAL ADHESIVO ALTA RES.BCO. CR 28</t>
  </si>
  <si>
    <t>ZT043521</t>
  </si>
  <si>
    <t>CARTUCHO ALLGLASS CR 280 ML</t>
  </si>
  <si>
    <t>ZT043539</t>
  </si>
  <si>
    <t>MS-WAN BLANCO BS 600 ML</t>
  </si>
  <si>
    <t>ZT043588</t>
  </si>
  <si>
    <t>TEC 7 FILLER ENG CR 300 ML</t>
  </si>
  <si>
    <t>ZT043596</t>
  </si>
  <si>
    <t>TEC 7 FILLER ITALIAN CR 300 ML</t>
  </si>
  <si>
    <t>ZT043653</t>
  </si>
  <si>
    <t>VTEC SILIC-N TRANSLÚCIDO CR 300 ML</t>
  </si>
  <si>
    <t>ZT043661</t>
  </si>
  <si>
    <t>VTEC SILIC-N GRÍS CR 300 ML</t>
  </si>
  <si>
    <t>ZT043729</t>
  </si>
  <si>
    <t>*BAÑOS&amp;COCINAS ANTIMOHO TRANS TRANS. CR</t>
  </si>
  <si>
    <t>ZT043737</t>
  </si>
  <si>
    <t>*BAÑOS&amp;COCINAS ANTIMOHO BLANCO BCO. CR 3</t>
  </si>
  <si>
    <t>ZT043745</t>
  </si>
  <si>
    <t>ORBASIL COLOR RAL 6028</t>
  </si>
  <si>
    <t>ZT043752</t>
  </si>
  <si>
    <t>TYTAN PROF.034 TRANSPARENT BI 200 L</t>
  </si>
  <si>
    <t>ZT043760</t>
  </si>
  <si>
    <t>2Q COLA &amp; VEDA PU BRANCO CR 300 ML</t>
  </si>
  <si>
    <t>ZT043778</t>
  </si>
  <si>
    <t>2Q COLA &amp; VEDA PU PRETO CR 300 ML</t>
  </si>
  <si>
    <t>ZT044131</t>
  </si>
  <si>
    <t>BIGMAT SELLADOR NEUTRO TRANS  CR 0,</t>
  </si>
  <si>
    <t>BIGMAT</t>
  </si>
  <si>
    <t>ZT044156</t>
  </si>
  <si>
    <t>BIGMAT SELLADOR NEUTRO BLANCO  CR 0</t>
  </si>
  <si>
    <t>ZT044180</t>
  </si>
  <si>
    <t>BIGMAT SILICONA ÁCIDA TRANS  CR 0,2</t>
  </si>
  <si>
    <t>ZT044214</t>
  </si>
  <si>
    <t>BIGMAT SILICONA ÁCIDA BLANCA  CR 0,</t>
  </si>
  <si>
    <t>ZT045070</t>
  </si>
  <si>
    <t>NO-NAME DR SCHENK PU-40 GREY BS 600 ML</t>
  </si>
  <si>
    <t>ZT045088</t>
  </si>
  <si>
    <t>WURTH SILICONA NEUTRA BCO.CART.310 ML</t>
  </si>
  <si>
    <t>ZT045096</t>
  </si>
  <si>
    <t>WURTH SILICONA NEUTRA TRANS.CART.310 ML</t>
  </si>
  <si>
    <t>ZT045187</t>
  </si>
  <si>
    <t>TYTAN PROFESSIONAL CG38 WHITE BCO. BI 20</t>
  </si>
  <si>
    <t>ZT045260</t>
  </si>
  <si>
    <t>ALCOLIN NEUTRAL SILICONE CLEAR TRANS. CR</t>
  </si>
  <si>
    <t>ZT045278</t>
  </si>
  <si>
    <t>ALCOLIN NEUTRAL SILICONE WHITE BCO. CR 2</t>
  </si>
  <si>
    <t>ZT045344</t>
  </si>
  <si>
    <t>RATIO SELLADOR ACRILICO BLANCO CR 300 ML</t>
  </si>
  <si>
    <t>ZT045351</t>
  </si>
  <si>
    <t>RATIO SELLADOR ACRILICO GRÍS CR 300 ML</t>
  </si>
  <si>
    <t>ZT045377</t>
  </si>
  <si>
    <t>BETOFLEX SELLADOR PU BLANCO CR 300 ML</t>
  </si>
  <si>
    <t>ZT045385</t>
  </si>
  <si>
    <t>BETOFLEX SELLADOR PU BLANCO BS 600 ML</t>
  </si>
  <si>
    <t>ZT045393</t>
  </si>
  <si>
    <t>BETOFLEX SELLADOR PU GRÍS CR 300 ML</t>
  </si>
  <si>
    <t>ZT045401</t>
  </si>
  <si>
    <t>BETOFLEX SELLADOR PU MARRÓN CR 300 ML</t>
  </si>
  <si>
    <t>ZT045419</t>
  </si>
  <si>
    <t>BETOFLEX SELLADOR PU NEGRO CR 300 ML</t>
  </si>
  <si>
    <t>ZT045427</t>
  </si>
  <si>
    <t>BETOFLEX SELLADOR PU GRÍS BS 600 ML</t>
  </si>
  <si>
    <t>ZT045526</t>
  </si>
  <si>
    <t>KRAFFT ACRÍLICA SK BLANCA CR 300 ML</t>
  </si>
  <si>
    <t>ZT045534</t>
  </si>
  <si>
    <t>KRAFFT ACRÍLICA SK GRIS CR 300 ML</t>
  </si>
  <si>
    <t>ZT045609</t>
  </si>
  <si>
    <t>ZT045617</t>
  </si>
  <si>
    <t>ZT045625</t>
  </si>
  <si>
    <t>SINTEX PU-50 MARRÓN CR 0,3 L</t>
  </si>
  <si>
    <t>ZT045633</t>
  </si>
  <si>
    <t>ZT045641</t>
  </si>
  <si>
    <t>ZT045658</t>
  </si>
  <si>
    <t>ZT045666</t>
  </si>
  <si>
    <t>SILICONA SOLDIMIX TRANSLÚCIDO TU 50 ML</t>
  </si>
  <si>
    <t>ZT045674</t>
  </si>
  <si>
    <t>ORBASIL N-25 COLOR RAL 1012 CR 300 ML</t>
  </si>
  <si>
    <t>ZT045724</t>
  </si>
  <si>
    <t>BAÑOS&amp;COCINAS CON ALISADOR BCO. CR 300 M</t>
  </si>
  <si>
    <t>ZT045732</t>
  </si>
  <si>
    <t>LITEPLAST CON ESPÁTULA GRATIS BCO. TA 25</t>
  </si>
  <si>
    <t>ZT045740</t>
  </si>
  <si>
    <t>LITEPLAST CON ESTÁTULA GRATIS BCO. TA 75</t>
  </si>
  <si>
    <t>ZT045757</t>
  </si>
  <si>
    <t>MS INSTANT ENTRADA CINE GRATIS CR 280 ML</t>
  </si>
  <si>
    <t>ZT045765</t>
  </si>
  <si>
    <t>BAÑOS&amp;COCINAS CON ALISADOR TRANS. CR 300</t>
  </si>
  <si>
    <t>ZT045815</t>
  </si>
  <si>
    <t>PANELPIEDRA MSA-10 BEIGE PIZAR CR 310 ML</t>
  </si>
  <si>
    <t>ZT045823</t>
  </si>
  <si>
    <t>PANELPIEDRA MSA-30 GRIS PIZARR CR 310 ML</t>
  </si>
  <si>
    <t>ZT045831</t>
  </si>
  <si>
    <t>PANELPIEDRA MSA-70 BLANCO ROTO CR 310 ML</t>
  </si>
  <si>
    <t>ZT045898</t>
  </si>
  <si>
    <t>PANELPIEDRA MSA-60 NEGRO ANTRA CR 310 ML</t>
  </si>
  <si>
    <t>ZT045906</t>
  </si>
  <si>
    <t>PANELPIEDRA MSA-90 MASILLA OCR CR 310 ML</t>
  </si>
  <si>
    <t>ZT045922</t>
  </si>
  <si>
    <t>ORBASIL N-36 MURO CORTINA NEGRO BS 600 M</t>
  </si>
  <si>
    <t>ZT050062</t>
  </si>
  <si>
    <t>PRIMER C-29 BT 950 ML</t>
  </si>
  <si>
    <t>PRIMER</t>
  </si>
  <si>
    <t>ZT050070</t>
  </si>
  <si>
    <t>PRIMER C-27 BT 950 ML</t>
  </si>
  <si>
    <t>ZT050179</t>
  </si>
  <si>
    <t>PRIMER C-15 BT 1 L</t>
  </si>
  <si>
    <t>ZT052001</t>
  </si>
  <si>
    <t>SINTEX AC-47 BLANCO CR 300 ML</t>
  </si>
  <si>
    <t>ZT052027</t>
  </si>
  <si>
    <t>SINTEX AC-47 GRÍS CR 300 ML</t>
  </si>
  <si>
    <t>ZT052035</t>
  </si>
  <si>
    <t>SINTEX AC-47 MARRÓN CR 300 ML</t>
  </si>
  <si>
    <t>ZT052050</t>
  </si>
  <si>
    <t>SINTEX AC-47 NEGRO CR 300 ML</t>
  </si>
  <si>
    <t>ZT052068</t>
  </si>
  <si>
    <t>SINTEX AC-47 LADRILLO CR 300 ML</t>
  </si>
  <si>
    <t>ZT053504</t>
  </si>
  <si>
    <t>SIFER SILICONA TRANSLÚCIDO CR 280 ML</t>
  </si>
  <si>
    <t>ZT053512</t>
  </si>
  <si>
    <t>SIFER SILICONA BLANCO CR 280 ML</t>
  </si>
  <si>
    <t>ZT054189</t>
  </si>
  <si>
    <t>SINTESEL MULTIUSO TRANSLÚCIDO CR 300 ML</t>
  </si>
  <si>
    <t>ZT055855</t>
  </si>
  <si>
    <t>EROSKI SILICONA USO GRAL BL BLANCO CR</t>
  </si>
  <si>
    <t>ZT055863</t>
  </si>
  <si>
    <t>EROSKI SILICONA USO GRAL TR TRANS. CR</t>
  </si>
  <si>
    <t>ZT055897</t>
  </si>
  <si>
    <t>EROSKI JUNTAS GRIETAS GRIS GRÍS CR</t>
  </si>
  <si>
    <t>ZT055905</t>
  </si>
  <si>
    <t>EROSKI JUNTAS GRIETAS BLANCO BLANCO CR</t>
  </si>
  <si>
    <t>ZT055913</t>
  </si>
  <si>
    <t>EROSKI SILICONA SANITARIA BL BLANCO CR</t>
  </si>
  <si>
    <t>ZT057000</t>
  </si>
  <si>
    <t>ORBASIL K-95 TRANSLÚCIDO CR 300 ML</t>
  </si>
  <si>
    <t>ZT057026</t>
  </si>
  <si>
    <t>ORBASIL K-95 BLANCO CR 300 ML</t>
  </si>
  <si>
    <t>ZT058156</t>
  </si>
  <si>
    <t>AKLESIL SILICONA TRANSLÚCIDO CR 280 ML</t>
  </si>
  <si>
    <t>ZT058164</t>
  </si>
  <si>
    <t>AKLESIL SILICONA BLANCO CR 280 ML</t>
  </si>
  <si>
    <t>ZT058321</t>
  </si>
  <si>
    <t>ORBASIL N-150 PVC BLANCO CR 300 ML</t>
  </si>
  <si>
    <t>ZT059014</t>
  </si>
  <si>
    <t>ORBASIL K-91 TRANSLUCIDO CR 300 ML</t>
  </si>
  <si>
    <t>ZT059022</t>
  </si>
  <si>
    <t>ORBASIL K-91 ALUMINIO CR 300 ML</t>
  </si>
  <si>
    <t>ZT059055</t>
  </si>
  <si>
    <t>ORBASIL K-91 BRONCE CR 300 ML</t>
  </si>
  <si>
    <t>ZT059089</t>
  </si>
  <si>
    <t>ORBASIL K-91 RAL 6005 VERDE CR 300 ML</t>
  </si>
  <si>
    <t>ZT059121</t>
  </si>
  <si>
    <t>ORBASIL K-91 GRIS CR 300 ML</t>
  </si>
  <si>
    <t>ZT059220</t>
  </si>
  <si>
    <t>ORBASIL N-26 TRANSLÚCIDO CR 300 ML</t>
  </si>
  <si>
    <t>ZT059238</t>
  </si>
  <si>
    <t>ORBASIL K-93 SANITARIOS TRANS. CR 300 ML</t>
  </si>
  <si>
    <t>ZT059246</t>
  </si>
  <si>
    <t>ORBASIL K-93 SANITARIOS BLANCO CR 300 ML</t>
  </si>
  <si>
    <t>ZT059279</t>
  </si>
  <si>
    <t>ORBASIL K-91 BURDEOS CR 300 ML</t>
  </si>
  <si>
    <t>ZT059527</t>
  </si>
  <si>
    <t>SINEX SILICONA BLANCO CR 300 ML</t>
  </si>
  <si>
    <t>ZT059535</t>
  </si>
  <si>
    <t>SINEX SILICONA TRANSLÚCIDO CR 300 ML</t>
  </si>
  <si>
    <t>ZT060020</t>
  </si>
  <si>
    <t>SINTEX MS-35 PLUS GRÍS CR 300 ML</t>
  </si>
  <si>
    <t>ZT060061</t>
  </si>
  <si>
    <t>SINTEX MS-33 PLUS GRÍS CR 300 ML</t>
  </si>
  <si>
    <t>ZT060079</t>
  </si>
  <si>
    <t>SINTEX MS-52 NEGRO CR 280 ML</t>
  </si>
  <si>
    <t>ZT060186</t>
  </si>
  <si>
    <t>POLIFIX K-10 LA 2,5 L</t>
  </si>
  <si>
    <t>ZT061010</t>
  </si>
  <si>
    <t>SINTEX SUPERFICIES HÚMEDAS TRANS. CR 300</t>
  </si>
  <si>
    <t>ZT061044</t>
  </si>
  <si>
    <t>ORBASIL K-88 ROJO CR 310 ML</t>
  </si>
  <si>
    <t>ZT061291</t>
  </si>
  <si>
    <t>SINTEX MS-35 PLUS NEGRO CR 300 ML</t>
  </si>
  <si>
    <t>ZT061325</t>
  </si>
  <si>
    <t>SINTEX MS-35 PLUS BLANCO CR 300 ML</t>
  </si>
  <si>
    <t>ZT061333</t>
  </si>
  <si>
    <t>ORBASIL K-91 BLANCO CR 300 ML</t>
  </si>
  <si>
    <t>ZT061598</t>
  </si>
  <si>
    <t>ORBASIL K-91 NEGRO CR 300 ML</t>
  </si>
  <si>
    <t>ZT061705</t>
  </si>
  <si>
    <t>ORBASIL K-86 USO GENERAL GRÍS CR 300 ML</t>
  </si>
  <si>
    <t>ZT061804</t>
  </si>
  <si>
    <t>ORBASIL K-86 USO GENERAL NEGRO CR 300 ML</t>
  </si>
  <si>
    <t>ZT061812</t>
  </si>
  <si>
    <t>ORBASIL K-86 USO GENERAL TRANS. CR 300 M</t>
  </si>
  <si>
    <t>ZT061820</t>
  </si>
  <si>
    <t>ORBASIL K-86 USO GENERAL ALUM. CR 300 ML</t>
  </si>
  <si>
    <t>ZT061838</t>
  </si>
  <si>
    <t>ORBASIL K-86 USO GENERAL BRONCE CR 300 M</t>
  </si>
  <si>
    <t>ZT061853</t>
  </si>
  <si>
    <t>ORBASIL K-86 USO GENERAL BCO. CR 300 ML</t>
  </si>
  <si>
    <t>ZT061903</t>
  </si>
  <si>
    <t>ORBASIL N-26 NEGRO CR 300 ML</t>
  </si>
  <si>
    <t>ZT061929</t>
  </si>
  <si>
    <t>ORBASIL N-26 BLANCO CR 300 ML</t>
  </si>
  <si>
    <t>ZT061937</t>
  </si>
  <si>
    <t>ORBASIL N-26 GRIS CR 300 ML</t>
  </si>
  <si>
    <t>ZT066340</t>
  </si>
  <si>
    <t>LITEPLAST TA 250 ML</t>
  </si>
  <si>
    <t>ZT066357</t>
  </si>
  <si>
    <t>LITEPLAST TA 750 ML</t>
  </si>
  <si>
    <t>ZT066381</t>
  </si>
  <si>
    <t>LITEPLAST CB 5 L</t>
  </si>
  <si>
    <t>ZT069054</t>
  </si>
  <si>
    <t>BG ORBASIL K-95 CLEAR CR 280 ML</t>
  </si>
  <si>
    <t>ZT069088</t>
  </si>
  <si>
    <t>BG ORBASIL K-93 SANITARY CLEAR CR 280 ML</t>
  </si>
  <si>
    <t>ZT069104</t>
  </si>
  <si>
    <t>BG SINTESEL MP CLEAR CR 300 ML</t>
  </si>
  <si>
    <t>ZT069765</t>
  </si>
  <si>
    <t>SINTEX MS-20 PLUS GRÍS BS 600 ML</t>
  </si>
  <si>
    <t>ZT070359</t>
  </si>
  <si>
    <t>ORBASIL N-16 NEGRO CR 300 ML</t>
  </si>
  <si>
    <t>ZT070623</t>
  </si>
  <si>
    <t>EROSKI SILICONA TR 50 ML TRANS. TB 50 ML</t>
  </si>
  <si>
    <t>ZT070706</t>
  </si>
  <si>
    <t>EROSKI SILICONA BL 50 ML BLANCO TB 50 ML</t>
  </si>
  <si>
    <t>ZT071597</t>
  </si>
  <si>
    <t>ORBASIL N-16 RAL 7016 CR 300 ML</t>
  </si>
  <si>
    <t>ZT071720</t>
  </si>
  <si>
    <t>ORBASIL PRO BLANCO CR 280 ML</t>
  </si>
  <si>
    <t>ZT071738</t>
  </si>
  <si>
    <t>ORBASIL PRO TRANSLUCIDO CR 280 ML</t>
  </si>
  <si>
    <t>ZT071746</t>
  </si>
  <si>
    <t>ORBASIL PRO NEGRO CR 280 ML</t>
  </si>
  <si>
    <t>ZT071795</t>
  </si>
  <si>
    <t>ORBASIL K-91 RAL 8014 MARRON CR 300 ML</t>
  </si>
  <si>
    <t>ZT071969</t>
  </si>
  <si>
    <t>ALCOLIN NEW K-86 CLEAR CR 280 ML</t>
  </si>
  <si>
    <t>ZT071977</t>
  </si>
  <si>
    <t>ALCOLIN NEW K-86 WHITE CR 280 ML</t>
  </si>
  <si>
    <t>ZT072165</t>
  </si>
  <si>
    <t>ALCOLIN NEW K-91 CLEAR CR 300 ML</t>
  </si>
  <si>
    <t>ZT072173</t>
  </si>
  <si>
    <t>ALCOLIN NEW K-91 WHITE CR 300 ML</t>
  </si>
  <si>
    <t>ZT072249</t>
  </si>
  <si>
    <t>ORBASIL N-26 RAL 1011 CR 300 ML</t>
  </si>
  <si>
    <t>ZT072322</t>
  </si>
  <si>
    <t>ALCOLIN NEW K-91 BLACK CR 300 ML</t>
  </si>
  <si>
    <t>ZT072355</t>
  </si>
  <si>
    <t>280 SINTESEL MP CLEAR R CR 280 ML</t>
  </si>
  <si>
    <t>ZT072363</t>
  </si>
  <si>
    <t>280 SINTESEL MP WHITE CR 280 ML</t>
  </si>
  <si>
    <t>ZT072371</t>
  </si>
  <si>
    <t>280 SINTESEL WOOD PINE R CR 280 ML</t>
  </si>
  <si>
    <t>ZT072389</t>
  </si>
  <si>
    <t>280 SINTESEL WOOD OAK R CR 280 ML</t>
  </si>
  <si>
    <t>ZT072397</t>
  </si>
  <si>
    <t>280 SINTESEL WOOD SAPELLY CR 280 ML</t>
  </si>
  <si>
    <t>ZT072413</t>
  </si>
  <si>
    <t>280 AKLESIL SILICONE TRANS R CR 280 ML</t>
  </si>
  <si>
    <t>ZT072579</t>
  </si>
  <si>
    <t>280 AKLESIL SILICONE WHITE R CR 280 ML</t>
  </si>
  <si>
    <t>ZT072983</t>
  </si>
  <si>
    <t>ZELNOVA SELLADOR ANTIHUMEDAD BCO. TU 150</t>
  </si>
  <si>
    <t>ZT073155</t>
  </si>
  <si>
    <t>280 SINTEX AC-47 RUS WHITE CR 280 ML</t>
  </si>
  <si>
    <t>ZT073213</t>
  </si>
  <si>
    <t>MINIPISTOLA UN</t>
  </si>
  <si>
    <t>ZT073270</t>
  </si>
  <si>
    <t>POLITEN.CEL. 10 M.M. CA 1.150 M</t>
  </si>
  <si>
    <t>ZT073296</t>
  </si>
  <si>
    <t>POLITEN.CEL. 20 M.M. CA 350 M</t>
  </si>
  <si>
    <t>ZT073304</t>
  </si>
  <si>
    <t>POLITEN.CEL. 25 M.M. M 200 M</t>
  </si>
  <si>
    <t>ZT073312</t>
  </si>
  <si>
    <t>POLITEN.CEL. 30 M.M. CA 160 M</t>
  </si>
  <si>
    <t>ZT073320</t>
  </si>
  <si>
    <t>POLITEN.CEL. 40 M.M. M 270 M</t>
  </si>
  <si>
    <t>ZT073338</t>
  </si>
  <si>
    <t>POLITEN.CEL. 50 M.M. M 180 M</t>
  </si>
  <si>
    <t>ZT073346</t>
  </si>
  <si>
    <t>PISTOLA PROFESIONAL AM UN</t>
  </si>
  <si>
    <t>ZT073353</t>
  </si>
  <si>
    <t>PISTOLA OB UN</t>
  </si>
  <si>
    <t>ZT073387</t>
  </si>
  <si>
    <t>PNEUMATIC GUN</t>
  </si>
  <si>
    <t>ZT073411</t>
  </si>
  <si>
    <t>BOQUILLA B-1 UN</t>
  </si>
  <si>
    <t>ZT073593</t>
  </si>
  <si>
    <t>PISTOLA BOLSA 600 ML UN</t>
  </si>
  <si>
    <t>ZT073668</t>
  </si>
  <si>
    <t>PISTOLA ECONOMICA UN</t>
  </si>
  <si>
    <t>ZT082529</t>
  </si>
  <si>
    <t>HIPERCOR USO GENERAL BLANCO CR</t>
  </si>
  <si>
    <t>ZT082537</t>
  </si>
  <si>
    <t>HIPERCOR USO GENERAL TRANSLÚCIDO CR</t>
  </si>
  <si>
    <t>ZT082552</t>
  </si>
  <si>
    <t>HIPERCOR JUNTAS Y GRIETAS BLANCO CR</t>
  </si>
  <si>
    <t>ZT082560</t>
  </si>
  <si>
    <t>HIPERCOR JUNTAS Y GRIETAS GRÍS CR</t>
  </si>
  <si>
    <t>ZT082578</t>
  </si>
  <si>
    <t>HIPERCOR SANITARIOS BLANCO CR</t>
  </si>
  <si>
    <t>ZT082586</t>
  </si>
  <si>
    <t>HIPERCOR SANITARIOS TRANSLÚCIDO CR</t>
  </si>
  <si>
    <t>ZT087387</t>
  </si>
  <si>
    <t>SINTESEL MULTIUSO BLANCO CR 300 ML</t>
  </si>
  <si>
    <t>ZT087411</t>
  </si>
  <si>
    <t>SINEX SILICONA ALUMINIO CR 300 ML</t>
  </si>
  <si>
    <t>ZT087494</t>
  </si>
  <si>
    <t>ORBASIL K-86 USO GENERAL VERDE CR 300 ML</t>
  </si>
  <si>
    <t>ZT087601</t>
  </si>
  <si>
    <t>ALCOLIN FUNG.GRÍS CR 300 ML</t>
  </si>
  <si>
    <t>ZT087619</t>
  </si>
  <si>
    <t>ALCOLIN FUNG BRONCE CR 300 ML</t>
  </si>
  <si>
    <t>ZT087700</t>
  </si>
  <si>
    <t>BRIXO SILICONA TRANSLÚCIDO CR 280 ML</t>
  </si>
  <si>
    <t>ZT087718</t>
  </si>
  <si>
    <t>BRIXO SILICONA BLANCO CR 280 ML</t>
  </si>
  <si>
    <t>ZT088120</t>
  </si>
  <si>
    <t>SINTESEL MADERA ROBLE CR 300 ML</t>
  </si>
  <si>
    <t>ZT088203</t>
  </si>
  <si>
    <t>SINTESEL MADERA PINO CR 300 ML</t>
  </si>
  <si>
    <t>ZT088260</t>
  </si>
  <si>
    <t>SINTESEL MADERA SAPELLY CR 300 ML</t>
  </si>
  <si>
    <t>ZT091660</t>
  </si>
  <si>
    <t>ORBASIL K-91 AMARILLO CR 300 ML</t>
  </si>
  <si>
    <t>ZT092262</t>
  </si>
  <si>
    <t>ORBASIL N-16 BLANCO CR 300 ML</t>
  </si>
  <si>
    <t>ZT092544</t>
  </si>
  <si>
    <t>ORBASIL BRIDAS TB 85 ML</t>
  </si>
  <si>
    <t>ZT093575</t>
  </si>
  <si>
    <t>ORBASIL N-16 GRIS CR 300 ML</t>
  </si>
  <si>
    <t>ZT093633</t>
  </si>
  <si>
    <t>ORB.LEO P.BLANCO CR 300 ML</t>
  </si>
  <si>
    <t>ZT093641</t>
  </si>
  <si>
    <t>ORB.LEO P.NEGRO CR 300 ML</t>
  </si>
  <si>
    <t>ZT093658</t>
  </si>
  <si>
    <t>ORB.LEO P TRANSLÚCIDO CR 300 ML</t>
  </si>
  <si>
    <t>ZT094243</t>
  </si>
  <si>
    <t>AKLESIL SILICONA BRONCE CR 280 ML</t>
  </si>
  <si>
    <t>ZT094250</t>
  </si>
  <si>
    <t>AKLESIL SILICONA ALUMINIO CR 280 ML</t>
  </si>
  <si>
    <t>ZT094268</t>
  </si>
  <si>
    <t>AKLESIL SILICONA NEGRO CR 280 ML</t>
  </si>
  <si>
    <t>ZT094375</t>
  </si>
  <si>
    <t>JITRA FIX GRIS CR 310 ML</t>
  </si>
  <si>
    <t>ZT094409</t>
  </si>
  <si>
    <t>ORBASIL N-16 RAL 7012 CR 300 ML</t>
  </si>
  <si>
    <t>ZT095661</t>
  </si>
  <si>
    <t>SINTEX MS-20 PLUS BLANCO CR 300 ML</t>
  </si>
  <si>
    <t>ZT095679</t>
  </si>
  <si>
    <t>SINTEX MS-20 PLUS GRÍS CR 300 ML</t>
  </si>
  <si>
    <t>ZT095844</t>
  </si>
  <si>
    <t>SINTESEL MADERA PINO TU 150 ML</t>
  </si>
  <si>
    <t>ZT095851</t>
  </si>
  <si>
    <t>SINTESEL MADERA ROBLE TU 150 ML</t>
  </si>
  <si>
    <t>ZT095869</t>
  </si>
  <si>
    <t>SINTESEL MADERA SAPELLY TU 150 ML</t>
  </si>
  <si>
    <t>ZT095943</t>
  </si>
  <si>
    <t>SINTESEL MULTIUSO TRANSLÚCIDO TU 150 ML</t>
  </si>
  <si>
    <t>ZT095950</t>
  </si>
  <si>
    <t>SINTESEL MULTIUSO BLANCO TU 150 ML</t>
  </si>
  <si>
    <t>ZT095968</t>
  </si>
  <si>
    <t>SINTEX AC-47 BOLSA BLANCO BS 600 ML</t>
  </si>
  <si>
    <t>ZT095976</t>
  </si>
  <si>
    <t>SINTEX AC-47 BOLSA GRÍS BS 600 ML</t>
  </si>
  <si>
    <t>ZT096677</t>
  </si>
  <si>
    <t>SINTEX MS-20 PLUS BLANCO BS 600 ML</t>
  </si>
  <si>
    <t>ZT096693</t>
  </si>
  <si>
    <t>SINTEX MS-35 PLUS BLANCO BS 600 ML</t>
  </si>
  <si>
    <t>ZT097105</t>
  </si>
  <si>
    <t>SINTEX MS-35 PLUS GRÍS BS 600 ML</t>
  </si>
  <si>
    <t>ZT097774</t>
  </si>
  <si>
    <t>ORBASIL N-16 RAL 3005 ROJO CR 300 ML</t>
  </si>
  <si>
    <t>ZT097865</t>
  </si>
  <si>
    <t>LITEPLAST TB 50 ML</t>
  </si>
  <si>
    <t>ZT098004</t>
  </si>
  <si>
    <t>ORBASIL N-16 RAL 5010 AZUL CR 300 ML</t>
  </si>
  <si>
    <t>ZT098343</t>
  </si>
  <si>
    <t>ORBASIL N-16 RAL 7010 CR 300 ML</t>
  </si>
  <si>
    <t>ZT098368</t>
  </si>
  <si>
    <t>ORBASIL K-91 RAL 6009 VERDE CR 300 ML</t>
  </si>
  <si>
    <t>ZT098392</t>
  </si>
  <si>
    <t>ORBASIL N-16 TRANSLUCIDO CR 300 ML</t>
  </si>
  <si>
    <t>ZT099051</t>
  </si>
  <si>
    <t>ORBASIL N-16 RAL 6009 VERDE CR 300 ML</t>
  </si>
  <si>
    <t>ZT099572</t>
  </si>
  <si>
    <t>ORBASIL N-16 RAL 5008 CR 300 ML</t>
  </si>
  <si>
    <t>ZT099622</t>
  </si>
  <si>
    <t>PISTOLA NEUMÁTICA 400 ML 2000 UN</t>
  </si>
  <si>
    <t>ZT099630</t>
  </si>
  <si>
    <t>PISTOLA NEUMÁTICA 600 ML 2000 UN</t>
  </si>
  <si>
    <t>ZT099960</t>
  </si>
  <si>
    <t>IADA SILIKON 1 ROJO TE 75 ML</t>
  </si>
  <si>
    <t>IADA</t>
  </si>
  <si>
    <t>ZT099978</t>
  </si>
  <si>
    <t>IADA SILIKON 2 NEGRO TE 75 ML</t>
  </si>
  <si>
    <t>XX</t>
  </si>
  <si>
    <t>ZIIT0000071</t>
  </si>
  <si>
    <t>LISTINO PREZZI 2012 TYTAN PROF.</t>
  </si>
  <si>
    <t>ZORAD/0030</t>
  </si>
  <si>
    <t>ADAPTOR GRANATOWY Z RURKĄ L 195/6</t>
  </si>
  <si>
    <t>Marka</t>
  </si>
  <si>
    <t xml:space="preserve">Nazwa </t>
  </si>
  <si>
    <t>IDX</t>
  </si>
  <si>
    <t>Grupa Produktowa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</si>
</sst>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813]\ #,##0.00"/>
    <numFmt numFmtId="165" formatCode="#.#0\ \€;[Red]\]\-#.#0\ \€;0\ \€"/>
    <numFmt numFmtId="166" formatCode="#,#00&quot; kEUR&quot;;[Red]\-#,#00&quot; kEUR&quot;;0&quot; kEUR&quot;"/>
    <numFmt numFmtId="167" formatCode="#,##0.00\ \€;[Red]\-#,##0.00\ \€;0.00\ \€"/>
    <numFmt numFmtId="168" formatCode="m/d/yy;@"/>
    <numFmt numFmtId="169" formatCode="[$€-813]\ #,##0"/>
  </numFmts>
  <fonts count="12"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color theme="1"/>
      <name val="Aptos Narrow"/>
      <family val="2"/>
      <charset val="238"/>
      <scheme val="minor"/>
    </font>
    <font>
      <b/>
      <sz val="11"/>
      <color theme="0"/>
      <name val="Aptos Narrow"/>
      <family val="2"/>
      <charset val="238"/>
      <scheme val="minor"/>
    </font>
    <font>
      <b/>
      <i/>
      <sz val="11"/>
      <color theme="1"/>
      <name val="Aptos Narrow"/>
      <family val="2"/>
      <scheme val="minor"/>
    </font>
    <font>
      <b/>
      <sz val="11"/>
      <color rgb="FFFF0000"/>
      <name val="Aptos Narrow"/>
      <family val="2"/>
      <scheme val="minor"/>
    </font>
    <font>
      <b/>
      <sz val="11"/>
      <name val="Aptos Narrow"/>
      <family val="2"/>
      <scheme val="minor"/>
    </font>
    <font>
      <sz val="11"/>
      <name val="Aptos Narrow"/>
      <family val="2"/>
      <scheme val="minor"/>
    </font>
    <font>
      <sz val="11"/>
      <color theme="1"/>
      <name val="Aptos Narrow"/>
      <family val="2"/>
      <scheme val="minor"/>
    </font>
    <font>
      <b/>
      <sz val="11"/>
      <color theme="0"/>
      <name val="Aptos Narrow"/>
      <family val="2"/>
      <scheme val="minor"/>
    </font>
    <font>
      <sz val="11"/>
      <color indexed="8"/>
      <name val="Aptos Narrow"/>
      <family val="2"/>
      <charset val="238"/>
      <scheme val="minor"/>
    </font>
  </fonts>
  <fills count="7">
    <fill>
      <patternFill patternType="none"/>
    </fill>
    <fill>
      <patternFill patternType="gray125"/>
    </fill>
    <fill>
      <patternFill patternType="solid">
        <fgColor theme="1" tint="0.249977111117893"/>
        <bgColor indexed="64"/>
      </patternFill>
    </fill>
    <fill>
      <patternFill patternType="solid">
        <fgColor theme="3"/>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4" tint="0.79998168889431442"/>
        <bgColor indexed="64"/>
      </patternFill>
    </fill>
  </fills>
  <borders count="17">
    <border>
      <left/>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4" fontId="9" fillId="0" borderId="0" applyFont="0" applyFill="0" applyBorder="0" applyAlignment="0" applyProtection="0"/>
  </cellStyleXfs>
  <cellXfs count="58">
    <xf numFmtId="0" fontId="0" fillId="0" borderId="0" xfId="0"/>
    <xf numFmtId="9" fontId="0" fillId="0" borderId="0" xfId="0" applyNumberFormat="1"/>
    <xf numFmtId="0" fontId="0" fillId="2" borderId="0" xfId="0" applyFill="1"/>
    <xf numFmtId="164" fontId="0" fillId="2" borderId="0" xfId="0" applyNumberForma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10" xfId="0" applyBorder="1"/>
    <xf numFmtId="1" fontId="0" fillId="0" borderId="0" xfId="0" applyNumberFormat="1"/>
    <xf numFmtId="164" fontId="1" fillId="0" borderId="0" xfId="0" applyNumberFormat="1" applyFont="1" applyAlignment="1">
      <alignment wrapText="1"/>
    </xf>
    <xf numFmtId="165" fontId="0" fillId="0" borderId="0" xfId="0" applyNumberFormat="1"/>
    <xf numFmtId="164" fontId="1" fillId="0" borderId="6" xfId="0" applyNumberFormat="1" applyFont="1" applyBorder="1"/>
    <xf numFmtId="0" fontId="0" fillId="0" borderId="11" xfId="0" applyBorder="1"/>
    <xf numFmtId="0" fontId="0" fillId="0" borderId="12" xfId="0" applyBorder="1"/>
    <xf numFmtId="0" fontId="1" fillId="0" borderId="0" xfId="0" applyFont="1"/>
    <xf numFmtId="0" fontId="1" fillId="0" borderId="12" xfId="0" applyFont="1" applyBorder="1"/>
    <xf numFmtId="0" fontId="0" fillId="0" borderId="8" xfId="0" applyBorder="1"/>
    <xf numFmtId="0" fontId="1" fillId="0" borderId="9" xfId="0" applyFont="1" applyBorder="1"/>
    <xf numFmtId="166" fontId="0" fillId="0" borderId="0" xfId="0" applyNumberFormat="1"/>
    <xf numFmtId="0" fontId="3" fillId="0" borderId="0" xfId="0" applyFont="1"/>
    <xf numFmtId="0" fontId="4" fillId="3" borderId="0" xfId="0" applyFont="1" applyFill="1" applyAlignment="1">
      <alignment horizontal="left"/>
    </xf>
    <xf numFmtId="0" fontId="1" fillId="4" borderId="7" xfId="0" applyFont="1" applyFill="1" applyBorder="1"/>
    <xf numFmtId="0" fontId="6" fillId="0" borderId="0" xfId="0" applyFont="1"/>
    <xf numFmtId="0" fontId="2" fillId="0" borderId="0" xfId="0" applyFont="1"/>
    <xf numFmtId="167" fontId="2" fillId="0" borderId="0" xfId="0" applyNumberFormat="1" applyFont="1"/>
    <xf numFmtId="167" fontId="0" fillId="0" borderId="0" xfId="0" applyNumberFormat="1"/>
    <xf numFmtId="168" fontId="0" fillId="0" borderId="0" xfId="0" applyNumberFormat="1"/>
    <xf numFmtId="0" fontId="0" fillId="0" borderId="0" xfId="0" pivotButton="1"/>
    <xf numFmtId="0" fontId="0" fillId="0" borderId="0" xfId="0" applyAlignment="1">
      <alignment horizontal="left"/>
    </xf>
    <xf numFmtId="0" fontId="1" fillId="4" borderId="5" xfId="0" applyFont="1" applyFill="1" applyBorder="1"/>
    <xf numFmtId="0" fontId="1" fillId="4" borderId="6" xfId="0" applyFont="1" applyFill="1" applyBorder="1"/>
    <xf numFmtId="0" fontId="7" fillId="4" borderId="7" xfId="0" applyFont="1" applyFill="1" applyBorder="1" applyAlignment="1">
      <alignment horizontal="left"/>
    </xf>
    <xf numFmtId="167" fontId="1" fillId="0" borderId="0" xfId="0" applyNumberFormat="1" applyFont="1"/>
    <xf numFmtId="167" fontId="1" fillId="0" borderId="13" xfId="0" applyNumberFormat="1" applyFont="1" applyBorder="1"/>
    <xf numFmtId="0" fontId="1" fillId="0" borderId="13" xfId="0" applyFont="1" applyBorder="1"/>
    <xf numFmtId="167" fontId="1" fillId="0" borderId="14" xfId="0" applyNumberFormat="1" applyFont="1" applyBorder="1"/>
    <xf numFmtId="0" fontId="8" fillId="0" borderId="0" xfId="0" applyFont="1"/>
    <xf numFmtId="167" fontId="7" fillId="0" borderId="0" xfId="0" applyNumberFormat="1" applyFont="1"/>
    <xf numFmtId="167" fontId="1" fillId="0" borderId="16" xfId="0" applyNumberFormat="1" applyFont="1" applyBorder="1"/>
    <xf numFmtId="167" fontId="1" fillId="5" borderId="13" xfId="0" applyNumberFormat="1" applyFont="1" applyFill="1" applyBorder="1"/>
    <xf numFmtId="0" fontId="5" fillId="0" borderId="0" xfId="0" applyFont="1"/>
    <xf numFmtId="0" fontId="5" fillId="4" borderId="13" xfId="0" applyFont="1" applyFill="1" applyBorder="1"/>
    <xf numFmtId="167" fontId="7" fillId="5" borderId="13" xfId="0" applyNumberFormat="1" applyFont="1" applyFill="1" applyBorder="1"/>
    <xf numFmtId="0" fontId="1" fillId="4" borderId="15" xfId="0" applyFont="1" applyFill="1" applyBorder="1"/>
    <xf numFmtId="0" fontId="1" fillId="4" borderId="14" xfId="0" applyFont="1" applyFill="1" applyBorder="1"/>
    <xf numFmtId="169" fontId="0" fillId="0" borderId="0" xfId="0" applyNumberFormat="1"/>
    <xf numFmtId="168" fontId="0" fillId="0" borderId="0" xfId="0" applyNumberFormat="1" applyAlignment="1">
      <alignment horizontal="left"/>
    </xf>
    <xf numFmtId="0" fontId="10" fillId="3" borderId="0" xfId="0" applyFont="1" applyFill="1" applyAlignment="1">
      <alignment horizontal="left"/>
    </xf>
    <xf numFmtId="0" fontId="3" fillId="6" borderId="0" xfId="0" applyFont="1" applyFill="1"/>
    <xf numFmtId="0" fontId="0" fillId="6" borderId="0" xfId="0" applyFill="1"/>
    <xf numFmtId="167" fontId="11" fillId="0" borderId="0" xfId="1" applyNumberFormat="1" applyFont="1" applyFill="1"/>
    <xf numFmtId="0" fontId="11" fillId="0" borderId="0" xfId="0" applyFont="1"/>
    <xf numFmtId="167" fontId="11" fillId="0" borderId="0" xfId="0" applyNumberFormat="1" applyFont="1"/>
  </cellXfs>
  <cellStyles count="2">
    <cellStyle name="Currency" xfId="1" builtinId="4"/>
    <cellStyle name="Normal" xfId="0" builtinId="0"/>
  </cellStyles>
  <dxfs count="6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charset val="238"/>
        <scheme val="minor"/>
      </font>
      <fill>
        <patternFill patternType="solid">
          <fgColor indexed="64"/>
          <bgColor theme="4" tint="0.79998168889431442"/>
        </patternFill>
      </fill>
    </dxf>
    <dxf>
      <font>
        <b val="0"/>
        <i val="0"/>
        <strike val="0"/>
        <condense val="0"/>
        <extend val="0"/>
        <outline val="0"/>
        <shadow val="0"/>
        <u val="none"/>
        <vertAlign val="baseline"/>
        <sz val="11"/>
        <color theme="1"/>
        <name val="Aptos Narrow"/>
        <family val="2"/>
        <charset val="238"/>
        <scheme val="minor"/>
      </font>
      <fill>
        <patternFill patternType="solid">
          <fgColor indexed="64"/>
          <bgColor theme="4" tint="0.79998168889431442"/>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none">
          <fgColor indexed="64"/>
          <bgColor indexed="65"/>
        </patternFill>
      </fill>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theme="1"/>
        <name val="Aptos Narrow"/>
        <family val="2"/>
        <charset val="238"/>
        <scheme val="minor"/>
      </font>
    </dxf>
    <dxf>
      <font>
        <b val="0"/>
        <i val="0"/>
        <strike val="0"/>
        <condense val="0"/>
        <extend val="0"/>
        <outline val="0"/>
        <shadow val="0"/>
        <u val="none"/>
        <vertAlign val="baseline"/>
        <sz val="11"/>
        <color indexed="8"/>
        <name val="Aptos Narrow"/>
        <family val="2"/>
        <charset val="238"/>
        <scheme val="minor"/>
      </font>
      <fill>
        <patternFill patternType="none">
          <fgColor indexed="64"/>
          <bgColor indexed="65"/>
        </patternFill>
      </fill>
    </dxf>
    <dxf>
      <font>
        <b/>
        <i val="0"/>
        <strike val="0"/>
        <condense val="0"/>
        <extend val="0"/>
        <outline val="0"/>
        <shadow val="0"/>
        <u val="none"/>
        <vertAlign val="baseline"/>
        <sz val="11"/>
        <color theme="0"/>
        <name val="Aptos Narrow"/>
        <family val="2"/>
        <charset val="238"/>
        <scheme val="minor"/>
      </font>
      <fill>
        <patternFill patternType="solid">
          <fgColor indexed="64"/>
          <bgColor theme="3"/>
        </patternFill>
      </fill>
      <alignment horizontal="left" vertical="bottom" textRotation="0" wrapText="0" indent="0" justifyLastLine="0" shrinkToFit="0" readingOrder="0"/>
    </dxf>
    <dxf>
      <numFmt numFmtId="167" formatCode="#,##0.00\ \€;[Red]\-#,##0.00\ \€;0.00\ \€"/>
    </dxf>
    <dxf>
      <numFmt numFmtId="167" formatCode="#,##0.00\ \€;[Red]\-#,##0.00\ \€;0.00\ \€"/>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3" formatCode="0%"/>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67" formatCode="#,##0.00\ \€;[Red]\-#,##0.00\ \€;0.00\ \€"/>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65" formatCode="#.#0\ \€;[Red]\]\-#.#0\ \€;0\ \€"/>
    </dxf>
    <dxf>
      <font>
        <b val="0"/>
        <i val="0"/>
        <strike val="0"/>
        <condense val="0"/>
        <extend val="0"/>
        <outline val="0"/>
        <shadow val="0"/>
        <u val="none"/>
        <vertAlign val="baseline"/>
        <sz val="11"/>
        <color indexed="8"/>
        <name val="Aptos Narrow"/>
        <family val="2"/>
        <charset val="238"/>
        <scheme val="minor"/>
      </font>
      <numFmt numFmtId="165" formatCode="#.#0\ \€;[Red]\]\-#.#0\ \€;0\ \€"/>
      <fill>
        <patternFill patternType="solid">
          <fgColor indexed="64"/>
          <bgColor theme="0"/>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numFmt numFmtId="168" formatCode="m/d/yy;@"/>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charset val="238"/>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fill>
        <patternFill patternType="solid">
          <fgColor indexed="64"/>
          <bgColor theme="0"/>
        </patternFill>
      </fill>
    </dxf>
    <dxf>
      <numFmt numFmtId="165" formatCode="#.#0\ \€;[Red]\]\-#.#0\ \€;0\ \€"/>
    </dxf>
    <dxf>
      <font>
        <b val="0"/>
        <i val="0"/>
        <strike val="0"/>
        <condense val="0"/>
        <extend val="0"/>
        <outline val="0"/>
        <shadow val="0"/>
        <u val="none"/>
        <vertAlign val="baseline"/>
        <sz val="11"/>
        <color indexed="8"/>
        <name val="Aptos Narrow"/>
        <family val="2"/>
        <charset val="238"/>
        <scheme val="minor"/>
      </font>
      <fill>
        <patternFill patternType="solid">
          <fgColor indexed="64"/>
          <bgColor theme="0"/>
        </patternFill>
      </fill>
    </dxf>
    <dxf>
      <fill>
        <patternFill patternType="solid">
          <fgColor indexed="64"/>
          <bgColor theme="1" tint="0.249977111117893"/>
        </patternFill>
      </fill>
    </dxf>
    <dxf>
      <numFmt numFmtId="167" formatCode="#,##0.00\ \€;[Red]\-#,##0.00\ \€;0.00\ \€"/>
    </dxf>
    <dxf>
      <numFmt numFmtId="167" formatCode="#,##0.00\ \€;[Red]\-#,##0.00\ \€;0.00\ \€"/>
    </dxf>
    <dxf>
      <numFmt numFmtId="167" formatCode="#,##0.00\ \€;[Red]\-#,##0.00\ \€;0.00\ \€"/>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69" formatCode="[$€-813]\ #,##0"/>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67" formatCode="#,##0.00\ \€;[Red]\-#,##0.00\ \€;0.00\ \€"/>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numFmt numFmtId="165" formatCode="#.#0\ \€;[Red]\]\-#.#0\ \€;0\ \€"/>
    </dxf>
    <dxf>
      <font>
        <b val="0"/>
        <i val="0"/>
        <strike val="0"/>
        <condense val="0"/>
        <extend val="0"/>
        <outline val="0"/>
        <shadow val="0"/>
        <u val="none"/>
        <vertAlign val="baseline"/>
        <sz val="11"/>
        <color indexed="8"/>
        <name val="Aptos Narrow"/>
        <family val="2"/>
        <charset val="238"/>
        <scheme val="minor"/>
      </font>
      <numFmt numFmtId="165" formatCode="#.#0\ \€;[Red]\]\-#.#0\ \€;0\ \€"/>
      <fill>
        <patternFill patternType="solid">
          <fgColor indexed="64"/>
          <bgColor theme="0"/>
        </patternFill>
      </fill>
    </dxf>
    <dxf>
      <font>
        <b val="0"/>
        <i val="0"/>
        <strike val="0"/>
        <condense val="0"/>
        <extend val="0"/>
        <outline val="0"/>
        <shadow val="0"/>
        <u val="none"/>
        <vertAlign val="baseline"/>
        <sz val="11"/>
        <color indexed="8"/>
        <name val="Aptos Narrow"/>
        <family val="2"/>
        <charset val="238"/>
        <scheme val="minor"/>
      </font>
      <numFmt numFmtId="167" formatCode="#,##0.00\ \€;[Red]\-#,##0.00\ \€;0.00\ \€"/>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numFmt numFmtId="168" formatCode="m/d/yy;@"/>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charset val="238"/>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charset val="238"/>
        <scheme val="minor"/>
      </font>
      <fill>
        <patternFill patternType="solid">
          <fgColor indexed="64"/>
          <bgColor theme="0"/>
        </patternFill>
      </fill>
    </dxf>
    <dxf>
      <numFmt numFmtId="165" formatCode="#.#0\ \€;[Red]\]\-#.#0\ \€;0\ \€"/>
    </dxf>
    <dxf>
      <font>
        <b val="0"/>
        <i val="0"/>
        <strike val="0"/>
        <condense val="0"/>
        <extend val="0"/>
        <outline val="0"/>
        <shadow val="0"/>
        <u val="none"/>
        <vertAlign val="baseline"/>
        <sz val="11"/>
        <color indexed="8"/>
        <name val="Aptos Narrow"/>
        <family val="2"/>
        <charset val="238"/>
        <scheme val="minor"/>
      </font>
      <fill>
        <patternFill patternType="solid">
          <fgColor indexed="64"/>
          <bgColor theme="0"/>
        </patternFill>
      </fill>
    </dxf>
    <dxf>
      <fill>
        <patternFill patternType="solid">
          <fgColor indexed="64"/>
          <bgColor theme="1" tint="0.249977111117893"/>
        </patternFill>
      </fill>
    </dxf>
    <dxf>
      <numFmt numFmtId="166" formatCode="#,#00&quot; kEUR&quot;;[Red]\-#,#00&quot; kEUR&quot;;0&quot; kEUR&quot;"/>
    </dxf>
    <dxf>
      <numFmt numFmtId="165" formatCode="#.#0\ \€;[Red]\]\-#.#0\ \€;0\ \€"/>
    </dxf>
    <dxf>
      <numFmt numFmtId="13" formatCode="0%"/>
    </dxf>
    <dxf>
      <numFmt numFmtId="166" formatCode="#,#00&quot; kEUR&quot;;[Red]\-#,#00&quot; kEUR&quot;;0&quot; kEUR&quot;"/>
    </dxf>
    <dxf>
      <numFmt numFmtId="165" formatCode="#.#0\ \€;[Red]\]\-#.#0\ \€;0\ \€"/>
    </dxf>
    <dxf>
      <numFmt numFmtId="165" formatCode="#.#0\ \€;[Red]\]\-#.#0\ \€;0\ \€"/>
    </dxf>
    <dxf>
      <font>
        <strike val="0"/>
        <outline val="0"/>
        <shadow val="0"/>
        <u val="none"/>
        <vertAlign val="baseline"/>
        <sz val="11"/>
        <color theme="1"/>
        <name val="Aptos Narrow"/>
        <family val="2"/>
        <scheme val="minor"/>
      </font>
      <fill>
        <patternFill patternType="solid">
          <fgColor indexed="64"/>
          <bgColor theme="1"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[Excel_example_tasks.xlsx]Column Chart!Sprzedaż i marża po grupach produktowych - 1/4/2014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100" b="1" i="0" u="none" strike="noStrike" cap="none" baseline="0"/>
              <a:t>Sprzedaż i marża po grupach produktowych - 1/4/2014</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pPr>
            <a:solidFill>
              <a:schemeClr val="accent2">
                <a:lumMod val="60000"/>
                <a:lumOff val="40000"/>
              </a:schemeClr>
            </a:solidFill>
            <a:ln>
              <a:noFill/>
            </a:ln>
            <a:effectLst>
              <a:glow rad="63500">
                <a:schemeClr val="accent2">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pPr>
            <a:solidFill>
              <a:schemeClr val="accent2">
                <a:lumMod val="60000"/>
                <a:lumOff val="40000"/>
              </a:schemeClr>
            </a:solidFill>
            <a:ln>
              <a:noFill/>
            </a:ln>
            <a:effectLst>
              <a:glow rad="63500">
                <a:schemeClr val="accent2">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Chart'!$C$4</c:f>
              <c:strCache>
                <c:ptCount val="1"/>
                <c:pt idx="0">
                  <c:v>Wartość Sprzedaży </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'Column Chart'!$B$5:$B$7</c:f>
              <c:strCache>
                <c:ptCount val="2"/>
                <c:pt idx="0">
                  <c:v>ADB</c:v>
                </c:pt>
                <c:pt idx="1">
                  <c:v>SEA</c:v>
                </c:pt>
              </c:strCache>
            </c:strRef>
          </c:cat>
          <c:val>
            <c:numRef>
              <c:f>'Column Chart'!$C$5:$C$7</c:f>
              <c:numCache>
                <c:formatCode>#,##0.00\ \€;[Red]\-#,##0.00\ \€;0.00\ \€</c:formatCode>
                <c:ptCount val="2"/>
                <c:pt idx="0">
                  <c:v>284811.93533333327</c:v>
                </c:pt>
                <c:pt idx="1">
                  <c:v>86649.401005464475</c:v>
                </c:pt>
              </c:numCache>
            </c:numRef>
          </c:val>
          <c:extLst>
            <c:ext xmlns:c16="http://schemas.microsoft.com/office/drawing/2014/chart" uri="{C3380CC4-5D6E-409C-BE32-E72D297353CC}">
              <c16:uniqueId val="{00000003-1E79-4BBC-98AC-C4981911640A}"/>
            </c:ext>
          </c:extLst>
        </c:ser>
        <c:ser>
          <c:idx val="1"/>
          <c:order val="1"/>
          <c:tx>
            <c:strRef>
              <c:f>'Column Chart'!$D$4</c:f>
              <c:strCache>
                <c:ptCount val="1"/>
                <c:pt idx="0">
                  <c:v>Marża</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'Column Chart'!$B$5:$B$7</c:f>
              <c:strCache>
                <c:ptCount val="2"/>
                <c:pt idx="0">
                  <c:v>ADB</c:v>
                </c:pt>
                <c:pt idx="1">
                  <c:v>SEA</c:v>
                </c:pt>
              </c:strCache>
            </c:strRef>
          </c:cat>
          <c:val>
            <c:numRef>
              <c:f>'Column Chart'!$D$5:$D$7</c:f>
              <c:numCache>
                <c:formatCode>#,##0.00\ \€;[Red]\-#,##0.00\ \€;0.00\ \€</c:formatCode>
                <c:ptCount val="2"/>
                <c:pt idx="0">
                  <c:v>53089.631333333273</c:v>
                </c:pt>
                <c:pt idx="1">
                  <c:v>8624.1262295082124</c:v>
                </c:pt>
              </c:numCache>
            </c:numRef>
          </c:val>
          <c:extLst>
            <c:ext xmlns:c16="http://schemas.microsoft.com/office/drawing/2014/chart" uri="{C3380CC4-5D6E-409C-BE32-E72D297353CC}">
              <c16:uniqueId val="{00000004-1E79-4BBC-98AC-C4981911640A}"/>
            </c:ext>
          </c:extLst>
        </c:ser>
        <c:dLbls>
          <c:showLegendKey val="0"/>
          <c:showVal val="0"/>
          <c:showCatName val="0"/>
          <c:showSerName val="0"/>
          <c:showPercent val="0"/>
          <c:showBubbleSize val="0"/>
        </c:dLbls>
        <c:gapWidth val="315"/>
        <c:overlap val="-40"/>
        <c:axId val="1614406864"/>
        <c:axId val="1614398224"/>
      </c:barChart>
      <c:catAx>
        <c:axId val="16144068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398224"/>
        <c:crosses val="autoZero"/>
        <c:auto val="1"/>
        <c:lblAlgn val="ctr"/>
        <c:lblOffset val="100"/>
        <c:noMultiLvlLbl val="0"/>
      </c:catAx>
      <c:valAx>
        <c:axId val="1614398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Red]\-#,##0.00\ \€;0.0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406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601265</xdr:colOff>
      <xdr:row>2</xdr:row>
      <xdr:rowOff>172638</xdr:rowOff>
    </xdr:from>
    <xdr:to>
      <xdr:col>15</xdr:col>
      <xdr:colOff>17860</xdr:colOff>
      <xdr:row>23</xdr:row>
      <xdr:rowOff>190499</xdr:rowOff>
    </xdr:to>
    <xdr:graphicFrame macro="">
      <xdr:nvGraphicFramePr>
        <xdr:cNvPr id="2" name="Sprzedaż i marża po grupach produktowych - 1/4/2014">
          <a:extLst>
            <a:ext uri="{FF2B5EF4-FFF2-40B4-BE49-F238E27FC236}">
              <a16:creationId xmlns:a16="http://schemas.microsoft.com/office/drawing/2014/main" id="{FE037526-B599-4EB5-E6D3-7676C6844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10713</xdr:colOff>
      <xdr:row>3</xdr:row>
      <xdr:rowOff>5952</xdr:rowOff>
    </xdr:from>
    <xdr:to>
      <xdr:col>19</xdr:col>
      <xdr:colOff>17857</xdr:colOff>
      <xdr:row>18</xdr:row>
      <xdr:rowOff>8333</xdr:rowOff>
    </xdr:to>
    <mc:AlternateContent xmlns:mc="http://schemas.openxmlformats.org/markup-compatibility/2006" xmlns:a14="http://schemas.microsoft.com/office/drawing/2010/main">
      <mc:Choice Requires="a14">
        <xdr:graphicFrame macro="">
          <xdr:nvGraphicFramePr>
            <xdr:cNvPr id="3" name="Data">
              <a:extLst>
                <a:ext uri="{FF2B5EF4-FFF2-40B4-BE49-F238E27FC236}">
                  <a16:creationId xmlns:a16="http://schemas.microsoft.com/office/drawing/2014/main" id="{2F500156-098C-87ED-E12A-1E848F1CD653}"/>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10762057" y="577452"/>
              <a:ext cx="1828800" cy="28598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jtek" refreshedDate="45591.733680555553" createdVersion="8" refreshedVersion="8" minRefreshableVersion="3" recordCount="116" xr:uid="{2E2A53C0-BBCA-4E6D-B24C-7438AECEECEF}">
  <cacheSource type="worksheet">
    <worksheetSource name="Table24"/>
  </cacheSource>
  <cacheFields count="11">
    <cacheField name="Indeks" numFmtId="0">
      <sharedItems count="49">
        <s v="I000000063"/>
        <s v="I000001091"/>
        <s v="I000000711"/>
        <s v="I000000720"/>
        <s v="I000000734"/>
        <s v="I000000735"/>
        <s v="I000000736"/>
        <s v="I000001092"/>
        <s v="I000001430"/>
        <s v="I000001432"/>
        <s v="I000001938"/>
        <s v="I000002042"/>
        <s v="I000002164"/>
        <s v="I000002181"/>
        <s v="I000002184"/>
        <s v="I000002203"/>
        <s v="I000002670"/>
        <s v="I000002672"/>
        <s v="I000002673"/>
        <s v="I000002674"/>
        <s v="I000002685"/>
        <s v="I000002692"/>
        <s v="I000002693"/>
        <s v="I000002695"/>
        <s v="I000002696"/>
        <s v="I000002697"/>
        <s v="I000002699"/>
        <s v="I000002701"/>
        <s v="I000002702"/>
        <s v="I000002710"/>
        <s v="I000002711"/>
        <s v="I000002713"/>
        <s v="I000002714"/>
        <s v="I000002715"/>
        <s v="I000002716"/>
        <s v="I000002760"/>
        <s v="I000002807"/>
        <s v="I000003141"/>
        <s v="I000003142"/>
        <s v="I000003143"/>
        <s v="I000003144"/>
        <s v="I000003157"/>
        <s v="IKV0000105"/>
        <s v="IKV0000210"/>
        <s v="IKV0000301"/>
        <s v="IKV0000303"/>
        <s v="IKV0000305"/>
        <s v="IKV0000307"/>
        <s v="IKV0000314"/>
      </sharedItems>
    </cacheField>
    <cacheField name="Grupa produktowa" numFmtId="0">
      <sharedItems/>
    </cacheField>
    <cacheField name="Data" numFmtId="168">
      <sharedItems containsSemiMixedTypes="0" containsNonDate="0" containsDate="1" containsString="0" minDate="2014-01-02T00:00:00" maxDate="2014-06-22T00:00:00" count="46">
        <d v="2014-01-24T00:00:00"/>
        <d v="2014-01-14T00:00:00"/>
        <d v="2014-01-21T00:00:00"/>
        <d v="2014-01-09T00:00:00"/>
        <d v="2014-04-14T00:00:00"/>
        <d v="2014-03-21T00:00:00"/>
        <d v="2014-01-17T00:00:00"/>
        <d v="2014-02-14T00:00:00"/>
        <d v="2014-03-10T00:00:00"/>
        <d v="2014-01-10T00:00:00"/>
        <d v="2014-05-10T00:00:00"/>
        <d v="2014-04-10T00:00:00"/>
        <d v="2014-01-30T00:00:00"/>
        <d v="2014-01-29T00:00:00"/>
        <d v="2014-05-29T00:00:00"/>
        <d v="2014-02-10T00:00:00"/>
        <d v="2014-01-22T00:00:00"/>
        <d v="2014-01-25T00:00:00"/>
        <d v="2014-03-22T00:00:00"/>
        <d v="2014-01-04T00:00:00"/>
        <d v="2014-01-18T00:00:00"/>
        <d v="2014-01-15T00:00:00"/>
        <d v="2014-01-16T00:00:00"/>
        <d v="2014-02-24T00:00:00"/>
        <d v="2014-04-16T00:00:00"/>
        <d v="2014-06-21T00:00:00"/>
        <d v="2014-01-08T00:00:00"/>
        <d v="2014-06-15T00:00:00"/>
        <d v="2014-03-28T00:00:00"/>
        <d v="2014-04-30T00:00:00"/>
        <d v="2014-05-22T00:00:00"/>
        <d v="2014-03-30T00:00:00"/>
        <d v="2014-05-24T00:00:00"/>
        <d v="2014-03-17T00:00:00"/>
        <d v="2014-04-22T00:00:00"/>
        <d v="2014-05-18T00:00:00"/>
        <d v="2014-05-31T00:00:00"/>
        <d v="2014-01-23T00:00:00"/>
        <d v="2014-05-06T00:00:00"/>
        <d v="2014-03-19T00:00:00"/>
        <d v="2014-06-17T00:00:00"/>
        <d v="2014-03-13T00:00:00"/>
        <d v="2014-01-05T00:00:00"/>
        <d v="2014-04-01T00:00:00"/>
        <d v="2014-01-02T00:00:00"/>
        <d v="2014-02-19T00:00:00"/>
      </sharedItems>
      <fieldGroup par="10"/>
    </cacheField>
    <cacheField name="Ilość [szt.]" numFmtId="0">
      <sharedItems containsSemiMixedTypes="0" containsString="0" containsNumber="1" containsInteger="1" minValue="1" maxValue="8772"/>
    </cacheField>
    <cacheField name="Cena zakupu [EUR]" numFmtId="167">
      <sharedItems containsSemiMixedTypes="0" containsString="0" containsNumber="1" minValue="7.0296555555555544" maxValue="2150.7795555555554"/>
    </cacheField>
    <cacheField name="Cena sprzedaży [EUR]" numFmtId="165">
      <sharedItems containsSemiMixedTypes="0" containsString="0" containsNumber="1" minValue="7.7966095238095239" maxValue="2386.4408888888888"/>
    </cacheField>
    <cacheField name="Wartość sprzedaży [EUR]" numFmtId="167">
      <sharedItems containsSemiMixedTypes="0" containsString="0" containsNumber="1" minValue="479.45600000000007" maxValue="818426.88122222212" count="108">
        <n v="759.87799999999993"/>
        <n v="99600.031125000009"/>
        <n v="49005.020166666654"/>
        <n v="49199.99"/>
        <n v="125745.01683333333"/>
        <n v="36520.021999999997"/>
        <n v="418320.25199999992"/>
        <n v="840"/>
        <n v="181020"/>
        <n v="143220"/>
        <n v="32812.879999999997"/>
        <n v="157286.92800000001"/>
        <n v="12194.128000000001"/>
        <n v="115730.984"/>
        <n v="135577.85600000003"/>
        <n v="27265.496000000003"/>
        <n v="21777.256000000001"/>
        <n v="233616.40000000002"/>
        <n v="313060.72000000003"/>
        <n v="292765.89600000001"/>
        <n v="39989.781333333332"/>
        <n v="46246.890083333332"/>
        <n v="68099.816166666671"/>
        <n v="6098.491"/>
        <n v="307973.79550000001"/>
        <n v="56411.106500000009"/>
        <n v="3049.2490000000003"/>
        <n v="104182.67416666668"/>
        <n v="75600"/>
        <n v="134925"/>
        <n v="125189.88299999997"/>
        <n v="111279.89599999998"/>
        <n v="220419.79399999997"/>
        <n v="163709.84699999998"/>
        <n v="133796.76310000001"/>
        <n v="105838.35324999999"/>
        <n v="64392.141333333326"/>
        <n v="47185.641999999993"/>
        <n v="157857.65100000001"/>
        <n v="169093.07100000003"/>
        <n v="252796.95000000004"/>
        <n v="184295.32799999998"/>
        <n v="179471.62100000001"/>
        <n v="148998.08000000002"/>
        <n v="32170.04"/>
        <n v="45478.341999999997"/>
        <n v="158642.4644"/>
        <n v="114079.97439999999"/>
        <n v="76647.492833333337"/>
        <n v="156860.08799999999"/>
        <n v="101069.5168"/>
        <n v="25267.805499999995"/>
        <n v="128154.929"/>
        <n v="54149.97"/>
        <n v="39709.978000000003"/>
        <n v="62120.855999999992"/>
        <n v="1849.3719999999998"/>
        <n v="98037.631999999983"/>
        <n v="425572.44799999992"/>
        <n v="82440.73599999999"/>
        <n v="40106.303999999996"/>
        <n v="55496.423500000004"/>
        <n v="64488.980111111108"/>
        <n v="307636.87499999994"/>
        <n v="2787.84"/>
        <n v="542033.33333333326"/>
        <n v="818426.88122222212"/>
        <n v="445398.723"/>
        <n v="275222.69774999999"/>
        <n v="329937.3"/>
        <n v="99256.137749999994"/>
        <n v="33543.643291666667"/>
        <n v="195799.99999999997"/>
        <n v="28384.713"/>
        <n v="37099.990666666665"/>
        <n v="34483.720000000008"/>
        <n v="3065.6560000000004"/>
        <n v="13995.88"/>
        <n v="170437.96799999999"/>
        <n v="25963.776000000002"/>
        <n v="26251.16"/>
        <n v="57941.144"/>
        <n v="16136.151999999998"/>
        <n v="44620.752000000008"/>
        <n v="28722.336000000003"/>
        <n v="36132.92"/>
        <n v="144219.74400000001"/>
        <n v="62577.768000000004"/>
        <n v="4979.8879999999999"/>
        <n v="53605.751999999993"/>
        <n v="9172.6880000000001"/>
        <n v="46149.840000000004"/>
        <n v="21195.048000000003"/>
        <n v="378449.25600000005"/>
        <n v="221011.27200000003"/>
        <n v="112001.52"/>
        <n v="36576.140740740746"/>
        <n v="5638.6720000000005"/>
        <n v="86649.401005464475"/>
        <n v="165425.16800000001"/>
        <n v="43282.623999999996"/>
        <n v="21477.968000000001"/>
        <n v="479.45600000000007"/>
        <n v="212811.38150000002"/>
        <n v="21916.269371428571"/>
        <n v="4303.7360000000008"/>
        <n v="3929.4879999999998"/>
        <n v="9762.720000000003"/>
      </sharedItems>
    </cacheField>
    <cacheField name="Koszt [EUR]" numFmtId="167">
      <sharedItems containsSemiMixedTypes="0" containsString="0" containsNumber="1" minValue="163.798" maxValue="768431.50266666675"/>
    </cacheField>
    <cacheField name="Marża [EUR]" numFmtId="167">
      <sharedItems containsSemiMixedTypes="0" containsString="0" containsNumber="1" minValue="47.4020000000001" maxValue="294737.77739473683" count="116">
        <n v="212.95399999999995"/>
        <n v="18993.253125000017"/>
        <n v="9834.6581666666534"/>
        <n v="10353.349999999999"/>
        <n v="27657.318166666664"/>
        <n v="8032.4859999999971"/>
        <n v="92008.475999999966"/>
        <n v="192.55999999999995"/>
        <n v="41495.817999999999"/>
        <n v="34310.510666666683"/>
        <n v="3244.880000000001"/>
        <n v="15559.993000000017"/>
        <n v="1204.0790000000015"/>
        <n v="11429.891999999993"/>
        <n v="13249.867000000057"/>
        <n v="2696.6790000000037"/>
        <n v="2155.6890000000021"/>
        <n v="20804.542000000016"/>
        <n v="30911.482000000018"/>
        <n v="28959.836000000068"/>
        <n v="2724.1940000000031"/>
        <n v="4893.820749999999"/>
        <n v="8767.8321666666598"/>
        <n v="863.65099999999984"/>
        <n v="32702.335499999986"/>
        <n v="7262.9705000000031"/>
        <n v="392.59299999999985"/>
        <n v="13413.594166666662"/>
        <n v="10188.864000000001"/>
        <n v="18184.634666666636"/>
        <n v="16528.394999999975"/>
        <n v="14691.906666666648"/>
        <n v="39606.177999999956"/>
        <n v="32512.958999999973"/>
        <n v="22765.520700000008"/>
        <n v="18169.389916666652"/>
        <n v="13483.453333333317"/>
        <n v="10742.12999999999"/>
        <n v="34535.743000000002"/>
        <n v="36993.803000000014"/>
        <n v="53547.75"/>
        <n v="40346.623999999953"/>
        <n v="19494.300999999978"/>
        <n v="14909.171200000012"/>
        <n v="4819.737600000004"/>
        <n v="6378.1553333333286"/>
        <n v="23029.81799999997"/>
        <n v="16560.767999999982"/>
        <n v="11981.856833333346"/>
        <n v="24521.229333333322"/>
        <n v="15740.211199999991"/>
        <n v="3935.4734999999928"/>
        <n v="19969.672999999995"/>
        <n v="8437.89"/>
        <n v="6187.7860000000001"/>
        <n v="10313.741333333317"/>
        <n v="325.63599999999974"/>
        <n v="31632.127999999982"/>
        <n v="137310.66399999987"/>
        <n v="26599.743999999984"/>
        <n v="12940.271999999994"/>
        <n v="4975.5339000000022"/>
        <n v="7611.4609999999957"/>
        <n v="63824.39699999991"/>
        <n v="118.42870416666665"/>
        <n v="30384.839999999909"/>
        <n v="49995.378555555362"/>
        <n v="35066.331000000006"/>
        <n v="21678.073083333322"/>
        <n v="25987.699999999953"/>
        <n v="7817.9664166666626"/>
        <n v="2642.0599583333351"/>
        <n v="28343.295999999973"/>
        <n v="5999.7929999999978"/>
        <n v="8535.6599999999962"/>
        <n v="3410.8390000000109"/>
        <n v="303.05000000000064"/>
        <n v="1390.8399999999983"/>
        <n v="16843.401000000013"/>
        <n v="2565.0090000000055"/>
        <n v="2592.3430000000008"/>
        <n v="5721.1930000000066"/>
        <n v="1621.2389999999978"/>
        <n v="4412.2340000000186"/>
        <n v="2835.1039999999994"/>
        <n v="3563.9849999999969"/>
        <n v="14252.662000000011"/>
        <n v="6158.9579999999987"/>
        <n v="493.50399999999991"/>
        <n v="5290.7999999999956"/>
        <n v="906.8010000000013"/>
        <n v="4555.7420000000056"/>
        <n v="2092.5240000000049"/>
        <n v="37709.087000000116"/>
        <n v="21817.088000000076"/>
        <n v="11061.282000000021"/>
        <n v="3614.9132962963049"/>
        <n v="555.95800000000054"/>
        <n v="8624.1262295082124"/>
        <n v="16318.33600000001"/>
        <n v="4277.2939999999944"/>
        <n v="2120.9520000000011"/>
        <n v="47.4020000000001"/>
        <n v="20994.321625000011"/>
        <n v="2155.9076047619055"/>
        <n v="425.49800000000096"/>
        <n v="386.53600000000051"/>
        <n v="964.07700000000295"/>
        <n v="5839.9051818181815"/>
        <n v="294737.77739473683"/>
        <n v="52710.709440298517"/>
        <n v="2885.451"/>
        <n v="98669.435705128213"/>
        <n v="66481.91721739131"/>
        <n v="118602.65158333334"/>
        <n v="107695.66448837207"/>
      </sharedItems>
    </cacheField>
    <cacheField name="Days (Data)" numFmtId="0" databaseField="0">
      <fieldGroup base="2">
        <rangePr groupBy="days" startDate="2014-01-02T00:00:00" endDate="2014-06-22T00:00:00"/>
        <groupItems count="368">
          <s v="&lt;1/2/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22/2014"/>
        </groupItems>
      </fieldGroup>
    </cacheField>
    <cacheField name="Months (Data)" numFmtId="0" databaseField="0">
      <fieldGroup base="2">
        <rangePr groupBy="months" startDate="2014-01-02T00:00:00" endDate="2014-06-22T00:00:00"/>
        <groupItems count="14">
          <s v="&lt;1/2/2014"/>
          <s v="Jan"/>
          <s v="Feb"/>
          <s v="Mar"/>
          <s v="Apr"/>
          <s v="May"/>
          <s v="Jun"/>
          <s v="Jul"/>
          <s v="Aug"/>
          <s v="Sep"/>
          <s v="Oct"/>
          <s v="Nov"/>
          <s v="Dec"/>
          <s v="&gt;6/22/201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jtek" refreshedDate="45592.547902546299" createdVersion="8" refreshedVersion="8" minRefreshableVersion="3" recordCount="116" xr:uid="{E3D60E69-9872-4283-A171-EAB1B38D4579}">
  <cacheSource type="worksheet">
    <worksheetSource ref="B2:J118" sheet="wykres"/>
  </cacheSource>
  <cacheFields count="9">
    <cacheField name="Indeks" numFmtId="0">
      <sharedItems/>
    </cacheField>
    <cacheField name="Grupa produktowa" numFmtId="0">
      <sharedItems count="8">
        <s v="ADI"/>
        <s v="SEA"/>
        <s v="ADB"/>
        <s v="FMS"/>
        <s v="INS"/>
        <s v="SAB"/>
        <s v="FIX"/>
        <s v="OTH"/>
      </sharedItems>
    </cacheField>
    <cacheField name="Data" numFmtId="168">
      <sharedItems containsSemiMixedTypes="0" containsNonDate="0" containsDate="1" containsString="0" minDate="2014-01-02T00:00:00" maxDate="2014-06-22T00:00:00" count="46">
        <d v="2014-01-24T00:00:00"/>
        <d v="2014-01-14T00:00:00"/>
        <d v="2014-01-21T00:00:00"/>
        <d v="2014-01-09T00:00:00"/>
        <d v="2014-04-14T00:00:00"/>
        <d v="2014-03-21T00:00:00"/>
        <d v="2014-01-17T00:00:00"/>
        <d v="2014-02-14T00:00:00"/>
        <d v="2014-03-10T00:00:00"/>
        <d v="2014-01-10T00:00:00"/>
        <d v="2014-05-10T00:00:00"/>
        <d v="2014-04-10T00:00:00"/>
        <d v="2014-01-30T00:00:00"/>
        <d v="2014-01-29T00:00:00"/>
        <d v="2014-05-29T00:00:00"/>
        <d v="2014-02-10T00:00:00"/>
        <d v="2014-01-22T00:00:00"/>
        <d v="2014-01-25T00:00:00"/>
        <d v="2014-03-22T00:00:00"/>
        <d v="2014-01-04T00:00:00"/>
        <d v="2014-01-18T00:00:00"/>
        <d v="2014-01-15T00:00:00"/>
        <d v="2014-01-16T00:00:00"/>
        <d v="2014-02-24T00:00:00"/>
        <d v="2014-04-16T00:00:00"/>
        <d v="2014-06-21T00:00:00"/>
        <d v="2014-01-08T00:00:00"/>
        <d v="2014-06-15T00:00:00"/>
        <d v="2014-03-28T00:00:00"/>
        <d v="2014-04-30T00:00:00"/>
        <d v="2014-05-22T00:00:00"/>
        <d v="2014-03-30T00:00:00"/>
        <d v="2014-05-24T00:00:00"/>
        <d v="2014-03-17T00:00:00"/>
        <d v="2014-04-22T00:00:00"/>
        <d v="2014-05-18T00:00:00"/>
        <d v="2014-05-31T00:00:00"/>
        <d v="2014-01-23T00:00:00"/>
        <d v="2014-05-06T00:00:00"/>
        <d v="2014-03-19T00:00:00"/>
        <d v="2014-06-17T00:00:00"/>
        <d v="2014-03-13T00:00:00"/>
        <d v="2014-01-05T00:00:00"/>
        <d v="2014-04-01T00:00:00"/>
        <d v="2014-01-02T00:00:00"/>
        <d v="2014-02-19T00:00:00"/>
      </sharedItems>
    </cacheField>
    <cacheField name="Ilość [szt.]" numFmtId="0">
      <sharedItems containsSemiMixedTypes="0" containsString="0" containsNumber="1" containsInteger="1" minValue="1" maxValue="8772"/>
    </cacheField>
    <cacheField name="Cena zakupu [EUR]" numFmtId="167">
      <sharedItems containsSemiMixedTypes="0" containsString="0" containsNumber="1" minValue="7.0296555555555544" maxValue="2150.7795555555554"/>
    </cacheField>
    <cacheField name="Cena sprzedaży [EUR]" numFmtId="165">
      <sharedItems containsSemiMixedTypes="0" containsString="0" containsNumber="1" minValue="7.7966095238095239" maxValue="2386.4408888888888"/>
    </cacheField>
    <cacheField name="Wartość sprzedaży [EUR]" numFmtId="167">
      <sharedItems containsSemiMixedTypes="0" containsString="0" containsNumber="1" minValue="479.45600000000007" maxValue="818426.88122222212"/>
    </cacheField>
    <cacheField name="Koszt [EUR]" numFmtId="167">
      <sharedItems containsSemiMixedTypes="0" containsString="0" containsNumber="1" minValue="163.798" maxValue="768431.50266666675"/>
    </cacheField>
    <cacheField name="Marża [EUR]" numFmtId="167">
      <sharedItems containsSemiMixedTypes="0" containsString="0" containsNumber="1" minValue="47.4020000000001" maxValue="294737.77739473683"/>
    </cacheField>
  </cacheFields>
  <extLst>
    <ext xmlns:x14="http://schemas.microsoft.com/office/spreadsheetml/2009/9/main" uri="{725AE2AE-9491-48be-B2B4-4EB974FC3084}">
      <x14:pivotCacheDefinition pivotCacheId="426606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x v="0"/>
    <s v="ADI"/>
    <x v="0"/>
    <n v="2"/>
    <n v="273.46199999999999"/>
    <n v="379.93899999999996"/>
    <x v="0"/>
    <n v="546.92399999999998"/>
    <x v="0"/>
  </r>
  <r>
    <x v="0"/>
    <s v="SEA"/>
    <x v="1"/>
    <n v="249"/>
    <n v="323.72199999999998"/>
    <n v="400.00012500000003"/>
    <x v="1"/>
    <n v="80606.777999999991"/>
    <x v="1"/>
  </r>
  <r>
    <x v="1"/>
    <s v="ADI"/>
    <x v="1"/>
    <n v="121"/>
    <n v="323.72199999999998"/>
    <n v="405.00016666666659"/>
    <x v="2"/>
    <n v="39170.362000000001"/>
    <x v="2"/>
  </r>
  <r>
    <x v="0"/>
    <s v="SEA"/>
    <x v="1"/>
    <n v="120"/>
    <n v="323.72199999999998"/>
    <n v="409.99991666666665"/>
    <x v="3"/>
    <n v="38846.639999999999"/>
    <x v="3"/>
  </r>
  <r>
    <x v="0"/>
    <s v="SEA"/>
    <x v="2"/>
    <n v="303"/>
    <n v="323.72177777777779"/>
    <n v="415.00005555555555"/>
    <x v="4"/>
    <n v="98087.698666666663"/>
    <x v="4"/>
  </r>
  <r>
    <x v="0"/>
    <s v="SEA"/>
    <x v="3"/>
    <n v="88"/>
    <n v="323.72199999999998"/>
    <n v="415.00024999999994"/>
    <x v="5"/>
    <n v="28487.536"/>
    <x v="5"/>
  </r>
  <r>
    <x v="0"/>
    <s v="SEA"/>
    <x v="4"/>
    <n v="1008"/>
    <n v="323.72199999999998"/>
    <n v="415.00024999999994"/>
    <x v="6"/>
    <n v="326311.77599999995"/>
    <x v="6"/>
  </r>
  <r>
    <x v="0"/>
    <s v="SEA"/>
    <x v="5"/>
    <n v="2"/>
    <n v="323.72000000000003"/>
    <n v="420"/>
    <x v="7"/>
    <n v="647.44000000000005"/>
    <x v="7"/>
  </r>
  <r>
    <x v="0"/>
    <s v="SEA"/>
    <x v="4"/>
    <n v="431"/>
    <n v="323.72199999999998"/>
    <n v="420"/>
    <x v="8"/>
    <n v="139524.182"/>
    <x v="8"/>
  </r>
  <r>
    <x v="0"/>
    <s v="SEA"/>
    <x v="6"/>
    <n v="341"/>
    <n v="319.38266666666664"/>
    <n v="420"/>
    <x v="9"/>
    <n v="108909.48933333332"/>
    <x v="9"/>
  </r>
  <r>
    <x v="2"/>
    <s v="SEA"/>
    <x v="7"/>
    <n v="660"/>
    <n v="44.8"/>
    <n v="49.716484848484846"/>
    <x v="10"/>
    <n v="29567.999999999996"/>
    <x v="10"/>
  </r>
  <r>
    <x v="3"/>
    <s v="ADB"/>
    <x v="8"/>
    <n v="2484"/>
    <n v="57.055931964573269"/>
    <n v="63.320019323671502"/>
    <x v="11"/>
    <n v="141726.935"/>
    <x v="11"/>
  </r>
  <r>
    <x v="4"/>
    <s v="FMS"/>
    <x v="9"/>
    <n v="192"/>
    <n v="57.239838541666664"/>
    <n v="63.511083333333332"/>
    <x v="12"/>
    <n v="10990.048999999999"/>
    <x v="12"/>
  </r>
  <r>
    <x v="5"/>
    <s v="INS"/>
    <x v="10"/>
    <n v="1548"/>
    <n v="67.377966408268733"/>
    <n v="74.761617571059432"/>
    <x v="13"/>
    <n v="104301.092"/>
    <x v="13"/>
  </r>
  <r>
    <x v="6"/>
    <s v="ADI"/>
    <x v="9"/>
    <n v="1788"/>
    <n v="68.416101230425042"/>
    <n v="75.826541387024619"/>
    <x v="14"/>
    <n v="122327.98899999997"/>
    <x v="14"/>
  </r>
  <r>
    <x v="1"/>
    <s v="ADI"/>
    <x v="10"/>
    <n v="1550"/>
    <n v="15.850849677419355"/>
    <n v="17.590642580645163"/>
    <x v="15"/>
    <n v="24568.816999999999"/>
    <x v="15"/>
  </r>
  <r>
    <x v="7"/>
    <s v="FMS"/>
    <x v="9"/>
    <n v="1238"/>
    <n v="15.849407915993538"/>
    <n v="17.590675282714056"/>
    <x v="16"/>
    <n v="19621.566999999999"/>
    <x v="16"/>
  </r>
  <r>
    <x v="8"/>
    <s v="SAB"/>
    <x v="9"/>
    <n v="3000"/>
    <n v="70.937286"/>
    <n v="77.872133333333338"/>
    <x v="17"/>
    <n v="212811.85800000001"/>
    <x v="17"/>
  </r>
  <r>
    <x v="9"/>
    <s v="FIX"/>
    <x v="9"/>
    <n v="4300"/>
    <n v="65.616101860465122"/>
    <n v="72.804818604651174"/>
    <x v="18"/>
    <n v="282149.23800000001"/>
    <x v="18"/>
  </r>
  <r>
    <x v="10"/>
    <s v="FIX"/>
    <x v="11"/>
    <n v="3468"/>
    <n v="76.068644752018443"/>
    <n v="84.419231833910032"/>
    <x v="19"/>
    <n v="263806.05999999994"/>
    <x v="19"/>
  </r>
  <r>
    <x v="11"/>
    <s v="ADB"/>
    <x v="12"/>
    <n v="88"/>
    <n v="423.47258333333332"/>
    <n v="454.42933333333332"/>
    <x v="20"/>
    <n v="37265.587333333329"/>
    <x v="20"/>
  </r>
  <r>
    <x v="11"/>
    <s v="ADB"/>
    <x v="13"/>
    <n v="91"/>
    <n v="454.42933333333332"/>
    <n v="508.20758333333333"/>
    <x v="21"/>
    <n v="41353.069333333333"/>
    <x v="21"/>
  </r>
  <r>
    <x v="11"/>
    <s v="ADB"/>
    <x v="0"/>
    <n v="134"/>
    <n v="442.77600000000007"/>
    <n v="508.20758333333333"/>
    <x v="22"/>
    <n v="59331.984000000011"/>
    <x v="22"/>
  </r>
  <r>
    <x v="11"/>
    <s v="ADB"/>
    <x v="14"/>
    <n v="12"/>
    <n v="436.23666666666668"/>
    <n v="508.20758333333333"/>
    <x v="23"/>
    <n v="5234.84"/>
    <x v="23"/>
  </r>
  <r>
    <x v="11"/>
    <s v="ADB"/>
    <x v="13"/>
    <n v="606"/>
    <n v="454.24333333333334"/>
    <n v="508.20758333333333"/>
    <x v="24"/>
    <n v="275271.46000000002"/>
    <x v="24"/>
  </r>
  <r>
    <x v="11"/>
    <s v="ADB"/>
    <x v="3"/>
    <n v="111"/>
    <n v="442.77600000000007"/>
    <n v="508.20816666666673"/>
    <x v="25"/>
    <n v="49148.136000000006"/>
    <x v="25"/>
  </r>
  <r>
    <x v="11"/>
    <s v="ADB"/>
    <x v="15"/>
    <n v="6"/>
    <n v="442.77600000000007"/>
    <n v="508.20816666666673"/>
    <x v="26"/>
    <n v="2656.6560000000004"/>
    <x v="26"/>
  </r>
  <r>
    <x v="11"/>
    <s v="ADB"/>
    <x v="15"/>
    <n v="205"/>
    <n v="442.77600000000007"/>
    <n v="508.20816666666673"/>
    <x v="27"/>
    <n v="90769.080000000016"/>
    <x v="27"/>
  </r>
  <r>
    <x v="11"/>
    <s v="ADB"/>
    <x v="16"/>
    <n v="144"/>
    <n v="454.24399999999997"/>
    <n v="525"/>
    <x v="28"/>
    <n v="65411.135999999999"/>
    <x v="28"/>
  </r>
  <r>
    <x v="11"/>
    <s v="ADB"/>
    <x v="17"/>
    <n v="257"/>
    <n v="454.24266666666676"/>
    <n v="525"/>
    <x v="29"/>
    <n v="116740.36533333336"/>
    <x v="29"/>
  </r>
  <r>
    <x v="11"/>
    <s v="ADB"/>
    <x v="18"/>
    <n v="234"/>
    <n v="464.3653333333333"/>
    <n v="534.9994999999999"/>
    <x v="30"/>
    <n v="108661.488"/>
    <x v="30"/>
  </r>
  <r>
    <x v="11"/>
    <s v="ADB"/>
    <x v="13"/>
    <n v="208"/>
    <n v="464.3653333333333"/>
    <n v="534.9994999999999"/>
    <x v="31"/>
    <n v="96587.989333333331"/>
    <x v="31"/>
  </r>
  <r>
    <x v="11"/>
    <s v="ADB"/>
    <x v="19"/>
    <n v="412"/>
    <n v="438.86800000000005"/>
    <n v="534.9994999999999"/>
    <x v="32"/>
    <n v="180813.61600000001"/>
    <x v="32"/>
  </r>
  <r>
    <x v="11"/>
    <s v="ADB"/>
    <x v="20"/>
    <n v="306"/>
    <n v="428.74799999999999"/>
    <n v="534.9994999999999"/>
    <x v="33"/>
    <n v="131196.88800000001"/>
    <x v="33"/>
  </r>
  <r>
    <x v="11"/>
    <s v="ADB"/>
    <x v="3"/>
    <n v="247"/>
    <n v="449.51920000000001"/>
    <n v="541.68730000000005"/>
    <x v="34"/>
    <n v="111031.2424"/>
    <x v="34"/>
  </r>
  <r>
    <x v="11"/>
    <s v="ADB"/>
    <x v="21"/>
    <n v="193"/>
    <n v="454.24333333333334"/>
    <n v="548.38524999999993"/>
    <x v="35"/>
    <n v="87668.963333333333"/>
    <x v="35"/>
  </r>
  <r>
    <x v="11"/>
    <s v="ADB"/>
    <x v="19"/>
    <n v="116"/>
    <n v="438.86800000000005"/>
    <n v="555.10466666666662"/>
    <x v="36"/>
    <n v="50908.688000000009"/>
    <x v="36"/>
  </r>
  <r>
    <x v="11"/>
    <s v="ADB"/>
    <x v="14"/>
    <n v="85"/>
    <n v="428.74720000000002"/>
    <n v="555.12519999999995"/>
    <x v="37"/>
    <n v="36443.512000000002"/>
    <x v="37"/>
  </r>
  <r>
    <x v="11"/>
    <s v="ADB"/>
    <x v="0"/>
    <n v="281"/>
    <n v="438.86800000000005"/>
    <n v="561.77100000000007"/>
    <x v="38"/>
    <n v="123321.90800000001"/>
    <x v="38"/>
  </r>
  <r>
    <x v="11"/>
    <s v="ADB"/>
    <x v="1"/>
    <n v="301"/>
    <n v="438.86800000000005"/>
    <n v="561.77100000000007"/>
    <x v="39"/>
    <n v="132099.26800000001"/>
    <x v="39"/>
  </r>
  <r>
    <x v="11"/>
    <s v="ADB"/>
    <x v="22"/>
    <n v="450"/>
    <n v="442.77600000000007"/>
    <n v="561.77100000000007"/>
    <x v="40"/>
    <n v="199249.20000000004"/>
    <x v="40"/>
  </r>
  <r>
    <x v="11"/>
    <s v="ADB"/>
    <x v="2"/>
    <n v="328"/>
    <n v="438.86800000000005"/>
    <n v="561.87599999999998"/>
    <x v="41"/>
    <n v="143948.70400000003"/>
    <x v="41"/>
  </r>
  <r>
    <x v="12"/>
    <s v="FIX"/>
    <x v="23"/>
    <n v="106"/>
    <n v="1509.2200000000003"/>
    <n v="1693.1285"/>
    <x v="42"/>
    <n v="159977.32000000004"/>
    <x v="42"/>
  </r>
  <r>
    <x v="12"/>
    <s v="FIX"/>
    <x v="22"/>
    <n v="88"/>
    <n v="1523.7376000000002"/>
    <n v="1693.16"/>
    <x v="43"/>
    <n v="134088.9088"/>
    <x v="43"/>
  </r>
  <r>
    <x v="12"/>
    <s v="FIX"/>
    <x v="6"/>
    <n v="19"/>
    <n v="1439.4895999999999"/>
    <n v="1693.16"/>
    <x v="44"/>
    <n v="27350.302399999997"/>
    <x v="44"/>
  </r>
  <r>
    <x v="12"/>
    <s v="FIX"/>
    <x v="24"/>
    <n v="26"/>
    <n v="1503.8533333333335"/>
    <n v="1749.1669999999999"/>
    <x v="45"/>
    <n v="39100.186666666668"/>
    <x v="45"/>
  </r>
  <r>
    <x v="12"/>
    <s v="FIX"/>
    <x v="25"/>
    <n v="89"/>
    <n v="1523.7376000000002"/>
    <n v="1782.4995999999999"/>
    <x v="46"/>
    <n v="135612.64640000003"/>
    <x v="46"/>
  </r>
  <r>
    <x v="12"/>
    <s v="FIX"/>
    <x v="26"/>
    <n v="64"/>
    <n v="1523.7376000000002"/>
    <n v="1782.4995999999999"/>
    <x v="47"/>
    <n v="97519.20640000001"/>
    <x v="47"/>
  </r>
  <r>
    <x v="12"/>
    <s v="FIX"/>
    <x v="27"/>
    <n v="43"/>
    <n v="1503.8519999999999"/>
    <n v="1782.4998333333333"/>
    <x v="48"/>
    <n v="64665.635999999991"/>
    <x v="48"/>
  </r>
  <r>
    <x v="12"/>
    <s v="FIX"/>
    <x v="17"/>
    <n v="88"/>
    <n v="1503.8506666666667"/>
    <n v="1782.5009999999997"/>
    <x v="49"/>
    <n v="132338.85866666667"/>
    <x v="49"/>
  </r>
  <r>
    <x v="12"/>
    <s v="FIX"/>
    <x v="6"/>
    <n v="56"/>
    <n v="1523.7376000000002"/>
    <n v="1804.8127999999999"/>
    <x v="50"/>
    <n v="85329.305600000007"/>
    <x v="50"/>
  </r>
  <r>
    <x v="12"/>
    <s v="FIX"/>
    <x v="28"/>
    <n v="14"/>
    <n v="1523.7380000000001"/>
    <n v="1804.8432499999997"/>
    <x v="51"/>
    <n v="21332.332000000002"/>
    <x v="51"/>
  </r>
  <r>
    <x v="12"/>
    <s v="FIX"/>
    <x v="29"/>
    <n v="71"/>
    <n v="1523.7360000000001"/>
    <n v="1804.999"/>
    <x v="52"/>
    <n v="108185.25600000001"/>
    <x v="52"/>
  </r>
  <r>
    <x v="12"/>
    <s v="FIX"/>
    <x v="21"/>
    <n v="30"/>
    <n v="1523.7360000000001"/>
    <n v="1804.999"/>
    <x v="53"/>
    <n v="45712.08"/>
    <x v="53"/>
  </r>
  <r>
    <x v="12"/>
    <s v="FIX"/>
    <x v="6"/>
    <n v="22"/>
    <n v="1523.7360000000001"/>
    <n v="1804.999"/>
    <x v="54"/>
    <n v="33522.192000000003"/>
    <x v="54"/>
  </r>
  <r>
    <x v="12"/>
    <s v="FIX"/>
    <x v="21"/>
    <n v="34"/>
    <n v="1523.7386666666669"/>
    <n v="1827.0839999999998"/>
    <x v="55"/>
    <n v="51807.114666666675"/>
    <x v="55"/>
  </r>
  <r>
    <x v="12"/>
    <s v="FIX"/>
    <x v="30"/>
    <n v="1"/>
    <n v="1523.7360000000001"/>
    <n v="1849.3719999999998"/>
    <x v="56"/>
    <n v="1523.7360000000001"/>
    <x v="56"/>
  </r>
  <r>
    <x v="12"/>
    <s v="FIX"/>
    <x v="17"/>
    <n v="44"/>
    <n v="1509.2160000000001"/>
    <n v="2228.1279999999997"/>
    <x v="57"/>
    <n v="66405.504000000001"/>
    <x v="57"/>
  </r>
  <r>
    <x v="12"/>
    <s v="FIX"/>
    <x v="31"/>
    <n v="191"/>
    <n v="1509.2240000000002"/>
    <n v="2228.1279999999997"/>
    <x v="58"/>
    <n v="288261.78400000004"/>
    <x v="58"/>
  </r>
  <r>
    <x v="12"/>
    <s v="FIX"/>
    <x v="22"/>
    <n v="37"/>
    <n v="1509.2160000000001"/>
    <n v="2228.1279999999997"/>
    <x v="59"/>
    <n v="55840.992000000006"/>
    <x v="59"/>
  </r>
  <r>
    <x v="12"/>
    <s v="FIX"/>
    <x v="20"/>
    <n v="18"/>
    <n v="1509.2240000000002"/>
    <n v="2228.1279999999997"/>
    <x v="60"/>
    <n v="27166.032000000003"/>
    <x v="60"/>
  </r>
  <r>
    <x v="13"/>
    <s v="FMS"/>
    <x v="32"/>
    <n v="109"/>
    <n v="463.49440000000004"/>
    <n v="509.14150000000001"/>
    <x v="61"/>
    <n v="50520.889600000002"/>
    <x v="61"/>
  </r>
  <r>
    <x v="14"/>
    <s v="FMS"/>
    <x v="1"/>
    <n v="143"/>
    <n v="397.74488888888891"/>
    <n v="450.97188888888888"/>
    <x v="62"/>
    <n v="56877.519111111113"/>
    <x v="62"/>
  </r>
  <r>
    <x v="14"/>
    <s v="FMS"/>
    <x v="33"/>
    <n v="601"/>
    <n v="405.67800000000005"/>
    <n v="511.87499999999994"/>
    <x v="63"/>
    <n v="243812.47800000003"/>
    <x v="63"/>
  </r>
  <r>
    <x v="15"/>
    <s v="FMS"/>
    <x v="34"/>
    <n v="11"/>
    <n v="242.67375416666667"/>
    <n v="253.44"/>
    <x v="64"/>
    <n v="2669.4112958333335"/>
    <x v="64"/>
  </r>
  <r>
    <x v="15"/>
    <s v="FMS"/>
    <x v="0"/>
    <n v="2020"/>
    <n v="253.29133333333334"/>
    <n v="268.33333333333331"/>
    <x v="65"/>
    <n v="511648.49333333335"/>
    <x v="65"/>
  </r>
  <r>
    <x v="15"/>
    <s v="FMS"/>
    <x v="2"/>
    <n v="3013"/>
    <n v="255.0386666666667"/>
    <n v="271.63188888888885"/>
    <x v="66"/>
    <n v="768431.50266666675"/>
    <x v="66"/>
  </r>
  <r>
    <x v="15"/>
    <s v="FMS"/>
    <x v="17"/>
    <n v="1620"/>
    <n v="253.29159999999999"/>
    <n v="274.93748333333332"/>
    <x v="67"/>
    <n v="410332.39199999999"/>
    <x v="67"/>
  </r>
  <r>
    <x v="15"/>
    <s v="FMS"/>
    <x v="35"/>
    <n v="1001"/>
    <n v="253.29133333333334"/>
    <n v="274.94774999999998"/>
    <x v="68"/>
    <n v="253544.62466666667"/>
    <x v="68"/>
  </r>
  <r>
    <x v="15"/>
    <s v="FMS"/>
    <x v="32"/>
    <n v="1200"/>
    <n v="253.29133333333334"/>
    <n v="274.94774999999998"/>
    <x v="69"/>
    <n v="303949.60000000003"/>
    <x v="69"/>
  </r>
  <r>
    <x v="15"/>
    <s v="FMS"/>
    <x v="0"/>
    <n v="361"/>
    <n v="253.29133333333334"/>
    <n v="274.94774999999998"/>
    <x v="70"/>
    <n v="91438.171333333332"/>
    <x v="70"/>
  </r>
  <r>
    <x v="15"/>
    <s v="FMS"/>
    <x v="28"/>
    <n v="122"/>
    <n v="253.29166666666666"/>
    <n v="274.94789583333335"/>
    <x v="71"/>
    <n v="30901.583333333332"/>
    <x v="71"/>
  </r>
  <r>
    <x v="15"/>
    <s v="FMS"/>
    <x v="36"/>
    <n v="712"/>
    <n v="235.19199999999998"/>
    <n v="274.99999999999994"/>
    <x v="72"/>
    <n v="167456.704"/>
    <x v="72"/>
  </r>
  <r>
    <x v="15"/>
    <s v="FMS"/>
    <x v="37"/>
    <n v="102"/>
    <n v="219.46"/>
    <n v="278.28149999999999"/>
    <x v="73"/>
    <n v="22384.920000000002"/>
    <x v="73"/>
  </r>
  <r>
    <x v="15"/>
    <s v="FMS"/>
    <x v="38"/>
    <n v="112"/>
    <n v="255.0386666666667"/>
    <n v="331.24991666666665"/>
    <x v="74"/>
    <n v="28564.330666666669"/>
    <x v="74"/>
  </r>
  <r>
    <x v="16"/>
    <s v="FMS"/>
    <x v="9"/>
    <n v="1080"/>
    <n v="28.77118611111111"/>
    <n v="31.929370370370375"/>
    <x v="75"/>
    <n v="31072.880999999998"/>
    <x v="75"/>
  </r>
  <r>
    <x v="17"/>
    <s v="FMS"/>
    <x v="9"/>
    <n v="96"/>
    <n v="28.777145833333332"/>
    <n v="31.933916666666672"/>
    <x v="76"/>
    <n v="2762.6059999999998"/>
    <x v="76"/>
  </r>
  <r>
    <x v="18"/>
    <s v="FMS"/>
    <x v="11"/>
    <n v="455"/>
    <n v="27.703384615384618"/>
    <n v="30.760175824175821"/>
    <x v="77"/>
    <n v="12605.04"/>
    <x v="77"/>
  </r>
  <r>
    <x v="19"/>
    <s v="FMS"/>
    <x v="2"/>
    <n v="5496"/>
    <n v="27.946609716157202"/>
    <n v="31.011275109170306"/>
    <x v="78"/>
    <n v="153594.56699999998"/>
    <x v="78"/>
  </r>
  <r>
    <x v="20"/>
    <s v="FMS"/>
    <x v="16"/>
    <n v="492"/>
    <n v="47.558469512195117"/>
    <n v="52.771902439024394"/>
    <x v="79"/>
    <n v="23398.766999999996"/>
    <x v="79"/>
  </r>
  <r>
    <x v="21"/>
    <s v="ADB"/>
    <x v="8"/>
    <n v="552"/>
    <n v="42.860175724637678"/>
    <n v="47.556449275362318"/>
    <x v="80"/>
    <n v="23658.816999999999"/>
    <x v="80"/>
  </r>
  <r>
    <x v="22"/>
    <s v="FMS"/>
    <x v="39"/>
    <n v="1236"/>
    <n v="42.249151294498375"/>
    <n v="46.877948220064724"/>
    <x v="81"/>
    <n v="52219.950999999994"/>
    <x v="81"/>
  </r>
  <r>
    <x v="23"/>
    <s v="INS"/>
    <x v="9"/>
    <n v="600"/>
    <n v="24.191521666666667"/>
    <n v="26.893586666666664"/>
    <x v="82"/>
    <n v="14514.913"/>
    <x v="82"/>
  </r>
  <r>
    <x v="24"/>
    <s v="ADI"/>
    <x v="9"/>
    <n v="1656"/>
    <n v="24.280506038647339"/>
    <n v="26.944898550724641"/>
    <x v="83"/>
    <n v="40208.517999999989"/>
    <x v="83"/>
  </r>
  <r>
    <x v="25"/>
    <s v="ADI"/>
    <x v="40"/>
    <n v="1068"/>
    <n v="24.238981273408243"/>
    <n v="26.893573033707867"/>
    <x v="84"/>
    <n v="25887.232000000004"/>
    <x v="84"/>
  </r>
  <r>
    <x v="26"/>
    <s v="FIX"/>
    <x v="9"/>
    <n v="1104"/>
    <n v="29.500846920289856"/>
    <n v="32.729094202898551"/>
    <x v="85"/>
    <n v="32568.935000000001"/>
    <x v="85"/>
  </r>
  <r>
    <x v="27"/>
    <s v="FIX"/>
    <x v="41"/>
    <n v="3552"/>
    <n v="36.589831644144141"/>
    <n v="40.602405405405406"/>
    <x v="86"/>
    <n v="129967.08199999999"/>
    <x v="86"/>
  </r>
  <r>
    <x v="28"/>
    <s v="FIX"/>
    <x v="9"/>
    <n v="2904"/>
    <n v="19.427964876033059"/>
    <n v="21.548818181818184"/>
    <x v="87"/>
    <n v="56418.810000000005"/>
    <x v="87"/>
  </r>
  <r>
    <x v="29"/>
    <s v="OTH"/>
    <x v="15"/>
    <n v="228"/>
    <n v="19.677122807017543"/>
    <n v="21.841614035087719"/>
    <x v="88"/>
    <n v="4486.384"/>
    <x v="88"/>
  </r>
  <r>
    <x v="30"/>
    <s v="OTH"/>
    <x v="9"/>
    <n v="1608"/>
    <n v="30.046611940298508"/>
    <n v="33.336910447761191"/>
    <x v="89"/>
    <n v="48314.951999999997"/>
    <x v="89"/>
  </r>
  <r>
    <x v="31"/>
    <s v="FIX"/>
    <x v="42"/>
    <n v="336"/>
    <n v="24.600854166666664"/>
    <n v="27.299666666666667"/>
    <x v="90"/>
    <n v="8265.8869999999988"/>
    <x v="90"/>
  </r>
  <r>
    <x v="32"/>
    <s v="FIX"/>
    <x v="9"/>
    <n v="1716"/>
    <n v="24.238984848484847"/>
    <n v="26.893846153846155"/>
    <x v="91"/>
    <n v="41594.097999999998"/>
    <x v="91"/>
  </r>
  <r>
    <x v="33"/>
    <s v="SEA"/>
    <x v="43"/>
    <n v="492"/>
    <n v="38.826268292682926"/>
    <n v="43.079365853658544"/>
    <x v="92"/>
    <n v="19102.523999999998"/>
    <x v="92"/>
  </r>
  <r>
    <x v="34"/>
    <s v="SEA"/>
    <x v="44"/>
    <n v="8772"/>
    <n v="38.844068513451887"/>
    <n v="43.142870041039679"/>
    <x v="93"/>
    <n v="340740.16899999994"/>
    <x v="93"/>
  </r>
  <r>
    <x v="35"/>
    <s v="OTH"/>
    <x v="10"/>
    <n v="2676"/>
    <n v="74.43728849028399"/>
    <n v="82.590161434977588"/>
    <x v="94"/>
    <n v="199194.18399999995"/>
    <x v="94"/>
  </r>
  <r>
    <x v="36"/>
    <s v="SEA"/>
    <x v="8"/>
    <n v="1020"/>
    <n v="98.96101764705881"/>
    <n v="109.80541176470588"/>
    <x v="95"/>
    <n v="100940.23799999998"/>
    <x v="95"/>
  </r>
  <r>
    <x v="37"/>
    <s v="SEA"/>
    <x v="9"/>
    <n v="3080"/>
    <n v="10.70169722222222"/>
    <n v="11.875370370370371"/>
    <x v="96"/>
    <n v="32961.227444444441"/>
    <x v="96"/>
  </r>
  <r>
    <x v="38"/>
    <s v="SEA"/>
    <x v="9"/>
    <n v="400"/>
    <n v="12.706785"/>
    <n v="14.096680000000001"/>
    <x v="97"/>
    <n v="5082.7139999999999"/>
    <x v="97"/>
  </r>
  <r>
    <x v="39"/>
    <s v="SEA"/>
    <x v="19"/>
    <n v="4928"/>
    <n v="15.833050887978139"/>
    <n v="17.58307650273224"/>
    <x v="98"/>
    <n v="78025.274775956263"/>
    <x v="98"/>
  </r>
  <r>
    <x v="40"/>
    <s v="ADB"/>
    <x v="9"/>
    <n v="7512"/>
    <n v="19.84915228966986"/>
    <n v="22.021454739084135"/>
    <x v="99"/>
    <n v="149106.83199999999"/>
    <x v="99"/>
  </r>
  <r>
    <x v="41"/>
    <s v="ADB"/>
    <x v="9"/>
    <n v="1232"/>
    <n v="31.660170454545455"/>
    <n v="35.131999999999998"/>
    <x v="100"/>
    <n v="39005.33"/>
    <x v="100"/>
  </r>
  <r>
    <x v="42"/>
    <s v="INS"/>
    <x v="8"/>
    <n v="9"/>
    <n v="2150.7795555555554"/>
    <n v="2386.4408888888888"/>
    <x v="101"/>
    <n v="19357.016"/>
    <x v="101"/>
  </r>
  <r>
    <x v="43"/>
    <s v="INS"/>
    <x v="9"/>
    <n v="16"/>
    <n v="27.003374999999998"/>
    <n v="29.966000000000005"/>
    <x v="102"/>
    <n v="432.05399999999997"/>
    <x v="102"/>
  </r>
  <r>
    <x v="44"/>
    <s v="FMS"/>
    <x v="1"/>
    <n v="3567"/>
    <n v="53.775458333333333"/>
    <n v="59.661166666666674"/>
    <x v="103"/>
    <n v="191817.05987500001"/>
    <x v="103"/>
  </r>
  <r>
    <x v="45"/>
    <s v="FMS"/>
    <x v="9"/>
    <n v="2811"/>
    <n v="7.0296555555555544"/>
    <n v="7.7966095238095239"/>
    <x v="104"/>
    <n v="19760.361766666665"/>
    <x v="104"/>
  </r>
  <r>
    <x v="46"/>
    <s v="FMS"/>
    <x v="11"/>
    <n v="120"/>
    <n v="32.318649999999998"/>
    <n v="35.864466666666672"/>
    <x v="105"/>
    <n v="3878.2379999999998"/>
    <x v="105"/>
  </r>
  <r>
    <x v="47"/>
    <s v="FIX"/>
    <x v="45"/>
    <n v="168"/>
    <n v="21.088999999999995"/>
    <n v="23.389809523809522"/>
    <x v="106"/>
    <n v="3542.9519999999993"/>
    <x v="106"/>
  </r>
  <r>
    <x v="48"/>
    <s v="OTH"/>
    <x v="15"/>
    <n v="600"/>
    <n v="14.664404999999999"/>
    <n v="16.271200000000004"/>
    <x v="107"/>
    <n v="8798.643"/>
    <x v="107"/>
  </r>
  <r>
    <x v="11"/>
    <s v="ADB"/>
    <x v="14"/>
    <n v="12"/>
    <n v="21.548818181818184"/>
    <n v="508.20758333333333"/>
    <x v="23"/>
    <n v="258.58581818181824"/>
    <x v="108"/>
  </r>
  <r>
    <x v="11"/>
    <s v="ADB"/>
    <x v="13"/>
    <n v="606"/>
    <n v="21.841614035087719"/>
    <n v="508.20758333333333"/>
    <x v="24"/>
    <n v="13236.018105263158"/>
    <x v="109"/>
  </r>
  <r>
    <x v="0"/>
    <s v="SEA"/>
    <x v="3"/>
    <n v="111"/>
    <n v="33.336910447761191"/>
    <n v="508.20816666666673"/>
    <x v="25"/>
    <n v="3700.3970597014923"/>
    <x v="110"/>
  </r>
  <r>
    <x v="0"/>
    <s v="SEA"/>
    <x v="15"/>
    <n v="6"/>
    <n v="27.299666666666667"/>
    <n v="508.20816666666673"/>
    <x v="26"/>
    <n v="163.798"/>
    <x v="111"/>
  </r>
  <r>
    <x v="11"/>
    <s v="ADB"/>
    <x v="15"/>
    <n v="205"/>
    <n v="26.893846153846155"/>
    <n v="508.20816666666673"/>
    <x v="27"/>
    <n v="5513.2384615384617"/>
    <x v="112"/>
  </r>
  <r>
    <x v="38"/>
    <s v="SEA"/>
    <x v="16"/>
    <n v="144"/>
    <n v="63.320019323671502"/>
    <n v="525"/>
    <x v="28"/>
    <n v="9118.082782608697"/>
    <x v="113"/>
  </r>
  <r>
    <x v="11"/>
    <s v="ADB"/>
    <x v="17"/>
    <n v="257"/>
    <n v="63.511083333333332"/>
    <n v="525"/>
    <x v="29"/>
    <n v="16322.348416666666"/>
    <x v="114"/>
  </r>
  <r>
    <x v="0"/>
    <s v="SEA"/>
    <x v="18"/>
    <n v="234"/>
    <n v="74.761617571059432"/>
    <n v="534.9994999999999"/>
    <x v="30"/>
    <n v="17494.218511627907"/>
    <x v="1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s v="I000000063"/>
    <x v="0"/>
    <x v="0"/>
    <n v="2"/>
    <n v="273.46199999999999"/>
    <n v="379.93899999999996"/>
    <n v="759.87799999999993"/>
    <n v="546.92399999999998"/>
    <n v="212.95399999999995"/>
  </r>
  <r>
    <s v="I000000063"/>
    <x v="1"/>
    <x v="1"/>
    <n v="249"/>
    <n v="323.72199999999998"/>
    <n v="400.00012500000003"/>
    <n v="99600.031125000009"/>
    <n v="80606.777999999991"/>
    <n v="18993.253125000017"/>
  </r>
  <r>
    <s v="I000001091"/>
    <x v="0"/>
    <x v="1"/>
    <n v="121"/>
    <n v="323.72199999999998"/>
    <n v="405.00016666666659"/>
    <n v="49005.020166666654"/>
    <n v="39170.362000000001"/>
    <n v="9834.6581666666534"/>
  </r>
  <r>
    <s v="I000000063"/>
    <x v="1"/>
    <x v="1"/>
    <n v="120"/>
    <n v="323.72199999999998"/>
    <n v="409.99991666666665"/>
    <n v="49199.99"/>
    <n v="38846.639999999999"/>
    <n v="10353.349999999999"/>
  </r>
  <r>
    <s v="I000000063"/>
    <x v="1"/>
    <x v="2"/>
    <n v="303"/>
    <n v="323.72177777777779"/>
    <n v="415.00005555555555"/>
    <n v="125745.01683333333"/>
    <n v="98087.698666666663"/>
    <n v="27657.318166666664"/>
  </r>
  <r>
    <s v="I000000063"/>
    <x v="1"/>
    <x v="3"/>
    <n v="88"/>
    <n v="323.72199999999998"/>
    <n v="415.00024999999994"/>
    <n v="36520.021999999997"/>
    <n v="28487.536"/>
    <n v="8032.4859999999971"/>
  </r>
  <r>
    <s v="I000000063"/>
    <x v="1"/>
    <x v="4"/>
    <n v="1008"/>
    <n v="323.72199999999998"/>
    <n v="415.00024999999994"/>
    <n v="418320.25199999992"/>
    <n v="326311.77599999995"/>
    <n v="92008.475999999966"/>
  </r>
  <r>
    <s v="I000000063"/>
    <x v="1"/>
    <x v="5"/>
    <n v="2"/>
    <n v="323.72000000000003"/>
    <n v="420"/>
    <n v="840"/>
    <n v="647.44000000000005"/>
    <n v="192.55999999999995"/>
  </r>
  <r>
    <s v="I000000063"/>
    <x v="1"/>
    <x v="4"/>
    <n v="431"/>
    <n v="323.72199999999998"/>
    <n v="420"/>
    <n v="181020"/>
    <n v="139524.182"/>
    <n v="41495.817999999999"/>
  </r>
  <r>
    <s v="I000000063"/>
    <x v="1"/>
    <x v="6"/>
    <n v="341"/>
    <n v="319.38266666666664"/>
    <n v="420"/>
    <n v="143220"/>
    <n v="108909.48933333332"/>
    <n v="34310.510666666683"/>
  </r>
  <r>
    <s v="I000000711"/>
    <x v="1"/>
    <x v="7"/>
    <n v="660"/>
    <n v="44.8"/>
    <n v="49.716484848484846"/>
    <n v="32812.879999999997"/>
    <n v="29567.999999999996"/>
    <n v="3244.880000000001"/>
  </r>
  <r>
    <s v="I000000720"/>
    <x v="2"/>
    <x v="8"/>
    <n v="2484"/>
    <n v="57.055931964573269"/>
    <n v="63.320019323671502"/>
    <n v="157286.92800000001"/>
    <n v="141726.935"/>
    <n v="15559.993000000017"/>
  </r>
  <r>
    <s v="I000000734"/>
    <x v="3"/>
    <x v="9"/>
    <n v="192"/>
    <n v="57.239838541666664"/>
    <n v="63.511083333333332"/>
    <n v="12194.128000000001"/>
    <n v="10990.048999999999"/>
    <n v="1204.0790000000015"/>
  </r>
  <r>
    <s v="I000000735"/>
    <x v="4"/>
    <x v="10"/>
    <n v="1548"/>
    <n v="67.377966408268733"/>
    <n v="74.761617571059432"/>
    <n v="115730.984"/>
    <n v="104301.092"/>
    <n v="11429.891999999993"/>
  </r>
  <r>
    <s v="I000000736"/>
    <x v="0"/>
    <x v="9"/>
    <n v="1788"/>
    <n v="68.416101230425042"/>
    <n v="75.826541387024619"/>
    <n v="135577.85600000003"/>
    <n v="122327.98899999997"/>
    <n v="13249.867000000057"/>
  </r>
  <r>
    <s v="I000001091"/>
    <x v="0"/>
    <x v="10"/>
    <n v="1550"/>
    <n v="15.850849677419355"/>
    <n v="17.590642580645163"/>
    <n v="27265.496000000003"/>
    <n v="24568.816999999999"/>
    <n v="2696.6790000000037"/>
  </r>
  <r>
    <s v="I000001092"/>
    <x v="3"/>
    <x v="9"/>
    <n v="1238"/>
    <n v="15.849407915993538"/>
    <n v="17.590675282714056"/>
    <n v="21777.256000000001"/>
    <n v="19621.566999999999"/>
    <n v="2155.6890000000021"/>
  </r>
  <r>
    <s v="I000001430"/>
    <x v="5"/>
    <x v="9"/>
    <n v="3000"/>
    <n v="70.937286"/>
    <n v="77.872133333333338"/>
    <n v="233616.40000000002"/>
    <n v="212811.85800000001"/>
    <n v="20804.542000000016"/>
  </r>
  <r>
    <s v="I000001432"/>
    <x v="6"/>
    <x v="9"/>
    <n v="4300"/>
    <n v="65.616101860465122"/>
    <n v="72.804818604651174"/>
    <n v="313060.72000000003"/>
    <n v="282149.23800000001"/>
    <n v="30911.482000000018"/>
  </r>
  <r>
    <s v="I000001938"/>
    <x v="6"/>
    <x v="11"/>
    <n v="3468"/>
    <n v="76.068644752018443"/>
    <n v="84.419231833910032"/>
    <n v="292765.89600000001"/>
    <n v="263806.05999999994"/>
    <n v="28959.836000000068"/>
  </r>
  <r>
    <s v="I000002042"/>
    <x v="2"/>
    <x v="12"/>
    <n v="88"/>
    <n v="423.47258333333332"/>
    <n v="454.42933333333332"/>
    <n v="39989.781333333332"/>
    <n v="37265.587333333329"/>
    <n v="2724.1940000000031"/>
  </r>
  <r>
    <s v="I000002042"/>
    <x v="2"/>
    <x v="13"/>
    <n v="91"/>
    <n v="454.42933333333332"/>
    <n v="508.20758333333333"/>
    <n v="46246.890083333332"/>
    <n v="41353.069333333333"/>
    <n v="4893.820749999999"/>
  </r>
  <r>
    <s v="I000002042"/>
    <x v="2"/>
    <x v="0"/>
    <n v="134"/>
    <n v="442.77600000000007"/>
    <n v="508.20758333333333"/>
    <n v="68099.816166666671"/>
    <n v="59331.984000000011"/>
    <n v="8767.8321666666598"/>
  </r>
  <r>
    <s v="I000002042"/>
    <x v="2"/>
    <x v="14"/>
    <n v="12"/>
    <n v="436.23666666666668"/>
    <n v="508.20758333333333"/>
    <n v="6098.491"/>
    <n v="5234.84"/>
    <n v="863.65099999999984"/>
  </r>
  <r>
    <s v="I000002042"/>
    <x v="2"/>
    <x v="13"/>
    <n v="606"/>
    <n v="454.24333333333334"/>
    <n v="508.20758333333333"/>
    <n v="307973.79550000001"/>
    <n v="275271.46000000002"/>
    <n v="32702.335499999986"/>
  </r>
  <r>
    <s v="I000002042"/>
    <x v="2"/>
    <x v="3"/>
    <n v="111"/>
    <n v="442.77600000000007"/>
    <n v="508.20816666666673"/>
    <n v="56411.106500000009"/>
    <n v="49148.136000000006"/>
    <n v="7262.9705000000031"/>
  </r>
  <r>
    <s v="I000002042"/>
    <x v="2"/>
    <x v="15"/>
    <n v="6"/>
    <n v="442.77600000000007"/>
    <n v="508.20816666666673"/>
    <n v="3049.2490000000003"/>
    <n v="2656.6560000000004"/>
    <n v="392.59299999999985"/>
  </r>
  <r>
    <s v="I000002042"/>
    <x v="2"/>
    <x v="15"/>
    <n v="205"/>
    <n v="442.77600000000007"/>
    <n v="508.20816666666673"/>
    <n v="104182.67416666668"/>
    <n v="90769.080000000016"/>
    <n v="13413.594166666662"/>
  </r>
  <r>
    <s v="I000002042"/>
    <x v="2"/>
    <x v="16"/>
    <n v="144"/>
    <n v="454.24399999999997"/>
    <n v="525"/>
    <n v="75600"/>
    <n v="65411.135999999999"/>
    <n v="10188.864000000001"/>
  </r>
  <r>
    <s v="I000002042"/>
    <x v="2"/>
    <x v="17"/>
    <n v="257"/>
    <n v="454.24266666666676"/>
    <n v="525"/>
    <n v="134925"/>
    <n v="116740.36533333336"/>
    <n v="18184.634666666636"/>
  </r>
  <r>
    <s v="I000002042"/>
    <x v="2"/>
    <x v="18"/>
    <n v="234"/>
    <n v="464.3653333333333"/>
    <n v="534.9994999999999"/>
    <n v="125189.88299999997"/>
    <n v="108661.488"/>
    <n v="16528.394999999975"/>
  </r>
  <r>
    <s v="I000002042"/>
    <x v="2"/>
    <x v="13"/>
    <n v="208"/>
    <n v="464.3653333333333"/>
    <n v="534.9994999999999"/>
    <n v="111279.89599999998"/>
    <n v="96587.989333333331"/>
    <n v="14691.906666666648"/>
  </r>
  <r>
    <s v="I000002042"/>
    <x v="2"/>
    <x v="19"/>
    <n v="412"/>
    <n v="438.86800000000005"/>
    <n v="534.9994999999999"/>
    <n v="220419.79399999997"/>
    <n v="180813.61600000001"/>
    <n v="39606.177999999956"/>
  </r>
  <r>
    <s v="I000002042"/>
    <x v="2"/>
    <x v="20"/>
    <n v="306"/>
    <n v="428.74799999999999"/>
    <n v="534.9994999999999"/>
    <n v="163709.84699999998"/>
    <n v="131196.88800000001"/>
    <n v="32512.958999999973"/>
  </r>
  <r>
    <s v="I000002042"/>
    <x v="2"/>
    <x v="3"/>
    <n v="247"/>
    <n v="449.51920000000001"/>
    <n v="541.68730000000005"/>
    <n v="133796.76310000001"/>
    <n v="111031.2424"/>
    <n v="22765.520700000008"/>
  </r>
  <r>
    <s v="I000002042"/>
    <x v="2"/>
    <x v="21"/>
    <n v="193"/>
    <n v="454.24333333333334"/>
    <n v="548.38524999999993"/>
    <n v="105838.35324999999"/>
    <n v="87668.963333333333"/>
    <n v="18169.389916666652"/>
  </r>
  <r>
    <s v="I000002042"/>
    <x v="2"/>
    <x v="19"/>
    <n v="116"/>
    <n v="438.86800000000005"/>
    <n v="555.10466666666662"/>
    <n v="64392.141333333326"/>
    <n v="50908.688000000009"/>
    <n v="13483.453333333317"/>
  </r>
  <r>
    <s v="I000002042"/>
    <x v="2"/>
    <x v="14"/>
    <n v="85"/>
    <n v="428.74720000000002"/>
    <n v="555.12519999999995"/>
    <n v="47185.641999999993"/>
    <n v="36443.512000000002"/>
    <n v="10742.12999999999"/>
  </r>
  <r>
    <s v="I000002042"/>
    <x v="2"/>
    <x v="0"/>
    <n v="281"/>
    <n v="438.86800000000005"/>
    <n v="561.77100000000007"/>
    <n v="157857.65100000001"/>
    <n v="123321.90800000001"/>
    <n v="34535.743000000002"/>
  </r>
  <r>
    <s v="I000002042"/>
    <x v="2"/>
    <x v="1"/>
    <n v="301"/>
    <n v="438.86800000000005"/>
    <n v="561.77100000000007"/>
    <n v="169093.07100000003"/>
    <n v="132099.26800000001"/>
    <n v="36993.803000000014"/>
  </r>
  <r>
    <s v="I000002042"/>
    <x v="2"/>
    <x v="22"/>
    <n v="450"/>
    <n v="442.77600000000007"/>
    <n v="561.77100000000007"/>
    <n v="252796.95000000004"/>
    <n v="199249.20000000004"/>
    <n v="53547.75"/>
  </r>
  <r>
    <s v="I000002042"/>
    <x v="2"/>
    <x v="2"/>
    <n v="328"/>
    <n v="438.86800000000005"/>
    <n v="561.87599999999998"/>
    <n v="184295.32799999998"/>
    <n v="143948.70400000003"/>
    <n v="40346.623999999953"/>
  </r>
  <r>
    <s v="I000002164"/>
    <x v="6"/>
    <x v="23"/>
    <n v="106"/>
    <n v="1509.2200000000003"/>
    <n v="1693.1285"/>
    <n v="179471.62100000001"/>
    <n v="159977.32000000004"/>
    <n v="19494.300999999978"/>
  </r>
  <r>
    <s v="I000002164"/>
    <x v="6"/>
    <x v="22"/>
    <n v="88"/>
    <n v="1523.7376000000002"/>
    <n v="1693.16"/>
    <n v="148998.08000000002"/>
    <n v="134088.9088"/>
    <n v="14909.171200000012"/>
  </r>
  <r>
    <s v="I000002164"/>
    <x v="6"/>
    <x v="6"/>
    <n v="19"/>
    <n v="1439.4895999999999"/>
    <n v="1693.16"/>
    <n v="32170.04"/>
    <n v="27350.302399999997"/>
    <n v="4819.737600000004"/>
  </r>
  <r>
    <s v="I000002164"/>
    <x v="6"/>
    <x v="24"/>
    <n v="26"/>
    <n v="1503.8533333333335"/>
    <n v="1749.1669999999999"/>
    <n v="45478.341999999997"/>
    <n v="39100.186666666668"/>
    <n v="6378.1553333333286"/>
  </r>
  <r>
    <s v="I000002164"/>
    <x v="6"/>
    <x v="25"/>
    <n v="89"/>
    <n v="1523.7376000000002"/>
    <n v="1782.4995999999999"/>
    <n v="158642.4644"/>
    <n v="135612.64640000003"/>
    <n v="23029.81799999997"/>
  </r>
  <r>
    <s v="I000002164"/>
    <x v="6"/>
    <x v="26"/>
    <n v="64"/>
    <n v="1523.7376000000002"/>
    <n v="1782.4995999999999"/>
    <n v="114079.97439999999"/>
    <n v="97519.20640000001"/>
    <n v="16560.767999999982"/>
  </r>
  <r>
    <s v="I000002164"/>
    <x v="6"/>
    <x v="27"/>
    <n v="43"/>
    <n v="1503.8519999999999"/>
    <n v="1782.4998333333333"/>
    <n v="76647.492833333337"/>
    <n v="64665.635999999991"/>
    <n v="11981.856833333346"/>
  </r>
  <r>
    <s v="I000002164"/>
    <x v="6"/>
    <x v="17"/>
    <n v="88"/>
    <n v="1503.8506666666667"/>
    <n v="1782.5009999999997"/>
    <n v="156860.08799999999"/>
    <n v="132338.85866666667"/>
    <n v="24521.229333333322"/>
  </r>
  <r>
    <s v="I000002164"/>
    <x v="6"/>
    <x v="6"/>
    <n v="56"/>
    <n v="1523.7376000000002"/>
    <n v="1804.8127999999999"/>
    <n v="101069.5168"/>
    <n v="85329.305600000007"/>
    <n v="15740.211199999991"/>
  </r>
  <r>
    <s v="I000002164"/>
    <x v="6"/>
    <x v="28"/>
    <n v="14"/>
    <n v="1523.7380000000001"/>
    <n v="1804.8432499999997"/>
    <n v="25267.805499999995"/>
    <n v="21332.332000000002"/>
    <n v="3935.4734999999928"/>
  </r>
  <r>
    <s v="I000002164"/>
    <x v="6"/>
    <x v="29"/>
    <n v="71"/>
    <n v="1523.7360000000001"/>
    <n v="1804.999"/>
    <n v="128154.929"/>
    <n v="108185.25600000001"/>
    <n v="19969.672999999995"/>
  </r>
  <r>
    <s v="I000002164"/>
    <x v="6"/>
    <x v="21"/>
    <n v="30"/>
    <n v="1523.7360000000001"/>
    <n v="1804.999"/>
    <n v="54149.97"/>
    <n v="45712.08"/>
    <n v="8437.89"/>
  </r>
  <r>
    <s v="I000002164"/>
    <x v="6"/>
    <x v="6"/>
    <n v="22"/>
    <n v="1523.7360000000001"/>
    <n v="1804.999"/>
    <n v="39709.978000000003"/>
    <n v="33522.192000000003"/>
    <n v="6187.7860000000001"/>
  </r>
  <r>
    <s v="I000002164"/>
    <x v="6"/>
    <x v="21"/>
    <n v="34"/>
    <n v="1523.7386666666669"/>
    <n v="1827.0839999999998"/>
    <n v="62120.855999999992"/>
    <n v="51807.114666666675"/>
    <n v="10313.741333333317"/>
  </r>
  <r>
    <s v="I000002164"/>
    <x v="6"/>
    <x v="30"/>
    <n v="1"/>
    <n v="1523.7360000000001"/>
    <n v="1849.3719999999998"/>
    <n v="1849.3719999999998"/>
    <n v="1523.7360000000001"/>
    <n v="325.63599999999974"/>
  </r>
  <r>
    <s v="I000002164"/>
    <x v="6"/>
    <x v="17"/>
    <n v="44"/>
    <n v="1509.2160000000001"/>
    <n v="2228.1279999999997"/>
    <n v="98037.631999999983"/>
    <n v="66405.504000000001"/>
    <n v="31632.127999999982"/>
  </r>
  <r>
    <s v="I000002164"/>
    <x v="6"/>
    <x v="31"/>
    <n v="191"/>
    <n v="1509.2240000000002"/>
    <n v="2228.1279999999997"/>
    <n v="425572.44799999992"/>
    <n v="288261.78400000004"/>
    <n v="137310.66399999987"/>
  </r>
  <r>
    <s v="I000002164"/>
    <x v="6"/>
    <x v="22"/>
    <n v="37"/>
    <n v="1509.2160000000001"/>
    <n v="2228.1279999999997"/>
    <n v="82440.73599999999"/>
    <n v="55840.992000000006"/>
    <n v="26599.743999999984"/>
  </r>
  <r>
    <s v="I000002164"/>
    <x v="6"/>
    <x v="20"/>
    <n v="18"/>
    <n v="1509.2240000000002"/>
    <n v="2228.1279999999997"/>
    <n v="40106.303999999996"/>
    <n v="27166.032000000003"/>
    <n v="12940.271999999994"/>
  </r>
  <r>
    <s v="I000002181"/>
    <x v="3"/>
    <x v="32"/>
    <n v="109"/>
    <n v="463.49440000000004"/>
    <n v="509.14150000000001"/>
    <n v="55496.423500000004"/>
    <n v="50520.889600000002"/>
    <n v="4975.5339000000022"/>
  </r>
  <r>
    <s v="I000002184"/>
    <x v="3"/>
    <x v="1"/>
    <n v="143"/>
    <n v="397.74488888888891"/>
    <n v="450.97188888888888"/>
    <n v="64488.980111111108"/>
    <n v="56877.519111111113"/>
    <n v="7611.4609999999957"/>
  </r>
  <r>
    <s v="I000002184"/>
    <x v="3"/>
    <x v="33"/>
    <n v="601"/>
    <n v="405.67800000000005"/>
    <n v="511.87499999999994"/>
    <n v="307636.87499999994"/>
    <n v="243812.47800000003"/>
    <n v="63824.39699999991"/>
  </r>
  <r>
    <s v="I000002203"/>
    <x v="3"/>
    <x v="34"/>
    <n v="11"/>
    <n v="242.67375416666667"/>
    <n v="253.44"/>
    <n v="2787.84"/>
    <n v="2669.4112958333335"/>
    <n v="118.42870416666665"/>
  </r>
  <r>
    <s v="I000002203"/>
    <x v="3"/>
    <x v="0"/>
    <n v="2020"/>
    <n v="253.29133333333334"/>
    <n v="268.33333333333331"/>
    <n v="542033.33333333326"/>
    <n v="511648.49333333335"/>
    <n v="30384.839999999909"/>
  </r>
  <r>
    <s v="I000002203"/>
    <x v="3"/>
    <x v="2"/>
    <n v="3013"/>
    <n v="255.0386666666667"/>
    <n v="271.63188888888885"/>
    <n v="818426.88122222212"/>
    <n v="768431.50266666675"/>
    <n v="49995.378555555362"/>
  </r>
  <r>
    <s v="I000002203"/>
    <x v="3"/>
    <x v="17"/>
    <n v="1620"/>
    <n v="253.29159999999999"/>
    <n v="274.93748333333332"/>
    <n v="445398.723"/>
    <n v="410332.39199999999"/>
    <n v="35066.331000000006"/>
  </r>
  <r>
    <s v="I000002203"/>
    <x v="3"/>
    <x v="35"/>
    <n v="1001"/>
    <n v="253.29133333333334"/>
    <n v="274.94774999999998"/>
    <n v="275222.69774999999"/>
    <n v="253544.62466666667"/>
    <n v="21678.073083333322"/>
  </r>
  <r>
    <s v="I000002203"/>
    <x v="3"/>
    <x v="32"/>
    <n v="1200"/>
    <n v="253.29133333333334"/>
    <n v="274.94774999999998"/>
    <n v="329937.3"/>
    <n v="303949.60000000003"/>
    <n v="25987.699999999953"/>
  </r>
  <r>
    <s v="I000002203"/>
    <x v="3"/>
    <x v="0"/>
    <n v="361"/>
    <n v="253.29133333333334"/>
    <n v="274.94774999999998"/>
    <n v="99256.137749999994"/>
    <n v="91438.171333333332"/>
    <n v="7817.9664166666626"/>
  </r>
  <r>
    <s v="I000002203"/>
    <x v="3"/>
    <x v="28"/>
    <n v="122"/>
    <n v="253.29166666666666"/>
    <n v="274.94789583333335"/>
    <n v="33543.643291666667"/>
    <n v="30901.583333333332"/>
    <n v="2642.0599583333351"/>
  </r>
  <r>
    <s v="I000002203"/>
    <x v="3"/>
    <x v="36"/>
    <n v="712"/>
    <n v="235.19199999999998"/>
    <n v="274.99999999999994"/>
    <n v="195799.99999999997"/>
    <n v="167456.704"/>
    <n v="28343.295999999973"/>
  </r>
  <r>
    <s v="I000002203"/>
    <x v="3"/>
    <x v="37"/>
    <n v="102"/>
    <n v="219.46"/>
    <n v="278.28149999999999"/>
    <n v="28384.713"/>
    <n v="22384.920000000002"/>
    <n v="5999.7929999999978"/>
  </r>
  <r>
    <s v="I000002203"/>
    <x v="3"/>
    <x v="38"/>
    <n v="112"/>
    <n v="255.0386666666667"/>
    <n v="331.24991666666665"/>
    <n v="37099.990666666665"/>
    <n v="28564.330666666669"/>
    <n v="8535.6599999999962"/>
  </r>
  <r>
    <s v="I000002670"/>
    <x v="3"/>
    <x v="9"/>
    <n v="1080"/>
    <n v="28.77118611111111"/>
    <n v="31.929370370370375"/>
    <n v="34483.720000000008"/>
    <n v="31072.880999999998"/>
    <n v="3410.8390000000109"/>
  </r>
  <r>
    <s v="I000002672"/>
    <x v="3"/>
    <x v="9"/>
    <n v="96"/>
    <n v="28.777145833333332"/>
    <n v="31.933916666666672"/>
    <n v="3065.6560000000004"/>
    <n v="2762.6059999999998"/>
    <n v="303.05000000000064"/>
  </r>
  <r>
    <s v="I000002673"/>
    <x v="3"/>
    <x v="11"/>
    <n v="455"/>
    <n v="27.703384615384618"/>
    <n v="30.760175824175821"/>
    <n v="13995.88"/>
    <n v="12605.04"/>
    <n v="1390.8399999999983"/>
  </r>
  <r>
    <s v="I000002674"/>
    <x v="3"/>
    <x v="2"/>
    <n v="5496"/>
    <n v="27.946609716157202"/>
    <n v="31.011275109170306"/>
    <n v="170437.96799999999"/>
    <n v="153594.56699999998"/>
    <n v="16843.401000000013"/>
  </r>
  <r>
    <s v="I000002685"/>
    <x v="3"/>
    <x v="16"/>
    <n v="492"/>
    <n v="47.558469512195117"/>
    <n v="52.771902439024394"/>
    <n v="25963.776000000002"/>
    <n v="23398.766999999996"/>
    <n v="2565.0090000000055"/>
  </r>
  <r>
    <s v="I000002692"/>
    <x v="2"/>
    <x v="8"/>
    <n v="552"/>
    <n v="42.860175724637678"/>
    <n v="47.556449275362318"/>
    <n v="26251.16"/>
    <n v="23658.816999999999"/>
    <n v="2592.3430000000008"/>
  </r>
  <r>
    <s v="I000002693"/>
    <x v="3"/>
    <x v="39"/>
    <n v="1236"/>
    <n v="42.249151294498375"/>
    <n v="46.877948220064724"/>
    <n v="57941.144"/>
    <n v="52219.950999999994"/>
    <n v="5721.1930000000066"/>
  </r>
  <r>
    <s v="I000002695"/>
    <x v="4"/>
    <x v="9"/>
    <n v="600"/>
    <n v="24.191521666666667"/>
    <n v="26.893586666666664"/>
    <n v="16136.151999999998"/>
    <n v="14514.913"/>
    <n v="1621.2389999999978"/>
  </r>
  <r>
    <s v="I000002696"/>
    <x v="0"/>
    <x v="9"/>
    <n v="1656"/>
    <n v="24.280506038647339"/>
    <n v="26.944898550724641"/>
    <n v="44620.752000000008"/>
    <n v="40208.517999999989"/>
    <n v="4412.2340000000186"/>
  </r>
  <r>
    <s v="I000002697"/>
    <x v="0"/>
    <x v="40"/>
    <n v="1068"/>
    <n v="24.238981273408243"/>
    <n v="26.893573033707867"/>
    <n v="28722.336000000003"/>
    <n v="25887.232000000004"/>
    <n v="2835.1039999999994"/>
  </r>
  <r>
    <s v="I000002699"/>
    <x v="6"/>
    <x v="9"/>
    <n v="1104"/>
    <n v="29.500846920289856"/>
    <n v="32.729094202898551"/>
    <n v="36132.92"/>
    <n v="32568.935000000001"/>
    <n v="3563.9849999999969"/>
  </r>
  <r>
    <s v="I000002701"/>
    <x v="6"/>
    <x v="41"/>
    <n v="3552"/>
    <n v="36.589831644144141"/>
    <n v="40.602405405405406"/>
    <n v="144219.74400000001"/>
    <n v="129967.08199999999"/>
    <n v="14252.662000000011"/>
  </r>
  <r>
    <s v="I000002702"/>
    <x v="6"/>
    <x v="9"/>
    <n v="2904"/>
    <n v="19.427964876033059"/>
    <n v="21.548818181818184"/>
    <n v="62577.768000000004"/>
    <n v="56418.810000000005"/>
    <n v="6158.9579999999987"/>
  </r>
  <r>
    <s v="I000002710"/>
    <x v="7"/>
    <x v="15"/>
    <n v="228"/>
    <n v="19.677122807017543"/>
    <n v="21.841614035087719"/>
    <n v="4979.8879999999999"/>
    <n v="4486.384"/>
    <n v="493.50399999999991"/>
  </r>
  <r>
    <s v="I000002711"/>
    <x v="7"/>
    <x v="9"/>
    <n v="1608"/>
    <n v="30.046611940298508"/>
    <n v="33.336910447761191"/>
    <n v="53605.751999999993"/>
    <n v="48314.951999999997"/>
    <n v="5290.7999999999956"/>
  </r>
  <r>
    <s v="I000002713"/>
    <x v="6"/>
    <x v="42"/>
    <n v="336"/>
    <n v="24.600854166666664"/>
    <n v="27.299666666666667"/>
    <n v="9172.6880000000001"/>
    <n v="8265.8869999999988"/>
    <n v="906.8010000000013"/>
  </r>
  <r>
    <s v="I000002714"/>
    <x v="6"/>
    <x v="9"/>
    <n v="1716"/>
    <n v="24.238984848484847"/>
    <n v="26.893846153846155"/>
    <n v="46149.840000000004"/>
    <n v="41594.097999999998"/>
    <n v="4555.7420000000056"/>
  </r>
  <r>
    <s v="I000002715"/>
    <x v="1"/>
    <x v="43"/>
    <n v="492"/>
    <n v="38.826268292682926"/>
    <n v="43.079365853658544"/>
    <n v="21195.048000000003"/>
    <n v="19102.523999999998"/>
    <n v="2092.5240000000049"/>
  </r>
  <r>
    <s v="I000002716"/>
    <x v="1"/>
    <x v="44"/>
    <n v="8772"/>
    <n v="38.844068513451887"/>
    <n v="43.142870041039679"/>
    <n v="378449.25600000005"/>
    <n v="340740.16899999994"/>
    <n v="37709.087000000116"/>
  </r>
  <r>
    <s v="I000002760"/>
    <x v="7"/>
    <x v="10"/>
    <n v="2676"/>
    <n v="74.43728849028399"/>
    <n v="82.590161434977588"/>
    <n v="221011.27200000003"/>
    <n v="199194.18399999995"/>
    <n v="21817.088000000076"/>
  </r>
  <r>
    <s v="I000002807"/>
    <x v="1"/>
    <x v="8"/>
    <n v="1020"/>
    <n v="98.96101764705881"/>
    <n v="109.80541176470588"/>
    <n v="112001.52"/>
    <n v="100940.23799999998"/>
    <n v="11061.282000000021"/>
  </r>
  <r>
    <s v="I000003141"/>
    <x v="1"/>
    <x v="9"/>
    <n v="3080"/>
    <n v="10.70169722222222"/>
    <n v="11.875370370370371"/>
    <n v="36576.140740740746"/>
    <n v="32961.227444444441"/>
    <n v="3614.9132962963049"/>
  </r>
  <r>
    <s v="I000003142"/>
    <x v="1"/>
    <x v="9"/>
    <n v="400"/>
    <n v="12.706785"/>
    <n v="14.096680000000001"/>
    <n v="5638.6720000000005"/>
    <n v="5082.7139999999999"/>
    <n v="555.95800000000054"/>
  </r>
  <r>
    <s v="I000003143"/>
    <x v="1"/>
    <x v="19"/>
    <n v="4928"/>
    <n v="15.833050887978139"/>
    <n v="17.58307650273224"/>
    <n v="86649.401005464475"/>
    <n v="78025.274775956263"/>
    <n v="8624.1262295082124"/>
  </r>
  <r>
    <s v="I000003144"/>
    <x v="2"/>
    <x v="9"/>
    <n v="7512"/>
    <n v="19.84915228966986"/>
    <n v="22.021454739084135"/>
    <n v="165425.16800000001"/>
    <n v="149106.83199999999"/>
    <n v="16318.33600000001"/>
  </r>
  <r>
    <s v="I000003157"/>
    <x v="2"/>
    <x v="9"/>
    <n v="1232"/>
    <n v="31.660170454545455"/>
    <n v="35.131999999999998"/>
    <n v="43282.623999999996"/>
    <n v="39005.33"/>
    <n v="4277.2939999999944"/>
  </r>
  <r>
    <s v="IKV0000105"/>
    <x v="4"/>
    <x v="8"/>
    <n v="9"/>
    <n v="2150.7795555555554"/>
    <n v="2386.4408888888888"/>
    <n v="21477.968000000001"/>
    <n v="19357.016"/>
    <n v="2120.9520000000011"/>
  </r>
  <r>
    <s v="IKV0000210"/>
    <x v="4"/>
    <x v="9"/>
    <n v="16"/>
    <n v="27.003374999999998"/>
    <n v="29.966000000000005"/>
    <n v="479.45600000000007"/>
    <n v="432.05399999999997"/>
    <n v="47.4020000000001"/>
  </r>
  <r>
    <s v="IKV0000301"/>
    <x v="3"/>
    <x v="1"/>
    <n v="3567"/>
    <n v="53.775458333333333"/>
    <n v="59.661166666666674"/>
    <n v="212811.38150000002"/>
    <n v="191817.05987500001"/>
    <n v="20994.321625000011"/>
  </r>
  <r>
    <s v="IKV0000303"/>
    <x v="3"/>
    <x v="9"/>
    <n v="2811"/>
    <n v="7.0296555555555544"/>
    <n v="7.7966095238095239"/>
    <n v="21916.269371428571"/>
    <n v="19760.361766666665"/>
    <n v="2155.9076047619055"/>
  </r>
  <r>
    <s v="IKV0000305"/>
    <x v="3"/>
    <x v="11"/>
    <n v="120"/>
    <n v="32.318649999999998"/>
    <n v="35.864466666666672"/>
    <n v="4303.7360000000008"/>
    <n v="3878.2379999999998"/>
    <n v="425.49800000000096"/>
  </r>
  <r>
    <s v="IKV0000307"/>
    <x v="6"/>
    <x v="45"/>
    <n v="168"/>
    <n v="21.088999999999995"/>
    <n v="23.389809523809522"/>
    <n v="3929.4879999999998"/>
    <n v="3542.9519999999993"/>
    <n v="386.53600000000051"/>
  </r>
  <r>
    <s v="IKV0000314"/>
    <x v="7"/>
    <x v="15"/>
    <n v="600"/>
    <n v="14.664404999999999"/>
    <n v="16.271200000000004"/>
    <n v="9762.720000000003"/>
    <n v="8798.643"/>
    <n v="964.07700000000295"/>
  </r>
  <r>
    <s v="I000002042"/>
    <x v="2"/>
    <x v="14"/>
    <n v="12"/>
    <n v="21.548818181818184"/>
    <n v="508.20758333333333"/>
    <n v="6098.491"/>
    <n v="258.58581818181824"/>
    <n v="5839.9051818181815"/>
  </r>
  <r>
    <s v="I000002042"/>
    <x v="2"/>
    <x v="13"/>
    <n v="606"/>
    <n v="21.841614035087719"/>
    <n v="508.20758333333333"/>
    <n v="307973.79550000001"/>
    <n v="13236.018105263158"/>
    <n v="294737.77739473683"/>
  </r>
  <r>
    <s v="I000000063"/>
    <x v="1"/>
    <x v="3"/>
    <n v="111"/>
    <n v="33.336910447761191"/>
    <n v="508.20816666666673"/>
    <n v="56411.106500000009"/>
    <n v="3700.3970597014923"/>
    <n v="52710.709440298517"/>
  </r>
  <r>
    <s v="I000000063"/>
    <x v="1"/>
    <x v="15"/>
    <n v="6"/>
    <n v="27.299666666666667"/>
    <n v="508.20816666666673"/>
    <n v="3049.2490000000003"/>
    <n v="163.798"/>
    <n v="2885.451"/>
  </r>
  <r>
    <s v="I000002042"/>
    <x v="2"/>
    <x v="15"/>
    <n v="205"/>
    <n v="26.893846153846155"/>
    <n v="508.20816666666673"/>
    <n v="104182.67416666668"/>
    <n v="5513.2384615384617"/>
    <n v="98669.435705128213"/>
  </r>
  <r>
    <s v="I000003142"/>
    <x v="1"/>
    <x v="16"/>
    <n v="144"/>
    <n v="63.320019323671502"/>
    <n v="525"/>
    <n v="75600"/>
    <n v="9118.082782608697"/>
    <n v="66481.91721739131"/>
  </r>
  <r>
    <s v="I000002042"/>
    <x v="2"/>
    <x v="17"/>
    <n v="257"/>
    <n v="63.511083333333332"/>
    <n v="525"/>
    <n v="134925"/>
    <n v="16322.348416666666"/>
    <n v="118602.65158333334"/>
  </r>
  <r>
    <s v="I000000063"/>
    <x v="1"/>
    <x v="18"/>
    <n v="234"/>
    <n v="74.761617571059432"/>
    <n v="534.9994999999999"/>
    <n v="125189.88299999997"/>
    <n v="17494.218511627907"/>
    <n v="107695.664488372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548F15-C158-45B3-860A-5B3D551D602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N8" firstHeaderRow="0" firstDataRow="1" firstDataCol="1" rowPageCount="1" colPageCount="1"/>
  <pivotFields count="11">
    <pivotField axis="axisRow" showAll="0">
      <items count="50">
        <item x="0"/>
        <item h="1" x="2"/>
        <item h="1" x="3"/>
        <item h="1" x="4"/>
        <item h="1" x="5"/>
        <item h="1" x="6"/>
        <item h="1" x="1"/>
        <item h="1" x="7"/>
        <item h="1" x="8"/>
        <item h="1" x="9"/>
        <item h="1" x="10"/>
        <item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t="default"/>
      </items>
    </pivotField>
    <pivotField showAll="0"/>
    <pivotField numFmtId="168" multipleItemSelectionAllowed="1" showAll="0">
      <items count="47">
        <item x="44"/>
        <item x="19"/>
        <item x="42"/>
        <item x="26"/>
        <item x="3"/>
        <item x="9"/>
        <item x="1"/>
        <item x="21"/>
        <item x="22"/>
        <item x="6"/>
        <item x="20"/>
        <item x="2"/>
        <item x="16"/>
        <item x="37"/>
        <item x="0"/>
        <item x="17"/>
        <item x="13"/>
        <item x="12"/>
        <item h="1" x="15"/>
        <item h="1" x="7"/>
        <item h="1" x="45"/>
        <item h="1" x="23"/>
        <item h="1" x="8"/>
        <item h="1" x="41"/>
        <item h="1" x="33"/>
        <item h="1" x="39"/>
        <item h="1" x="5"/>
        <item h="1" x="18"/>
        <item h="1" x="28"/>
        <item h="1" x="31"/>
        <item h="1" x="43"/>
        <item h="1" x="11"/>
        <item h="1" x="4"/>
        <item h="1" x="24"/>
        <item h="1" x="34"/>
        <item h="1" x="29"/>
        <item h="1" x="38"/>
        <item h="1" x="10"/>
        <item h="1" x="35"/>
        <item h="1" x="30"/>
        <item h="1" x="32"/>
        <item h="1" x="14"/>
        <item h="1" x="36"/>
        <item h="1" x="27"/>
        <item h="1" x="40"/>
        <item h="1" x="25"/>
        <item t="default"/>
      </items>
    </pivotField>
    <pivotField showAll="0"/>
    <pivotField numFmtId="167" showAll="0"/>
    <pivotField numFmtId="165" showAll="0"/>
    <pivotField dataField="1" numFmtId="167" showAll="0">
      <items count="109">
        <item x="102"/>
        <item x="0"/>
        <item x="7"/>
        <item x="56"/>
        <item x="64"/>
        <item x="26"/>
        <item x="76"/>
        <item x="106"/>
        <item x="105"/>
        <item x="88"/>
        <item x="97"/>
        <item x="23"/>
        <item x="90"/>
        <item x="107"/>
        <item x="12"/>
        <item x="77"/>
        <item x="82"/>
        <item x="92"/>
        <item x="101"/>
        <item x="16"/>
        <item x="104"/>
        <item x="51"/>
        <item x="79"/>
        <item x="80"/>
        <item x="15"/>
        <item x="73"/>
        <item x="84"/>
        <item x="44"/>
        <item x="10"/>
        <item x="71"/>
        <item x="75"/>
        <item x="85"/>
        <item x="5"/>
        <item x="96"/>
        <item x="74"/>
        <item x="54"/>
        <item x="20"/>
        <item x="60"/>
        <item x="100"/>
        <item x="83"/>
        <item x="45"/>
        <item x="91"/>
        <item x="21"/>
        <item x="37"/>
        <item x="2"/>
        <item x="3"/>
        <item x="89"/>
        <item x="53"/>
        <item x="61"/>
        <item x="25"/>
        <item x="81"/>
        <item x="55"/>
        <item x="87"/>
        <item x="36"/>
        <item x="62"/>
        <item x="22"/>
        <item x="28"/>
        <item x="48"/>
        <item x="59"/>
        <item x="98"/>
        <item x="57"/>
        <item x="70"/>
        <item x="1"/>
        <item x="50"/>
        <item x="27"/>
        <item x="35"/>
        <item x="31"/>
        <item x="95"/>
        <item x="47"/>
        <item x="13"/>
        <item x="30"/>
        <item x="4"/>
        <item x="52"/>
        <item x="34"/>
        <item x="29"/>
        <item x="14"/>
        <item x="9"/>
        <item x="86"/>
        <item x="43"/>
        <item x="49"/>
        <item x="11"/>
        <item x="38"/>
        <item x="46"/>
        <item x="33"/>
        <item x="99"/>
        <item x="39"/>
        <item x="78"/>
        <item x="42"/>
        <item x="8"/>
        <item x="41"/>
        <item x="72"/>
        <item x="103"/>
        <item x="32"/>
        <item x="94"/>
        <item x="17"/>
        <item x="40"/>
        <item x="68"/>
        <item x="19"/>
        <item x="63"/>
        <item x="24"/>
        <item x="18"/>
        <item x="69"/>
        <item x="93"/>
        <item x="6"/>
        <item x="58"/>
        <item x="67"/>
        <item x="65"/>
        <item x="66"/>
        <item t="default"/>
      </items>
    </pivotField>
    <pivotField numFmtId="167" showAll="0"/>
    <pivotField dataField="1" numFmtId="167" showAll="0">
      <items count="117">
        <item x="102"/>
        <item x="64"/>
        <item x="7"/>
        <item x="0"/>
        <item x="76"/>
        <item x="56"/>
        <item x="106"/>
        <item x="26"/>
        <item x="105"/>
        <item x="88"/>
        <item x="97"/>
        <item x="23"/>
        <item x="90"/>
        <item x="107"/>
        <item x="12"/>
        <item x="77"/>
        <item x="82"/>
        <item x="92"/>
        <item x="101"/>
        <item x="16"/>
        <item x="104"/>
        <item x="79"/>
        <item x="80"/>
        <item x="71"/>
        <item x="15"/>
        <item x="20"/>
        <item x="84"/>
        <item x="111"/>
        <item x="10"/>
        <item x="75"/>
        <item x="85"/>
        <item x="96"/>
        <item x="51"/>
        <item x="100"/>
        <item x="83"/>
        <item x="91"/>
        <item x="44"/>
        <item x="21"/>
        <item x="61"/>
        <item x="89"/>
        <item x="81"/>
        <item x="108"/>
        <item x="73"/>
        <item x="87"/>
        <item x="54"/>
        <item x="45"/>
        <item x="25"/>
        <item x="62"/>
        <item x="70"/>
        <item x="5"/>
        <item x="53"/>
        <item x="74"/>
        <item x="98"/>
        <item x="22"/>
        <item x="2"/>
        <item x="28"/>
        <item x="55"/>
        <item x="3"/>
        <item x="37"/>
        <item x="95"/>
        <item x="13"/>
        <item x="48"/>
        <item x="60"/>
        <item x="14"/>
        <item x="27"/>
        <item x="36"/>
        <item x="86"/>
        <item x="31"/>
        <item x="43"/>
        <item x="11"/>
        <item x="50"/>
        <item x="99"/>
        <item x="30"/>
        <item x="47"/>
        <item x="78"/>
        <item x="35"/>
        <item x="29"/>
        <item x="1"/>
        <item x="42"/>
        <item x="52"/>
        <item x="17"/>
        <item x="103"/>
        <item x="68"/>
        <item x="94"/>
        <item x="34"/>
        <item x="46"/>
        <item x="49"/>
        <item x="69"/>
        <item x="59"/>
        <item x="4"/>
        <item x="72"/>
        <item x="19"/>
        <item x="65"/>
        <item x="18"/>
        <item x="57"/>
        <item x="33"/>
        <item x="24"/>
        <item x="9"/>
        <item x="38"/>
        <item x="67"/>
        <item x="39"/>
        <item x="93"/>
        <item x="32"/>
        <item x="41"/>
        <item x="8"/>
        <item x="66"/>
        <item x="110"/>
        <item x="40"/>
        <item x="63"/>
        <item x="113"/>
        <item x="6"/>
        <item x="112"/>
        <item x="115"/>
        <item x="114"/>
        <item x="58"/>
        <item x="109"/>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multipleItemSelectionAllowed="1"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0"/>
  </rowFields>
  <rowItems count="3">
    <i>
      <x/>
    </i>
    <i>
      <x v="11"/>
    </i>
    <i t="grand">
      <x/>
    </i>
  </rowItems>
  <colFields count="1">
    <field x="-2"/>
  </colFields>
  <colItems count="2">
    <i>
      <x/>
    </i>
    <i i="1">
      <x v="1"/>
    </i>
  </colItems>
  <pageFields count="1">
    <pageField fld="10" hier="-1"/>
  </pageFields>
  <dataFields count="2">
    <dataField name="Sum of Marża [EUR]" fld="8" baseField="0" baseItem="0"/>
    <dataField name="Sum of Wartość sprzedaży [EUR]" fld="6" baseField="0" baseItem="0"/>
  </dataFields>
  <formats count="2">
    <format dxfId="42">
      <pivotArea outline="0" collapsedLevelsAreSubtotals="1" fieldPosition="0"/>
    </format>
    <format dxfId="4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B37950-3F35-4697-9B8B-A75554DFA9D9}" name="Sprzedaż i marża po grupach produktowych - 1/4/20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4:D7" firstHeaderRow="0" firstDataRow="1" firstDataCol="1" rowPageCount="1" colPageCount="1"/>
  <pivotFields count="9">
    <pivotField showAll="0"/>
    <pivotField axis="axisRow" showAll="0">
      <items count="9">
        <item x="2"/>
        <item x="0"/>
        <item x="6"/>
        <item x="3"/>
        <item x="4"/>
        <item x="7"/>
        <item x="5"/>
        <item x="1"/>
        <item t="default"/>
      </items>
    </pivotField>
    <pivotField axis="axisPage" numFmtId="168" multipleItemSelectionAllowed="1" showAll="0">
      <items count="47">
        <item h="1" x="44"/>
        <item x="19"/>
        <item h="1" x="42"/>
        <item h="1" x="26"/>
        <item h="1" x="3"/>
        <item h="1" x="9"/>
        <item h="1" x="1"/>
        <item h="1" x="21"/>
        <item h="1" x="22"/>
        <item h="1" x="6"/>
        <item h="1" x="20"/>
        <item h="1" x="2"/>
        <item h="1" x="16"/>
        <item h="1" x="37"/>
        <item h="1" x="0"/>
        <item h="1" x="17"/>
        <item h="1" x="13"/>
        <item h="1" x="12"/>
        <item h="1" x="15"/>
        <item h="1" x="7"/>
        <item h="1" x="45"/>
        <item h="1" x="23"/>
        <item h="1" x="8"/>
        <item h="1" x="41"/>
        <item h="1" x="33"/>
        <item h="1" x="39"/>
        <item h="1" x="5"/>
        <item h="1" x="18"/>
        <item h="1" x="28"/>
        <item h="1" x="31"/>
        <item h="1" x="43"/>
        <item h="1" x="11"/>
        <item h="1" x="4"/>
        <item h="1" x="24"/>
        <item h="1" x="34"/>
        <item h="1" x="29"/>
        <item h="1" x="38"/>
        <item h="1" x="10"/>
        <item h="1" x="35"/>
        <item h="1" x="30"/>
        <item h="1" x="32"/>
        <item h="1" x="14"/>
        <item h="1" x="36"/>
        <item h="1" x="27"/>
        <item h="1" x="40"/>
        <item h="1" x="25"/>
        <item t="default"/>
      </items>
    </pivotField>
    <pivotField showAll="0"/>
    <pivotField numFmtId="167" showAll="0"/>
    <pivotField numFmtId="165" showAll="0"/>
    <pivotField dataField="1" numFmtId="167" showAll="0"/>
    <pivotField numFmtId="167" showAll="0"/>
    <pivotField dataField="1" numFmtId="167" showAll="0"/>
  </pivotFields>
  <rowFields count="1">
    <field x="1"/>
  </rowFields>
  <rowItems count="3">
    <i>
      <x/>
    </i>
    <i>
      <x v="7"/>
    </i>
    <i t="grand">
      <x/>
    </i>
  </rowItems>
  <colFields count="1">
    <field x="-2"/>
  </colFields>
  <colItems count="2">
    <i>
      <x/>
    </i>
    <i i="1">
      <x v="1"/>
    </i>
  </colItems>
  <pageFields count="1">
    <pageField fld="2" hier="-1"/>
  </pageFields>
  <dataFields count="2">
    <dataField name="Wartość Sprzedaży " fld="6" baseField="1" baseItem="0"/>
    <dataField name="Marża" fld="8" baseField="1" baseItem="0"/>
  </dataFields>
  <formats count="1">
    <format dxfId="24">
      <pivotArea outline="0" collapsedLevelsAreSubtotals="1" fieldPosition="0"/>
    </format>
  </format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a" xr10:uid="{5DD4C364-0845-4069-A21E-A6791B25E10C}" sourceName="Data">
  <pivotTables>
    <pivotTable tabId="6" name="Sprzedaż i marża po grupach produktowych - 1/4/2014"/>
  </pivotTables>
  <data>
    <tabular pivotCacheId="426606479">
      <items count="46">
        <i x="44"/>
        <i x="19" s="1"/>
        <i x="42"/>
        <i x="26"/>
        <i x="3"/>
        <i x="9"/>
        <i x="1"/>
        <i x="21"/>
        <i x="22"/>
        <i x="6"/>
        <i x="20"/>
        <i x="2"/>
        <i x="16"/>
        <i x="37"/>
        <i x="0"/>
        <i x="17"/>
        <i x="13"/>
        <i x="12"/>
        <i x="15"/>
        <i x="7"/>
        <i x="45"/>
        <i x="23"/>
        <i x="8"/>
        <i x="41"/>
        <i x="33"/>
        <i x="39"/>
        <i x="5"/>
        <i x="18"/>
        <i x="28"/>
        <i x="31"/>
        <i x="43"/>
        <i x="11"/>
        <i x="4"/>
        <i x="24"/>
        <i x="34"/>
        <i x="29"/>
        <i x="38"/>
        <i x="10"/>
        <i x="35"/>
        <i x="30"/>
        <i x="32"/>
        <i x="14"/>
        <i x="36"/>
        <i x="27"/>
        <i x="40"/>
        <i x="2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BC9CBEB4-1DF6-4352-BADE-457DFA70AEA2}" cache="Slicer_Data" caption="Choose Data "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560CE7-F512-4ADD-A727-51D531E83FBE}" name="Table1" displayName="Table1" ref="A7:I156" totalsRowCount="1" headerRowDxfId="65">
  <autoFilter ref="A7:I155" xr:uid="{BA560CE7-F512-4ADD-A727-51D531E83FBE}"/>
  <tableColumns count="9">
    <tableColumn id="1" xr3:uid="{A53C03AA-AEF5-44A3-B2D7-BDC570B42551}" name="Dzial" totalsRowLabel="Total"/>
    <tableColumn id="2" xr3:uid="{E1071B8D-DE9A-4966-88AB-71BCBA10F534}" name="Osoba Zamawiajaca"/>
    <tableColumn id="3" xr3:uid="{05424F3B-2396-41AE-8ABB-F917E70934B7}" name="Kategoria"/>
    <tableColumn id="4" xr3:uid="{3588F277-B3D6-4B09-900C-A9C3A68D2399}" name="Artykul"/>
    <tableColumn id="5" xr3:uid="{71163CFB-FDB2-43CC-BE2D-F94930CE4E8F}" name="Ilosc"/>
    <tableColumn id="6" xr3:uid="{D70E75F1-29F1-4BB5-9594-6CC3FCC6A616}" name="Cena [EUR]" dataDxfId="64"/>
    <tableColumn id="7" xr3:uid="{40D5B449-DD2E-4017-B273-600C61060EE9}" name="Wartosc Netto[EUR]" totalsRowFunction="sum" dataDxfId="63" totalsRowDxfId="62"/>
    <tableColumn id="8" xr3:uid="{65AF7226-1B6A-4044-977C-038E9919F62D}" name="Podatek" dataDxfId="61"/>
    <tableColumn id="9" xr3:uid="{B437F56B-7055-4FAC-9C38-38A31BC57BA4}" name="Wartosc Brutto[EUR]" totalsRowFunction="sum" dataDxfId="60" totalsRowDxfId="59">
      <calculatedColumnFormula>Table1[[#This Row],[Wartosc Netto'[EUR']]]*(1+Table1[[#This Row],[Podatek]])</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7AFA09-02D3-4417-A70F-A935FF708931}" name="Table2" displayName="Table2" ref="B7:J124" totalsRowCount="1" headerRowDxfId="58" dataDxfId="57" totalsRowDxfId="56">
  <autoFilter ref="B7:J123" xr:uid="{EE7AFA09-02D3-4417-A70F-A935FF708931}"/>
  <tableColumns count="9">
    <tableColumn id="1" xr3:uid="{ACEE86AC-4A75-4038-A5CF-B9AA49B5AF62}" name="Indeks" totalsRowLabel="Total" dataDxfId="55"/>
    <tableColumn id="2" xr3:uid="{7501BC0B-2116-4F30-B105-034D323CE2A5}" name="Grupa produktowa" dataDxfId="54">
      <calculatedColumnFormula>_xlfn.XLOOKUP(B8, Group!B:B, Group!C:C, "Nie znaleziono")</calculatedColumnFormula>
    </tableColumn>
    <tableColumn id="3" xr3:uid="{8A075982-8851-40F3-A7DC-61644A07D78C}" name="Data" dataDxfId="53"/>
    <tableColumn id="4" xr3:uid="{800F085D-01CF-470A-ABAD-A2A573FF94C4}" name="Ilość [szt.]" dataDxfId="52"/>
    <tableColumn id="5" xr3:uid="{1D78339C-C0E4-4B7D-80DC-50417425A051}" name="Cena zakupu [EUR]" dataDxfId="51"/>
    <tableColumn id="6" xr3:uid="{EFFD0F28-4B98-4AC4-9032-5D0C6C0BF863}" name="Cena sprzedaży [EUR]" dataDxfId="50" totalsRowDxfId="49"/>
    <tableColumn id="7" xr3:uid="{E095BE12-5D55-419E-BADA-A3754418CE79}" name="Wartość sprzedaży [EUR]" totalsRowFunction="sum" dataDxfId="48" totalsRowDxfId="47">
      <calculatedColumnFormula>G8*E8</calculatedColumnFormula>
    </tableColumn>
    <tableColumn id="8" xr3:uid="{15009C48-9E50-4B7D-BB36-E61935482002}" name="Koszt [EUR]" dataDxfId="46" totalsRowDxfId="45">
      <calculatedColumnFormula>E8*F8</calculatedColumnFormula>
    </tableColumn>
    <tableColumn id="9" xr3:uid="{3F5121B1-1696-4E4C-A75A-A6D485D55035}" name="Marża [EUR]" totalsRowFunction="sum" dataDxfId="44" totalsRowDxfId="43">
      <calculatedColumnFormula>H8-I8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6DE1FD-C063-452F-94C8-D2806FF30444}" name="Table24" displayName="Table24" ref="B2:J119" totalsRowCount="1" headerRowDxfId="40" dataDxfId="39" totalsRowDxfId="38">
  <autoFilter ref="B2:J118" xr:uid="{BF6DE1FD-C063-452F-94C8-D2806FF30444}"/>
  <sortState xmlns:xlrd2="http://schemas.microsoft.com/office/spreadsheetml/2017/richdata2" ref="B3:J118">
    <sortCondition ref="D2:D118"/>
  </sortState>
  <tableColumns count="9">
    <tableColumn id="1" xr3:uid="{9FF703A7-DA9C-4FAD-B426-B8AF8F349418}" name="Indeks" totalsRowLabel="Total" dataDxfId="37"/>
    <tableColumn id="2" xr3:uid="{9E9E5CD3-942C-4177-A691-C008D4F47B58}" name="Grupa produktowa" dataDxfId="36">
      <calculatedColumnFormula>_xlfn.XLOOKUP(B3, Group!B:B, Group!C:C, "Nie znaleziono")</calculatedColumnFormula>
    </tableColumn>
    <tableColumn id="3" xr3:uid="{790BF45F-0E51-4140-8749-3D77CD94D514}" name="Data" dataDxfId="35"/>
    <tableColumn id="4" xr3:uid="{7CA37434-1CFB-41F1-9855-DF0E490FEA6E}" name="Ilość [szt.]" dataDxfId="34"/>
    <tableColumn id="5" xr3:uid="{67808BC4-013C-47AD-B1E2-5887765CF48E}" name="Cena zakupu [EUR]" dataDxfId="33"/>
    <tableColumn id="6" xr3:uid="{B8A74F35-DCF9-464F-96A0-F291B0703EE3}" name="Cena sprzedaży [EUR]" dataDxfId="32" totalsRowDxfId="31"/>
    <tableColumn id="7" xr3:uid="{46D0AB49-61AF-4ABC-8674-15AE8D5AA9E2}" name="Wartość sprzedaży [EUR]" totalsRowFunction="sum" dataDxfId="30" totalsRowDxfId="29">
      <calculatedColumnFormula>G3*E3</calculatedColumnFormula>
    </tableColumn>
    <tableColumn id="8" xr3:uid="{F0D76E2C-58F8-4730-A1A9-327BE78BA323}" name="Koszt [EUR]" dataDxfId="28" totalsRowDxfId="27">
      <calculatedColumnFormula>E3*F3</calculatedColumnFormula>
    </tableColumn>
    <tableColumn id="9" xr3:uid="{EB60A9E7-9DF6-4D7F-8DC9-857D1055A496}" name="Marża [EUR]" totalsRowFunction="sum" dataDxfId="26" totalsRowDxfId="25">
      <calculatedColumnFormula>H3-I3</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DC2C4D-BB64-4323-8CA6-023E4837F5A6}" name="Table4" displayName="Table4" ref="B2:I1786" totalsRowCount="1" headerRowDxfId="23" dataDxfId="22" dataCellStyle="Currency">
  <autoFilter ref="B2:I1785" xr:uid="{59DC2C4D-BB64-4323-8CA6-023E4837F5A6}"/>
  <tableColumns count="8">
    <tableColumn id="1" xr3:uid="{938BBBF0-4ABC-4042-B123-2B331A8081C2}" name="Grupa Produktowa" totalsRowLabel="Total" dataDxfId="21" totalsRowDxfId="20"/>
    <tableColumn id="2" xr3:uid="{1F008F60-BA84-4B0E-824B-9BAD923F6630}" name="IDX" dataDxfId="19" totalsRowDxfId="18"/>
    <tableColumn id="3" xr3:uid="{1AF99E67-4258-425A-AC8E-86EA4B8188C7}" name="Nazwa " dataDxfId="17" totalsRowDxfId="16"/>
    <tableColumn id="4" xr3:uid="{639D0CD5-CB6A-4442-AB12-22ADB1D3B0DF}" name="Marka" dataDxfId="15" totalsRowDxfId="14"/>
    <tableColumn id="5" xr3:uid="{73661419-4D87-4A15-8996-C8E629C6FDC0}" name="ACT" totalsRowFunction="max" dataDxfId="13" totalsRowDxfId="12" dataCellStyle="Currency"/>
    <tableColumn id="6" xr3:uid="{9870B09D-233C-48F6-8C81-4C4D67F1EC7A}" name="BGT" totalsRowFunction="count" dataDxfId="11" totalsRowDxfId="10" dataCellStyle="Currency"/>
    <tableColumn id="7" xr3:uid="{C55622C6-7D5B-4A63-880B-2849B4ED0660}" name="LY" totalsRowFunction="sum" dataDxfId="9" totalsRowDxfId="8" dataCellStyle="Currency"/>
    <tableColumn id="8" xr3:uid="{B6A9063D-AA8F-40CE-97E2-02F26E085680}" name="IDX_ID" totalsRowFunction="count" dataDxfId="7" totalsRowDxfId="6">
      <calculatedColumnFormula>"IDX_ID_" &amp; RIGHT(C3,4)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DF222-28AF-4022-90D1-2E1A6DCEB9E1}">
  <dimension ref="A2:I156"/>
  <sheetViews>
    <sheetView tabSelected="1" zoomScale="130" zoomScaleNormal="130" workbookViewId="0">
      <selection activeCell="C21" sqref="C21"/>
    </sheetView>
  </sheetViews>
  <sheetFormatPr defaultRowHeight="15" x14ac:dyDescent="0.25"/>
  <cols>
    <col min="1" max="1" width="13.5703125" customWidth="1"/>
    <col min="2" max="2" width="20.7109375" customWidth="1"/>
    <col min="3" max="3" width="22.7109375" customWidth="1"/>
    <col min="4" max="4" width="10.140625" customWidth="1"/>
    <col min="5" max="5" width="7.42578125" customWidth="1"/>
    <col min="6" max="6" width="13.42578125" customWidth="1"/>
    <col min="7" max="7" width="21.28515625" customWidth="1"/>
    <col min="8" max="8" width="10.42578125" customWidth="1"/>
    <col min="9" max="9" width="21.7109375" customWidth="1"/>
  </cols>
  <sheetData>
    <row r="2" spans="1:9" x14ac:dyDescent="0.25">
      <c r="A2" s="4"/>
      <c r="B2" s="8" t="s">
        <v>31</v>
      </c>
      <c r="C2" s="9"/>
      <c r="D2" s="9"/>
      <c r="E2" s="9"/>
      <c r="F2" s="9"/>
      <c r="G2" s="16" cm="1">
        <f t="array" ref="G2">SUMPRODUCT((A8:A154={"Transport","Szkolenia"}) * (C8:C154="Artykuły Spożywcze") * I8:I154)</f>
        <v>2516.6376000000009</v>
      </c>
      <c r="H2" s="10"/>
    </row>
    <row r="3" spans="1:9" x14ac:dyDescent="0.25">
      <c r="B3" s="17" t="s">
        <v>32</v>
      </c>
      <c r="G3" s="14" cm="1">
        <f t="array" ref="G3">SUMPRODUCT((A8:A155={"Szkolenia"})*(F8:F155&gt;10)*G8:G155)</f>
        <v>726.95999999999992</v>
      </c>
      <c r="H3" s="18"/>
    </row>
    <row r="4" spans="1:9" x14ac:dyDescent="0.25">
      <c r="A4" s="4"/>
      <c r="B4" s="17" t="s">
        <v>33</v>
      </c>
      <c r="G4" s="19" cm="1">
        <f t="array" ref="G4">MIN(_xlfn._xlws.FILTER(F8:F155,A8:A155="Zakupy"))</f>
        <v>2.34</v>
      </c>
      <c r="H4" s="20" t="str" cm="1">
        <f t="array" ref="H4">INDEX(D8:D155,MATCH(MIN(_xlfn._xlws.FILTER(F8:F155, A8:A155="Zakupy")), F8:F155, 0))</f>
        <v>Cukier</v>
      </c>
    </row>
    <row r="5" spans="1:9" x14ac:dyDescent="0.25">
      <c r="A5" s="4"/>
      <c r="B5" s="21" t="s">
        <v>34</v>
      </c>
      <c r="C5" s="11"/>
      <c r="D5" s="11"/>
      <c r="E5" s="11"/>
      <c r="F5" s="11"/>
      <c r="G5" s="22">
        <f>COUNTIFS(B8:B154, "Jan", D8:D154, "Cukier")</f>
        <v>4</v>
      </c>
      <c r="H5" s="12"/>
    </row>
    <row r="6" spans="1:9" x14ac:dyDescent="0.25">
      <c r="A6" s="5"/>
      <c r="B6" s="6"/>
      <c r="C6" s="6"/>
      <c r="D6" s="6"/>
      <c r="E6" s="6"/>
      <c r="F6" s="7"/>
    </row>
    <row r="7" spans="1:9" x14ac:dyDescent="0.25">
      <c r="A7" s="2" t="s">
        <v>21</v>
      </c>
      <c r="B7" s="2" t="s">
        <v>22</v>
      </c>
      <c r="C7" s="2" t="s">
        <v>23</v>
      </c>
      <c r="D7" s="2" t="s">
        <v>24</v>
      </c>
      <c r="E7" s="2" t="s">
        <v>25</v>
      </c>
      <c r="F7" s="2" t="s">
        <v>26</v>
      </c>
      <c r="G7" s="2" t="s">
        <v>27</v>
      </c>
      <c r="H7" s="2" t="s">
        <v>28</v>
      </c>
      <c r="I7" s="3" t="s">
        <v>29</v>
      </c>
    </row>
    <row r="8" spans="1:9" x14ac:dyDescent="0.25">
      <c r="A8" t="s">
        <v>0</v>
      </c>
      <c r="B8" t="s">
        <v>1</v>
      </c>
      <c r="C8" t="s">
        <v>2</v>
      </c>
      <c r="D8" t="s">
        <v>3</v>
      </c>
      <c r="E8">
        <v>3</v>
      </c>
      <c r="F8" s="15">
        <v>14.04</v>
      </c>
      <c r="G8" s="15">
        <v>42.12</v>
      </c>
      <c r="H8" s="1">
        <v>0.08</v>
      </c>
      <c r="I8" s="15">
        <f>Table1[[#This Row],[Wartosc Netto'[EUR']]]*(1+Table1[[#This Row],[Podatek]])</f>
        <v>45.489600000000003</v>
      </c>
    </row>
    <row r="9" spans="1:9" x14ac:dyDescent="0.25">
      <c r="A9" t="s">
        <v>4</v>
      </c>
      <c r="B9" t="s">
        <v>5</v>
      </c>
      <c r="C9" t="s">
        <v>2</v>
      </c>
      <c r="D9" t="s">
        <v>3</v>
      </c>
      <c r="E9">
        <v>8</v>
      </c>
      <c r="F9" s="15">
        <v>2.34</v>
      </c>
      <c r="G9" s="15">
        <v>18.72</v>
      </c>
      <c r="H9" s="1">
        <v>0.08</v>
      </c>
      <c r="I9" s="15">
        <f>Table1[[#This Row],[Wartosc Netto'[EUR']]]*(1+Table1[[#This Row],[Podatek]])</f>
        <v>20.217600000000001</v>
      </c>
    </row>
    <row r="10" spans="1:9" x14ac:dyDescent="0.25">
      <c r="A10" t="s">
        <v>4</v>
      </c>
      <c r="B10" t="s">
        <v>5</v>
      </c>
      <c r="C10" t="s">
        <v>2</v>
      </c>
      <c r="D10" t="s">
        <v>3</v>
      </c>
      <c r="E10">
        <v>8</v>
      </c>
      <c r="F10" s="15">
        <v>2.34</v>
      </c>
      <c r="G10" s="15">
        <v>18.72</v>
      </c>
      <c r="H10" s="1">
        <v>0.08</v>
      </c>
      <c r="I10" s="15">
        <f>Table1[[#This Row],[Wartosc Netto'[EUR']]]*(1+Table1[[#This Row],[Podatek]])</f>
        <v>20.217600000000001</v>
      </c>
    </row>
    <row r="11" spans="1:9" x14ac:dyDescent="0.25">
      <c r="A11" t="s">
        <v>6</v>
      </c>
      <c r="B11" t="s">
        <v>7</v>
      </c>
      <c r="C11" t="s">
        <v>8</v>
      </c>
      <c r="D11" t="s">
        <v>9</v>
      </c>
      <c r="E11">
        <v>6</v>
      </c>
      <c r="F11" s="15">
        <v>4.68</v>
      </c>
      <c r="G11" s="15">
        <v>28.08</v>
      </c>
      <c r="H11" s="1">
        <v>0.23</v>
      </c>
      <c r="I11" s="15">
        <f>Table1[[#This Row],[Wartosc Netto'[EUR']]]*(1+Table1[[#This Row],[Podatek]])</f>
        <v>34.538399999999996</v>
      </c>
    </row>
    <row r="12" spans="1:9" x14ac:dyDescent="0.25">
      <c r="A12" t="s">
        <v>0</v>
      </c>
      <c r="B12" t="s">
        <v>1</v>
      </c>
      <c r="C12" t="s">
        <v>8</v>
      </c>
      <c r="D12" t="s">
        <v>10</v>
      </c>
      <c r="E12">
        <v>4</v>
      </c>
      <c r="F12" s="15">
        <v>7.02</v>
      </c>
      <c r="G12" s="15">
        <v>28.08</v>
      </c>
      <c r="H12" s="1">
        <v>0.23</v>
      </c>
      <c r="I12" s="15">
        <f>Table1[[#This Row],[Wartosc Netto'[EUR']]]*(1+Table1[[#This Row],[Podatek]])</f>
        <v>34.538399999999996</v>
      </c>
    </row>
    <row r="13" spans="1:9" x14ac:dyDescent="0.25">
      <c r="A13" t="s">
        <v>11</v>
      </c>
      <c r="B13" t="s">
        <v>12</v>
      </c>
      <c r="C13" t="s">
        <v>2</v>
      </c>
      <c r="D13" t="s">
        <v>3</v>
      </c>
      <c r="E13" s="13">
        <v>1</v>
      </c>
      <c r="F13" s="15">
        <v>3.51</v>
      </c>
      <c r="G13" s="15">
        <v>3.51</v>
      </c>
      <c r="H13" s="1">
        <v>0.08</v>
      </c>
      <c r="I13" s="15">
        <f>Table1[[#This Row],[Wartosc Netto'[EUR']]]*(1+Table1[[#This Row],[Podatek]])</f>
        <v>3.7907999999999999</v>
      </c>
    </row>
    <row r="14" spans="1:9" x14ac:dyDescent="0.25">
      <c r="A14" t="s">
        <v>11</v>
      </c>
      <c r="B14" t="s">
        <v>13</v>
      </c>
      <c r="C14" t="s">
        <v>2</v>
      </c>
      <c r="D14" t="s">
        <v>3</v>
      </c>
      <c r="E14" s="13">
        <v>5</v>
      </c>
      <c r="F14" s="15">
        <v>3.51</v>
      </c>
      <c r="G14" s="15">
        <v>17.55</v>
      </c>
      <c r="H14" s="1">
        <v>0.08</v>
      </c>
      <c r="I14" s="15">
        <f>Table1[[#This Row],[Wartosc Netto'[EUR']]]*(1+Table1[[#This Row],[Podatek]])</f>
        <v>18.954000000000001</v>
      </c>
    </row>
    <row r="15" spans="1:9" x14ac:dyDescent="0.25">
      <c r="A15" t="s">
        <v>11</v>
      </c>
      <c r="B15" t="s">
        <v>13</v>
      </c>
      <c r="C15" t="s">
        <v>2</v>
      </c>
      <c r="D15" t="s">
        <v>14</v>
      </c>
      <c r="E15" s="13">
        <v>5</v>
      </c>
      <c r="F15" s="15">
        <v>5.85</v>
      </c>
      <c r="G15" s="15">
        <v>29.25</v>
      </c>
      <c r="H15" s="1">
        <v>0.08</v>
      </c>
      <c r="I15" s="15">
        <f>Table1[[#This Row],[Wartosc Netto'[EUR']]]*(1+Table1[[#This Row],[Podatek]])</f>
        <v>31.590000000000003</v>
      </c>
    </row>
    <row r="16" spans="1:9" x14ac:dyDescent="0.25">
      <c r="A16" t="s">
        <v>11</v>
      </c>
      <c r="B16" t="s">
        <v>13</v>
      </c>
      <c r="C16" t="s">
        <v>8</v>
      </c>
      <c r="D16" t="s">
        <v>9</v>
      </c>
      <c r="E16">
        <v>5</v>
      </c>
      <c r="F16" s="15">
        <v>10.53</v>
      </c>
      <c r="G16" s="15">
        <v>52.65</v>
      </c>
      <c r="H16" s="1">
        <v>0.23</v>
      </c>
      <c r="I16" s="15">
        <f>Table1[[#This Row],[Wartosc Netto'[EUR']]]*(1+Table1[[#This Row],[Podatek]])</f>
        <v>64.759500000000003</v>
      </c>
    </row>
    <row r="17" spans="1:9" x14ac:dyDescent="0.25">
      <c r="A17" t="s">
        <v>6</v>
      </c>
      <c r="B17" t="s">
        <v>7</v>
      </c>
      <c r="C17" t="s">
        <v>8</v>
      </c>
      <c r="D17" t="s">
        <v>9</v>
      </c>
      <c r="E17">
        <v>6</v>
      </c>
      <c r="F17" s="15">
        <v>4.68</v>
      </c>
      <c r="G17" s="15">
        <v>28.08</v>
      </c>
      <c r="H17" s="1">
        <v>0.23</v>
      </c>
      <c r="I17" s="15">
        <f>Table1[[#This Row],[Wartosc Netto'[EUR']]]*(1+Table1[[#This Row],[Podatek]])</f>
        <v>34.538399999999996</v>
      </c>
    </row>
    <row r="18" spans="1:9" x14ac:dyDescent="0.25">
      <c r="A18" t="s">
        <v>0</v>
      </c>
      <c r="B18" t="s">
        <v>15</v>
      </c>
      <c r="C18" t="s">
        <v>8</v>
      </c>
      <c r="D18" t="s">
        <v>9</v>
      </c>
      <c r="E18">
        <v>7</v>
      </c>
      <c r="F18" s="15">
        <v>4.68</v>
      </c>
      <c r="G18" s="15">
        <v>32.76</v>
      </c>
      <c r="H18" s="1">
        <v>0.23</v>
      </c>
      <c r="I18" s="15">
        <f>Table1[[#This Row],[Wartosc Netto'[EUR']]]*(1+Table1[[#This Row],[Podatek]])</f>
        <v>40.294799999999995</v>
      </c>
    </row>
    <row r="19" spans="1:9" x14ac:dyDescent="0.25">
      <c r="A19" t="s">
        <v>6</v>
      </c>
      <c r="B19" t="s">
        <v>16</v>
      </c>
      <c r="C19" t="s">
        <v>8</v>
      </c>
      <c r="D19" t="s">
        <v>10</v>
      </c>
      <c r="E19">
        <v>2</v>
      </c>
      <c r="F19" s="15">
        <v>7.02</v>
      </c>
      <c r="G19" s="15">
        <v>14.04</v>
      </c>
      <c r="H19" s="1">
        <v>0.23</v>
      </c>
      <c r="I19" s="15">
        <f>Table1[[#This Row],[Wartosc Netto'[EUR']]]*(1+Table1[[#This Row],[Podatek]])</f>
        <v>17.269199999999998</v>
      </c>
    </row>
    <row r="20" spans="1:9" x14ac:dyDescent="0.25">
      <c r="A20" t="s">
        <v>6</v>
      </c>
      <c r="B20" t="s">
        <v>7</v>
      </c>
      <c r="C20" t="s">
        <v>2</v>
      </c>
      <c r="D20" t="s">
        <v>3</v>
      </c>
      <c r="E20" s="13">
        <v>4</v>
      </c>
      <c r="F20" s="15">
        <v>7.02</v>
      </c>
      <c r="G20" s="15">
        <v>28.08</v>
      </c>
      <c r="H20" s="1">
        <v>0.08</v>
      </c>
      <c r="I20" s="15">
        <f>Table1[[#This Row],[Wartosc Netto'[EUR']]]*(1+Table1[[#This Row],[Podatek]])</f>
        <v>30.3264</v>
      </c>
    </row>
    <row r="21" spans="1:9" x14ac:dyDescent="0.25">
      <c r="A21" t="s">
        <v>0</v>
      </c>
      <c r="B21" t="s">
        <v>15</v>
      </c>
      <c r="C21" t="s">
        <v>8</v>
      </c>
      <c r="D21" t="s">
        <v>9</v>
      </c>
      <c r="E21">
        <v>7</v>
      </c>
      <c r="F21" s="15">
        <v>4.68</v>
      </c>
      <c r="G21" s="15">
        <v>32.76</v>
      </c>
      <c r="H21" s="1">
        <v>0.23</v>
      </c>
      <c r="I21" s="15">
        <f>Table1[[#This Row],[Wartosc Netto'[EUR']]]*(1+Table1[[#This Row],[Podatek]])</f>
        <v>40.294799999999995</v>
      </c>
    </row>
    <row r="22" spans="1:9" x14ac:dyDescent="0.25">
      <c r="A22" t="s">
        <v>11</v>
      </c>
      <c r="B22" t="s">
        <v>17</v>
      </c>
      <c r="C22" t="s">
        <v>8</v>
      </c>
      <c r="D22" t="s">
        <v>9</v>
      </c>
      <c r="E22">
        <v>9</v>
      </c>
      <c r="F22" s="15">
        <v>4.68</v>
      </c>
      <c r="G22" s="15">
        <v>42.12</v>
      </c>
      <c r="H22" s="1">
        <v>0.23</v>
      </c>
      <c r="I22" s="15">
        <f>Table1[[#This Row],[Wartosc Netto'[EUR']]]*(1+Table1[[#This Row],[Podatek]])</f>
        <v>51.807599999999994</v>
      </c>
    </row>
    <row r="23" spans="1:9" x14ac:dyDescent="0.25">
      <c r="A23" t="s">
        <v>6</v>
      </c>
      <c r="B23" t="s">
        <v>18</v>
      </c>
      <c r="C23" t="s">
        <v>2</v>
      </c>
      <c r="D23" t="s">
        <v>14</v>
      </c>
      <c r="E23" s="13">
        <v>5</v>
      </c>
      <c r="F23" s="15">
        <v>10.53</v>
      </c>
      <c r="G23" s="15">
        <v>52.65</v>
      </c>
      <c r="H23" s="1">
        <v>0.08</v>
      </c>
      <c r="I23" s="15">
        <f>Table1[[#This Row],[Wartosc Netto'[EUR']]]*(1+Table1[[#This Row],[Podatek]])</f>
        <v>56.862000000000002</v>
      </c>
    </row>
    <row r="24" spans="1:9" x14ac:dyDescent="0.25">
      <c r="A24" t="s">
        <v>11</v>
      </c>
      <c r="B24" t="s">
        <v>17</v>
      </c>
      <c r="C24" t="s">
        <v>8</v>
      </c>
      <c r="D24" t="s">
        <v>9</v>
      </c>
      <c r="E24">
        <v>9</v>
      </c>
      <c r="F24" s="15">
        <v>4.68</v>
      </c>
      <c r="G24" s="15">
        <v>42.12</v>
      </c>
      <c r="H24" s="1">
        <v>0.23</v>
      </c>
      <c r="I24" s="15">
        <f>Table1[[#This Row],[Wartosc Netto'[EUR']]]*(1+Table1[[#This Row],[Podatek]])</f>
        <v>51.807599999999994</v>
      </c>
    </row>
    <row r="25" spans="1:9" x14ac:dyDescent="0.25">
      <c r="A25" t="s">
        <v>4</v>
      </c>
      <c r="B25" t="s">
        <v>19</v>
      </c>
      <c r="C25" t="s">
        <v>2</v>
      </c>
      <c r="D25" t="s">
        <v>20</v>
      </c>
      <c r="E25">
        <v>4</v>
      </c>
      <c r="F25" s="15">
        <v>14.04</v>
      </c>
      <c r="G25" s="15">
        <v>56.16</v>
      </c>
      <c r="H25" s="1">
        <v>0.08</v>
      </c>
      <c r="I25" s="15">
        <f>Table1[[#This Row],[Wartosc Netto'[EUR']]]*(1+Table1[[#This Row],[Podatek]])</f>
        <v>60.652799999999999</v>
      </c>
    </row>
    <row r="26" spans="1:9" x14ac:dyDescent="0.25">
      <c r="A26" t="s">
        <v>4</v>
      </c>
      <c r="B26" t="s">
        <v>19</v>
      </c>
      <c r="C26" t="s">
        <v>8</v>
      </c>
      <c r="D26" t="s">
        <v>9</v>
      </c>
      <c r="E26">
        <v>5</v>
      </c>
      <c r="F26" s="15">
        <v>9.36</v>
      </c>
      <c r="G26" s="15">
        <v>46.8</v>
      </c>
      <c r="H26" s="1">
        <v>0.23</v>
      </c>
      <c r="I26" s="15">
        <f>Table1[[#This Row],[Wartosc Netto'[EUR']]]*(1+Table1[[#This Row],[Podatek]])</f>
        <v>57.563999999999993</v>
      </c>
    </row>
    <row r="27" spans="1:9" x14ac:dyDescent="0.25">
      <c r="A27" t="s">
        <v>4</v>
      </c>
      <c r="B27" t="s">
        <v>19</v>
      </c>
      <c r="C27" t="s">
        <v>8</v>
      </c>
      <c r="D27" t="s">
        <v>10</v>
      </c>
      <c r="E27">
        <v>1</v>
      </c>
      <c r="F27" s="15">
        <v>5.85</v>
      </c>
      <c r="G27" s="15">
        <v>5.85</v>
      </c>
      <c r="H27" s="1">
        <v>0.23</v>
      </c>
      <c r="I27" s="15">
        <f>Table1[[#This Row],[Wartosc Netto'[EUR']]]*(1+Table1[[#This Row],[Podatek]])</f>
        <v>7.1954999999999991</v>
      </c>
    </row>
    <row r="28" spans="1:9" x14ac:dyDescent="0.25">
      <c r="A28" t="s">
        <v>0</v>
      </c>
      <c r="B28" t="s">
        <v>15</v>
      </c>
      <c r="C28" t="s">
        <v>8</v>
      </c>
      <c r="D28" t="s">
        <v>10</v>
      </c>
      <c r="E28">
        <v>8</v>
      </c>
      <c r="F28" s="15">
        <v>9.36</v>
      </c>
      <c r="G28" s="15">
        <v>74.88</v>
      </c>
      <c r="H28" s="1">
        <v>0.23</v>
      </c>
      <c r="I28" s="15">
        <f>Table1[[#This Row],[Wartosc Netto'[EUR']]]*(1+Table1[[#This Row],[Podatek]])</f>
        <v>92.102399999999989</v>
      </c>
    </row>
    <row r="29" spans="1:9" x14ac:dyDescent="0.25">
      <c r="A29" t="s">
        <v>4</v>
      </c>
      <c r="B29" t="s">
        <v>5</v>
      </c>
      <c r="C29" t="s">
        <v>2</v>
      </c>
      <c r="D29" t="s">
        <v>20</v>
      </c>
      <c r="E29">
        <v>5</v>
      </c>
      <c r="F29" s="15">
        <v>14.04</v>
      </c>
      <c r="G29" s="15">
        <v>70.2</v>
      </c>
      <c r="H29" s="1">
        <v>0.08</v>
      </c>
      <c r="I29" s="15">
        <f>Table1[[#This Row],[Wartosc Netto'[EUR']]]*(1+Table1[[#This Row],[Podatek]])</f>
        <v>75.816000000000003</v>
      </c>
    </row>
    <row r="30" spans="1:9" x14ac:dyDescent="0.25">
      <c r="A30" t="s">
        <v>0</v>
      </c>
      <c r="B30" t="s">
        <v>15</v>
      </c>
      <c r="C30" t="s">
        <v>8</v>
      </c>
      <c r="D30" t="s">
        <v>10</v>
      </c>
      <c r="E30">
        <v>8</v>
      </c>
      <c r="F30" s="15">
        <v>9.36</v>
      </c>
      <c r="G30" s="15">
        <v>74.88</v>
      </c>
      <c r="H30" s="1">
        <v>0.23</v>
      </c>
      <c r="I30" s="15">
        <f>Table1[[#This Row],[Wartosc Netto'[EUR']]]*(1+Table1[[#This Row],[Podatek]])</f>
        <v>92.102399999999989</v>
      </c>
    </row>
    <row r="31" spans="1:9" x14ac:dyDescent="0.25">
      <c r="A31" t="s">
        <v>11</v>
      </c>
      <c r="B31" t="s">
        <v>12</v>
      </c>
      <c r="C31" t="s">
        <v>8</v>
      </c>
      <c r="D31" t="s">
        <v>10</v>
      </c>
      <c r="E31">
        <v>6</v>
      </c>
      <c r="F31" s="15">
        <v>12.74</v>
      </c>
      <c r="G31" s="15">
        <v>76.44</v>
      </c>
      <c r="H31" s="1">
        <v>0.23</v>
      </c>
      <c r="I31" s="15">
        <f>Table1[[#This Row],[Wartosc Netto'[EUR']]]*(1+Table1[[#This Row],[Podatek]])</f>
        <v>94.021199999999993</v>
      </c>
    </row>
    <row r="32" spans="1:9" x14ac:dyDescent="0.25">
      <c r="A32" t="s">
        <v>11</v>
      </c>
      <c r="B32" t="s">
        <v>12</v>
      </c>
      <c r="C32" t="s">
        <v>8</v>
      </c>
      <c r="D32" t="s">
        <v>10</v>
      </c>
      <c r="E32">
        <v>6</v>
      </c>
      <c r="F32" s="15">
        <v>12.74</v>
      </c>
      <c r="G32" s="15">
        <v>76.44</v>
      </c>
      <c r="H32" s="1">
        <v>0.23</v>
      </c>
      <c r="I32" s="15">
        <f>Table1[[#This Row],[Wartosc Netto'[EUR']]]*(1+Table1[[#This Row],[Podatek]])</f>
        <v>94.021199999999993</v>
      </c>
    </row>
    <row r="33" spans="1:9" x14ac:dyDescent="0.25">
      <c r="A33" t="s">
        <v>0</v>
      </c>
      <c r="B33" t="s">
        <v>1</v>
      </c>
      <c r="C33" t="s">
        <v>8</v>
      </c>
      <c r="D33" t="s">
        <v>10</v>
      </c>
      <c r="E33">
        <v>4</v>
      </c>
      <c r="F33" s="15">
        <v>7.02</v>
      </c>
      <c r="G33" s="15">
        <v>28.08</v>
      </c>
      <c r="H33" s="1">
        <v>0.23</v>
      </c>
      <c r="I33" s="15">
        <f>Table1[[#This Row],[Wartosc Netto'[EUR']]]*(1+Table1[[#This Row],[Podatek]])</f>
        <v>34.538399999999996</v>
      </c>
    </row>
    <row r="34" spans="1:9" x14ac:dyDescent="0.25">
      <c r="A34" t="s">
        <v>11</v>
      </c>
      <c r="B34" t="s">
        <v>12</v>
      </c>
      <c r="C34" t="s">
        <v>2</v>
      </c>
      <c r="D34" t="s">
        <v>3</v>
      </c>
      <c r="E34" s="13">
        <v>1</v>
      </c>
      <c r="F34" s="15">
        <v>3.51</v>
      </c>
      <c r="G34" s="15">
        <v>3.51</v>
      </c>
      <c r="H34" s="1">
        <v>0.08</v>
      </c>
      <c r="I34" s="15">
        <f>Table1[[#This Row],[Wartosc Netto'[EUR']]]*(1+Table1[[#This Row],[Podatek]])</f>
        <v>3.7907999999999999</v>
      </c>
    </row>
    <row r="35" spans="1:9" x14ac:dyDescent="0.25">
      <c r="A35" t="s">
        <v>11</v>
      </c>
      <c r="B35" t="s">
        <v>13</v>
      </c>
      <c r="C35" t="s">
        <v>2</v>
      </c>
      <c r="D35" t="s">
        <v>3</v>
      </c>
      <c r="E35" s="13">
        <v>5</v>
      </c>
      <c r="F35" s="15">
        <v>3.51</v>
      </c>
      <c r="G35" s="15">
        <v>17.55</v>
      </c>
      <c r="H35" s="1">
        <v>0.08</v>
      </c>
      <c r="I35" s="15">
        <f>Table1[[#This Row],[Wartosc Netto'[EUR']]]*(1+Table1[[#This Row],[Podatek]])</f>
        <v>18.954000000000001</v>
      </c>
    </row>
    <row r="36" spans="1:9" x14ac:dyDescent="0.25">
      <c r="A36" t="s">
        <v>11</v>
      </c>
      <c r="B36" t="s">
        <v>13</v>
      </c>
      <c r="C36" t="s">
        <v>2</v>
      </c>
      <c r="D36" t="s">
        <v>14</v>
      </c>
      <c r="E36" s="13">
        <v>5</v>
      </c>
      <c r="F36" s="15">
        <v>5.85</v>
      </c>
      <c r="G36" s="15">
        <v>29.25</v>
      </c>
      <c r="H36" s="1">
        <v>0.08</v>
      </c>
      <c r="I36" s="15">
        <f>Table1[[#This Row],[Wartosc Netto'[EUR']]]*(1+Table1[[#This Row],[Podatek]])</f>
        <v>31.590000000000003</v>
      </c>
    </row>
    <row r="37" spans="1:9" x14ac:dyDescent="0.25">
      <c r="A37" t="s">
        <v>11</v>
      </c>
      <c r="B37" t="s">
        <v>13</v>
      </c>
      <c r="C37" t="s">
        <v>8</v>
      </c>
      <c r="D37" t="s">
        <v>9</v>
      </c>
      <c r="E37">
        <v>5</v>
      </c>
      <c r="F37" s="15">
        <v>10.53</v>
      </c>
      <c r="G37" s="15">
        <v>52.65</v>
      </c>
      <c r="H37" s="1">
        <v>0.23</v>
      </c>
      <c r="I37" s="15">
        <f>Table1[[#This Row],[Wartosc Netto'[EUR']]]*(1+Table1[[#This Row],[Podatek]])</f>
        <v>64.759500000000003</v>
      </c>
    </row>
    <row r="38" spans="1:9" x14ac:dyDescent="0.25">
      <c r="A38" t="s">
        <v>0</v>
      </c>
      <c r="B38" t="s">
        <v>1</v>
      </c>
      <c r="C38" t="s">
        <v>2</v>
      </c>
      <c r="D38" t="s">
        <v>14</v>
      </c>
      <c r="E38">
        <v>9</v>
      </c>
      <c r="F38" s="15">
        <v>9.36</v>
      </c>
      <c r="G38" s="15">
        <v>84.24</v>
      </c>
      <c r="H38" s="1">
        <v>0.08</v>
      </c>
      <c r="I38" s="15">
        <f>Table1[[#This Row],[Wartosc Netto'[EUR']]]*(1+Table1[[#This Row],[Podatek]])</f>
        <v>90.979200000000006</v>
      </c>
    </row>
    <row r="39" spans="1:9" x14ac:dyDescent="0.25">
      <c r="A39" t="s">
        <v>6</v>
      </c>
      <c r="B39" t="s">
        <v>18</v>
      </c>
      <c r="C39" t="s">
        <v>2</v>
      </c>
      <c r="D39" t="s">
        <v>14</v>
      </c>
      <c r="E39" s="13">
        <v>9</v>
      </c>
      <c r="F39" s="15">
        <v>9.36</v>
      </c>
      <c r="G39" s="15">
        <v>84.24</v>
      </c>
      <c r="H39" s="1">
        <v>0.08</v>
      </c>
      <c r="I39" s="15">
        <f>Table1[[#This Row],[Wartosc Netto'[EUR']]]*(1+Table1[[#This Row],[Podatek]])</f>
        <v>90.979200000000006</v>
      </c>
    </row>
    <row r="40" spans="1:9" x14ac:dyDescent="0.25">
      <c r="A40" t="s">
        <v>6</v>
      </c>
      <c r="B40" t="s">
        <v>16</v>
      </c>
      <c r="C40" t="s">
        <v>8</v>
      </c>
      <c r="D40" t="s">
        <v>10</v>
      </c>
      <c r="E40">
        <v>2</v>
      </c>
      <c r="F40" s="15">
        <v>7.02</v>
      </c>
      <c r="G40" s="15">
        <v>14.04</v>
      </c>
      <c r="H40" s="1">
        <v>0.23</v>
      </c>
      <c r="I40" s="15">
        <f>Table1[[#This Row],[Wartosc Netto'[EUR']]]*(1+Table1[[#This Row],[Podatek]])</f>
        <v>17.269199999999998</v>
      </c>
    </row>
    <row r="41" spans="1:9" x14ac:dyDescent="0.25">
      <c r="A41" t="s">
        <v>6</v>
      </c>
      <c r="B41" t="s">
        <v>7</v>
      </c>
      <c r="C41" t="s">
        <v>2</v>
      </c>
      <c r="D41" t="s">
        <v>3</v>
      </c>
      <c r="E41" s="13">
        <v>4</v>
      </c>
      <c r="F41" s="15">
        <v>7.02</v>
      </c>
      <c r="G41" s="15">
        <v>28.08</v>
      </c>
      <c r="H41" s="1">
        <v>0.08</v>
      </c>
      <c r="I41" s="15">
        <f>Table1[[#This Row],[Wartosc Netto'[EUR']]]*(1+Table1[[#This Row],[Podatek]])</f>
        <v>30.3264</v>
      </c>
    </row>
    <row r="42" spans="1:9" x14ac:dyDescent="0.25">
      <c r="A42" t="s">
        <v>0</v>
      </c>
      <c r="B42" t="s">
        <v>1</v>
      </c>
      <c r="C42" t="s">
        <v>2</v>
      </c>
      <c r="D42" t="s">
        <v>14</v>
      </c>
      <c r="E42">
        <v>9</v>
      </c>
      <c r="F42" s="15">
        <v>9.36</v>
      </c>
      <c r="G42" s="15">
        <v>84.24</v>
      </c>
      <c r="H42" s="1">
        <v>0.08</v>
      </c>
      <c r="I42" s="15">
        <f>Table1[[#This Row],[Wartosc Netto'[EUR']]]*(1+Table1[[#This Row],[Podatek]])</f>
        <v>90.979200000000006</v>
      </c>
    </row>
    <row r="43" spans="1:9" x14ac:dyDescent="0.25">
      <c r="A43" t="s">
        <v>6</v>
      </c>
      <c r="B43" t="s">
        <v>18</v>
      </c>
      <c r="C43" t="s">
        <v>2</v>
      </c>
      <c r="D43" t="s">
        <v>14</v>
      </c>
      <c r="E43" s="13">
        <v>9</v>
      </c>
      <c r="F43" s="15">
        <v>9.36</v>
      </c>
      <c r="G43" s="15">
        <v>84.24</v>
      </c>
      <c r="H43" s="1">
        <v>0.08</v>
      </c>
      <c r="I43" s="15">
        <f>Table1[[#This Row],[Wartosc Netto'[EUR']]]*(1+Table1[[#This Row],[Podatek]])</f>
        <v>90.979200000000006</v>
      </c>
    </row>
    <row r="44" spans="1:9" x14ac:dyDescent="0.25">
      <c r="A44" t="s">
        <v>6</v>
      </c>
      <c r="B44" t="s">
        <v>18</v>
      </c>
      <c r="C44" t="s">
        <v>2</v>
      </c>
      <c r="D44" t="s">
        <v>14</v>
      </c>
      <c r="E44" s="13">
        <v>5</v>
      </c>
      <c r="F44" s="15">
        <v>10.53</v>
      </c>
      <c r="G44" s="15">
        <v>52.65</v>
      </c>
      <c r="H44" s="1">
        <v>0.08</v>
      </c>
      <c r="I44" s="15">
        <f>Table1[[#This Row],[Wartosc Netto'[EUR']]]*(1+Table1[[#This Row],[Podatek]])</f>
        <v>56.862000000000002</v>
      </c>
    </row>
    <row r="45" spans="1:9" x14ac:dyDescent="0.25">
      <c r="A45" t="s">
        <v>6</v>
      </c>
      <c r="B45" t="s">
        <v>16</v>
      </c>
      <c r="C45" t="s">
        <v>2</v>
      </c>
      <c r="D45" t="s">
        <v>20</v>
      </c>
      <c r="E45" s="13">
        <v>12</v>
      </c>
      <c r="F45" s="15">
        <v>14.86</v>
      </c>
      <c r="G45" s="15">
        <v>178.32</v>
      </c>
      <c r="H45" s="1">
        <v>0.08</v>
      </c>
      <c r="I45" s="15">
        <f>Table1[[#This Row],[Wartosc Netto'[EUR']]]*(1+Table1[[#This Row],[Podatek]])</f>
        <v>192.5856</v>
      </c>
    </row>
    <row r="46" spans="1:9" x14ac:dyDescent="0.25">
      <c r="A46" t="s">
        <v>4</v>
      </c>
      <c r="B46" t="s">
        <v>19</v>
      </c>
      <c r="C46" t="s">
        <v>2</v>
      </c>
      <c r="D46" t="s">
        <v>20</v>
      </c>
      <c r="E46">
        <v>4</v>
      </c>
      <c r="F46" s="15">
        <v>14.04</v>
      </c>
      <c r="G46" s="15">
        <v>56.16</v>
      </c>
      <c r="H46" s="1">
        <v>0.08</v>
      </c>
      <c r="I46" s="15">
        <f>Table1[[#This Row],[Wartosc Netto'[EUR']]]*(1+Table1[[#This Row],[Podatek]])</f>
        <v>60.652799999999999</v>
      </c>
    </row>
    <row r="47" spans="1:9" x14ac:dyDescent="0.25">
      <c r="A47" t="s">
        <v>4</v>
      </c>
      <c r="B47" t="s">
        <v>19</v>
      </c>
      <c r="C47" t="s">
        <v>8</v>
      </c>
      <c r="D47" t="s">
        <v>9</v>
      </c>
      <c r="E47">
        <v>5</v>
      </c>
      <c r="F47" s="15">
        <v>9.36</v>
      </c>
      <c r="G47" s="15">
        <v>46.8</v>
      </c>
      <c r="H47" s="1">
        <v>0.23</v>
      </c>
      <c r="I47" s="15">
        <f>Table1[[#This Row],[Wartosc Netto'[EUR']]]*(1+Table1[[#This Row],[Podatek]])</f>
        <v>57.563999999999993</v>
      </c>
    </row>
    <row r="48" spans="1:9" x14ac:dyDescent="0.25">
      <c r="A48" t="s">
        <v>4</v>
      </c>
      <c r="B48" t="s">
        <v>19</v>
      </c>
      <c r="C48" t="s">
        <v>8</v>
      </c>
      <c r="D48" t="s">
        <v>10</v>
      </c>
      <c r="E48">
        <v>1</v>
      </c>
      <c r="F48" s="15">
        <v>6</v>
      </c>
      <c r="G48" s="15">
        <v>6</v>
      </c>
      <c r="H48" s="1">
        <v>0.23</v>
      </c>
      <c r="I48" s="15">
        <f>Table1[[#This Row],[Wartosc Netto'[EUR']]]*(1+Table1[[#This Row],[Podatek]])</f>
        <v>7.38</v>
      </c>
    </row>
    <row r="49" spans="1:9" x14ac:dyDescent="0.25">
      <c r="A49" t="s">
        <v>6</v>
      </c>
      <c r="B49" t="s">
        <v>16</v>
      </c>
      <c r="C49" t="s">
        <v>2</v>
      </c>
      <c r="D49" t="s">
        <v>20</v>
      </c>
      <c r="E49" s="13">
        <v>12</v>
      </c>
      <c r="F49" s="15">
        <v>14.86</v>
      </c>
      <c r="G49" s="15">
        <v>178.32</v>
      </c>
      <c r="H49" s="1">
        <v>0.08</v>
      </c>
      <c r="I49" s="15">
        <f>Table1[[#This Row],[Wartosc Netto'[EUR']]]*(1+Table1[[#This Row],[Podatek]])</f>
        <v>192.5856</v>
      </c>
    </row>
    <row r="50" spans="1:9" x14ac:dyDescent="0.25">
      <c r="A50" t="s">
        <v>4</v>
      </c>
      <c r="B50" t="s">
        <v>5</v>
      </c>
      <c r="C50" t="s">
        <v>2</v>
      </c>
      <c r="D50" t="s">
        <v>20</v>
      </c>
      <c r="E50">
        <v>5</v>
      </c>
      <c r="F50" s="15">
        <v>14.04</v>
      </c>
      <c r="G50" s="15">
        <v>70.2</v>
      </c>
      <c r="H50" s="1">
        <v>0.08</v>
      </c>
      <c r="I50" s="15">
        <f>Table1[[#This Row],[Wartosc Netto'[EUR']]]*(1+Table1[[#This Row],[Podatek]])</f>
        <v>75.816000000000003</v>
      </c>
    </row>
    <row r="51" spans="1:9" x14ac:dyDescent="0.25">
      <c r="A51" t="s">
        <v>0</v>
      </c>
      <c r="B51" t="s">
        <v>1</v>
      </c>
      <c r="C51" t="s">
        <v>2</v>
      </c>
      <c r="D51" t="s">
        <v>3</v>
      </c>
      <c r="E51">
        <v>3</v>
      </c>
      <c r="F51" s="15">
        <v>14.04</v>
      </c>
      <c r="G51" s="15">
        <v>42.12</v>
      </c>
      <c r="H51" s="1">
        <v>0.08</v>
      </c>
      <c r="I51" s="15">
        <f>Table1[[#This Row],[Wartosc Netto'[EUR']]]*(1+Table1[[#This Row],[Podatek]])</f>
        <v>45.489600000000003</v>
      </c>
    </row>
    <row r="52" spans="1:9" x14ac:dyDescent="0.25">
      <c r="A52" t="s">
        <v>4</v>
      </c>
      <c r="B52" t="s">
        <v>5</v>
      </c>
      <c r="C52" t="s">
        <v>2</v>
      </c>
      <c r="D52" t="s">
        <v>3</v>
      </c>
      <c r="E52">
        <v>8</v>
      </c>
      <c r="F52" s="15">
        <v>2.34</v>
      </c>
      <c r="G52" s="15">
        <v>18.72</v>
      </c>
      <c r="H52" s="1">
        <v>0.08</v>
      </c>
      <c r="I52" s="15">
        <f>Table1[[#This Row],[Wartosc Netto'[EUR']]]*(1+Table1[[#This Row],[Podatek]])</f>
        <v>20.217600000000001</v>
      </c>
    </row>
    <row r="53" spans="1:9" x14ac:dyDescent="0.25">
      <c r="A53" t="s">
        <v>4</v>
      </c>
      <c r="B53" t="s">
        <v>5</v>
      </c>
      <c r="C53" t="s">
        <v>2</v>
      </c>
      <c r="D53" t="s">
        <v>3</v>
      </c>
      <c r="E53">
        <v>8</v>
      </c>
      <c r="F53" s="15">
        <v>2.34</v>
      </c>
      <c r="G53" s="15">
        <v>18.72</v>
      </c>
      <c r="H53" s="1">
        <v>0.08</v>
      </c>
      <c r="I53" s="15">
        <f>Table1[[#This Row],[Wartosc Netto'[EUR']]]*(1+Table1[[#This Row],[Podatek]])</f>
        <v>20.217600000000001</v>
      </c>
    </row>
    <row r="54" spans="1:9" x14ac:dyDescent="0.25">
      <c r="A54" t="s">
        <v>6</v>
      </c>
      <c r="B54" t="s">
        <v>7</v>
      </c>
      <c r="C54" t="s">
        <v>8</v>
      </c>
      <c r="D54" t="s">
        <v>9</v>
      </c>
      <c r="E54">
        <v>6</v>
      </c>
      <c r="F54" s="15">
        <v>4.68</v>
      </c>
      <c r="G54" s="15">
        <v>28.08</v>
      </c>
      <c r="H54" s="1">
        <v>0.23</v>
      </c>
      <c r="I54" s="15">
        <f>Table1[[#This Row],[Wartosc Netto'[EUR']]]*(1+Table1[[#This Row],[Podatek]])</f>
        <v>34.538399999999996</v>
      </c>
    </row>
    <row r="55" spans="1:9" x14ac:dyDescent="0.25">
      <c r="A55" t="s">
        <v>0</v>
      </c>
      <c r="B55" t="s">
        <v>1</v>
      </c>
      <c r="C55" t="s">
        <v>8</v>
      </c>
      <c r="D55" t="s">
        <v>10</v>
      </c>
      <c r="E55">
        <v>4</v>
      </c>
      <c r="F55" s="15">
        <v>7.02</v>
      </c>
      <c r="G55" s="15">
        <v>28.08</v>
      </c>
      <c r="H55" s="1">
        <v>0.23</v>
      </c>
      <c r="I55" s="15">
        <f>Table1[[#This Row],[Wartosc Netto'[EUR']]]*(1+Table1[[#This Row],[Podatek]])</f>
        <v>34.538399999999996</v>
      </c>
    </row>
    <row r="56" spans="1:9" x14ac:dyDescent="0.25">
      <c r="A56" t="s">
        <v>11</v>
      </c>
      <c r="B56" t="s">
        <v>12</v>
      </c>
      <c r="C56" t="s">
        <v>2</v>
      </c>
      <c r="D56" t="s">
        <v>3</v>
      </c>
      <c r="E56" s="13">
        <v>1</v>
      </c>
      <c r="F56" s="15">
        <v>3.51</v>
      </c>
      <c r="G56" s="15">
        <v>3.51</v>
      </c>
      <c r="H56" s="1">
        <v>0.08</v>
      </c>
      <c r="I56" s="15">
        <f>Table1[[#This Row],[Wartosc Netto'[EUR']]]*(1+Table1[[#This Row],[Podatek]])</f>
        <v>3.7907999999999999</v>
      </c>
    </row>
    <row r="57" spans="1:9" x14ac:dyDescent="0.25">
      <c r="A57" t="s">
        <v>11</v>
      </c>
      <c r="B57" t="s">
        <v>13</v>
      </c>
      <c r="C57" t="s">
        <v>2</v>
      </c>
      <c r="D57" t="s">
        <v>3</v>
      </c>
      <c r="E57" s="13">
        <v>5</v>
      </c>
      <c r="F57" s="15">
        <v>3.51</v>
      </c>
      <c r="G57" s="15">
        <v>17.55</v>
      </c>
      <c r="H57" s="1">
        <v>0.08</v>
      </c>
      <c r="I57" s="15">
        <f>Table1[[#This Row],[Wartosc Netto'[EUR']]]*(1+Table1[[#This Row],[Podatek]])</f>
        <v>18.954000000000001</v>
      </c>
    </row>
    <row r="58" spans="1:9" x14ac:dyDescent="0.25">
      <c r="A58" t="s">
        <v>11</v>
      </c>
      <c r="B58" t="s">
        <v>13</v>
      </c>
      <c r="C58" t="s">
        <v>2</v>
      </c>
      <c r="D58" t="s">
        <v>14</v>
      </c>
      <c r="E58" s="13">
        <v>5</v>
      </c>
      <c r="F58" s="15">
        <v>5.85</v>
      </c>
      <c r="G58" s="15">
        <v>29.25</v>
      </c>
      <c r="H58" s="1">
        <v>0.08</v>
      </c>
      <c r="I58" s="15">
        <f>Table1[[#This Row],[Wartosc Netto'[EUR']]]*(1+Table1[[#This Row],[Podatek]])</f>
        <v>31.590000000000003</v>
      </c>
    </row>
    <row r="59" spans="1:9" x14ac:dyDescent="0.25">
      <c r="A59" t="s">
        <v>11</v>
      </c>
      <c r="B59" t="s">
        <v>13</v>
      </c>
      <c r="C59" t="s">
        <v>8</v>
      </c>
      <c r="D59" t="s">
        <v>9</v>
      </c>
      <c r="E59">
        <v>5</v>
      </c>
      <c r="F59" s="15">
        <v>10.53</v>
      </c>
      <c r="G59" s="15">
        <v>52.65</v>
      </c>
      <c r="H59" s="1">
        <v>0.23</v>
      </c>
      <c r="I59" s="15">
        <f>Table1[[#This Row],[Wartosc Netto'[EUR']]]*(1+Table1[[#This Row],[Podatek]])</f>
        <v>64.759500000000003</v>
      </c>
    </row>
    <row r="60" spans="1:9" x14ac:dyDescent="0.25">
      <c r="A60" t="s">
        <v>6</v>
      </c>
      <c r="B60" t="s">
        <v>7</v>
      </c>
      <c r="C60" t="s">
        <v>8</v>
      </c>
      <c r="D60" t="s">
        <v>9</v>
      </c>
      <c r="E60">
        <v>6</v>
      </c>
      <c r="F60" s="15">
        <v>4.68</v>
      </c>
      <c r="G60" s="15">
        <v>28.08</v>
      </c>
      <c r="H60" s="1">
        <v>0.23</v>
      </c>
      <c r="I60" s="15">
        <f>Table1[[#This Row],[Wartosc Netto'[EUR']]]*(1+Table1[[#This Row],[Podatek]])</f>
        <v>34.538399999999996</v>
      </c>
    </row>
    <row r="61" spans="1:9" x14ac:dyDescent="0.25">
      <c r="A61" t="s">
        <v>0</v>
      </c>
      <c r="B61" t="s">
        <v>15</v>
      </c>
      <c r="C61" t="s">
        <v>8</v>
      </c>
      <c r="D61" t="s">
        <v>9</v>
      </c>
      <c r="E61">
        <v>7</v>
      </c>
      <c r="F61" s="15">
        <v>4.68</v>
      </c>
      <c r="G61" s="15">
        <v>32.76</v>
      </c>
      <c r="H61" s="1">
        <v>0.23</v>
      </c>
      <c r="I61" s="15">
        <f>Table1[[#This Row],[Wartosc Netto'[EUR']]]*(1+Table1[[#This Row],[Podatek]])</f>
        <v>40.294799999999995</v>
      </c>
    </row>
    <row r="62" spans="1:9" x14ac:dyDescent="0.25">
      <c r="A62" t="s">
        <v>6</v>
      </c>
      <c r="B62" t="s">
        <v>16</v>
      </c>
      <c r="C62" t="s">
        <v>8</v>
      </c>
      <c r="D62" t="s">
        <v>10</v>
      </c>
      <c r="E62">
        <v>2</v>
      </c>
      <c r="F62" s="15">
        <v>7.02</v>
      </c>
      <c r="G62" s="15">
        <v>14.04</v>
      </c>
      <c r="H62" s="1">
        <v>0.23</v>
      </c>
      <c r="I62" s="15">
        <f>Table1[[#This Row],[Wartosc Netto'[EUR']]]*(1+Table1[[#This Row],[Podatek]])</f>
        <v>17.269199999999998</v>
      </c>
    </row>
    <row r="63" spans="1:9" x14ac:dyDescent="0.25">
      <c r="A63" t="s">
        <v>6</v>
      </c>
      <c r="B63" t="s">
        <v>7</v>
      </c>
      <c r="C63" t="s">
        <v>2</v>
      </c>
      <c r="D63" t="s">
        <v>3</v>
      </c>
      <c r="E63" s="13">
        <v>4</v>
      </c>
      <c r="F63" s="15">
        <v>7.02</v>
      </c>
      <c r="G63" s="15">
        <v>28.08</v>
      </c>
      <c r="H63" s="1">
        <v>0.08</v>
      </c>
      <c r="I63" s="15">
        <f>Table1[[#This Row],[Wartosc Netto'[EUR']]]*(1+Table1[[#This Row],[Podatek]])</f>
        <v>30.3264</v>
      </c>
    </row>
    <row r="64" spans="1:9" x14ac:dyDescent="0.25">
      <c r="A64" t="s">
        <v>0</v>
      </c>
      <c r="B64" t="s">
        <v>15</v>
      </c>
      <c r="C64" t="s">
        <v>8</v>
      </c>
      <c r="D64" t="s">
        <v>9</v>
      </c>
      <c r="E64">
        <v>7</v>
      </c>
      <c r="F64" s="15">
        <v>4.68</v>
      </c>
      <c r="G64" s="15">
        <v>32.76</v>
      </c>
      <c r="H64" s="1">
        <v>0.23</v>
      </c>
      <c r="I64" s="15">
        <f>Table1[[#This Row],[Wartosc Netto'[EUR']]]*(1+Table1[[#This Row],[Podatek]])</f>
        <v>40.294799999999995</v>
      </c>
    </row>
    <row r="65" spans="1:9" x14ac:dyDescent="0.25">
      <c r="A65" t="s">
        <v>11</v>
      </c>
      <c r="B65" t="s">
        <v>17</v>
      </c>
      <c r="C65" t="s">
        <v>8</v>
      </c>
      <c r="D65" t="s">
        <v>9</v>
      </c>
      <c r="E65">
        <v>9</v>
      </c>
      <c r="F65" s="15">
        <v>4.68</v>
      </c>
      <c r="G65" s="15">
        <v>42.12</v>
      </c>
      <c r="H65" s="1">
        <v>0.23</v>
      </c>
      <c r="I65" s="15">
        <f>Table1[[#This Row],[Wartosc Netto'[EUR']]]*(1+Table1[[#This Row],[Podatek]])</f>
        <v>51.807599999999994</v>
      </c>
    </row>
    <row r="66" spans="1:9" x14ac:dyDescent="0.25">
      <c r="A66" t="s">
        <v>6</v>
      </c>
      <c r="B66" t="s">
        <v>18</v>
      </c>
      <c r="C66" t="s">
        <v>2</v>
      </c>
      <c r="D66" t="s">
        <v>14</v>
      </c>
      <c r="E66" s="13">
        <v>5</v>
      </c>
      <c r="F66" s="15">
        <v>10.53</v>
      </c>
      <c r="G66" s="15">
        <v>52.65</v>
      </c>
      <c r="H66" s="1">
        <v>0.08</v>
      </c>
      <c r="I66" s="15">
        <f>Table1[[#This Row],[Wartosc Netto'[EUR']]]*(1+Table1[[#This Row],[Podatek]])</f>
        <v>56.862000000000002</v>
      </c>
    </row>
    <row r="67" spans="1:9" x14ac:dyDescent="0.25">
      <c r="A67" t="s">
        <v>11</v>
      </c>
      <c r="B67" t="s">
        <v>17</v>
      </c>
      <c r="C67" t="s">
        <v>8</v>
      </c>
      <c r="D67" t="s">
        <v>9</v>
      </c>
      <c r="E67">
        <v>9</v>
      </c>
      <c r="F67" s="15">
        <v>4.68</v>
      </c>
      <c r="G67" s="15">
        <v>42.12</v>
      </c>
      <c r="H67" s="1">
        <v>0.23</v>
      </c>
      <c r="I67" s="15">
        <f>Table1[[#This Row],[Wartosc Netto'[EUR']]]*(1+Table1[[#This Row],[Podatek]])</f>
        <v>51.807599999999994</v>
      </c>
    </row>
    <row r="68" spans="1:9" x14ac:dyDescent="0.25">
      <c r="A68" t="s">
        <v>0</v>
      </c>
      <c r="B68" t="s">
        <v>1</v>
      </c>
      <c r="C68" t="s">
        <v>8</v>
      </c>
      <c r="D68" t="s">
        <v>10</v>
      </c>
      <c r="E68">
        <v>4</v>
      </c>
      <c r="F68" s="15">
        <v>7.02</v>
      </c>
      <c r="G68" s="15">
        <v>28.08</v>
      </c>
      <c r="H68" s="1">
        <v>0.23</v>
      </c>
      <c r="I68" s="15">
        <f>Table1[[#This Row],[Wartosc Netto'[EUR']]]*(1+Table1[[#This Row],[Podatek]])</f>
        <v>34.538399999999996</v>
      </c>
    </row>
    <row r="69" spans="1:9" x14ac:dyDescent="0.25">
      <c r="A69" t="s">
        <v>11</v>
      </c>
      <c r="B69" t="s">
        <v>12</v>
      </c>
      <c r="C69" t="s">
        <v>2</v>
      </c>
      <c r="D69" t="s">
        <v>3</v>
      </c>
      <c r="E69" s="13">
        <v>1</v>
      </c>
      <c r="F69" s="15">
        <v>3.51</v>
      </c>
      <c r="G69" s="15">
        <v>3.51</v>
      </c>
      <c r="H69" s="1">
        <v>0.08</v>
      </c>
      <c r="I69" s="15">
        <f>Table1[[#This Row],[Wartosc Netto'[EUR']]]*(1+Table1[[#This Row],[Podatek]])</f>
        <v>3.7907999999999999</v>
      </c>
    </row>
    <row r="70" spans="1:9" x14ac:dyDescent="0.25">
      <c r="A70" t="s">
        <v>11</v>
      </c>
      <c r="B70" t="s">
        <v>13</v>
      </c>
      <c r="C70" t="s">
        <v>2</v>
      </c>
      <c r="D70" t="s">
        <v>3</v>
      </c>
      <c r="E70" s="13">
        <v>5</v>
      </c>
      <c r="F70" s="15">
        <v>3.51</v>
      </c>
      <c r="G70" s="15">
        <v>17.55</v>
      </c>
      <c r="H70" s="1">
        <v>0.08</v>
      </c>
      <c r="I70" s="15">
        <f>Table1[[#This Row],[Wartosc Netto'[EUR']]]*(1+Table1[[#This Row],[Podatek]])</f>
        <v>18.954000000000001</v>
      </c>
    </row>
    <row r="71" spans="1:9" x14ac:dyDescent="0.25">
      <c r="A71" t="s">
        <v>11</v>
      </c>
      <c r="B71" t="s">
        <v>13</v>
      </c>
      <c r="C71" t="s">
        <v>2</v>
      </c>
      <c r="D71" t="s">
        <v>14</v>
      </c>
      <c r="E71" s="13">
        <v>5</v>
      </c>
      <c r="F71" s="15">
        <v>5.85</v>
      </c>
      <c r="G71" s="15">
        <v>29.25</v>
      </c>
      <c r="H71" s="1">
        <v>0.08</v>
      </c>
      <c r="I71" s="15">
        <f>Table1[[#This Row],[Wartosc Netto'[EUR']]]*(1+Table1[[#This Row],[Podatek]])</f>
        <v>31.590000000000003</v>
      </c>
    </row>
    <row r="72" spans="1:9" x14ac:dyDescent="0.25">
      <c r="A72" t="s">
        <v>11</v>
      </c>
      <c r="B72" t="s">
        <v>13</v>
      </c>
      <c r="C72" t="s">
        <v>8</v>
      </c>
      <c r="D72" t="s">
        <v>9</v>
      </c>
      <c r="E72">
        <v>5</v>
      </c>
      <c r="F72" s="15">
        <v>10.53</v>
      </c>
      <c r="G72" s="15">
        <v>52.65</v>
      </c>
      <c r="H72" s="1">
        <v>0.23</v>
      </c>
      <c r="I72" s="15">
        <f>Table1[[#This Row],[Wartosc Netto'[EUR']]]*(1+Table1[[#This Row],[Podatek]])</f>
        <v>64.759500000000003</v>
      </c>
    </row>
    <row r="73" spans="1:9" x14ac:dyDescent="0.25">
      <c r="A73" t="s">
        <v>0</v>
      </c>
      <c r="B73" t="s">
        <v>1</v>
      </c>
      <c r="C73" t="s">
        <v>2</v>
      </c>
      <c r="D73" t="s">
        <v>14</v>
      </c>
      <c r="E73">
        <v>9</v>
      </c>
      <c r="F73" s="15">
        <v>9.36</v>
      </c>
      <c r="G73" s="15">
        <v>84.24</v>
      </c>
      <c r="H73" s="1">
        <v>0.08</v>
      </c>
      <c r="I73" s="15">
        <f>Table1[[#This Row],[Wartosc Netto'[EUR']]]*(1+Table1[[#This Row],[Podatek]])</f>
        <v>90.979200000000006</v>
      </c>
    </row>
    <row r="74" spans="1:9" x14ac:dyDescent="0.25">
      <c r="A74" t="s">
        <v>6</v>
      </c>
      <c r="B74" t="s">
        <v>18</v>
      </c>
      <c r="C74" t="s">
        <v>2</v>
      </c>
      <c r="D74" t="s">
        <v>14</v>
      </c>
      <c r="E74" s="13">
        <v>9</v>
      </c>
      <c r="F74" s="15">
        <v>9.36</v>
      </c>
      <c r="G74" s="15">
        <v>84.24</v>
      </c>
      <c r="H74" s="1">
        <v>0.08</v>
      </c>
      <c r="I74" s="15">
        <f>Table1[[#This Row],[Wartosc Netto'[EUR']]]*(1+Table1[[#This Row],[Podatek]])</f>
        <v>90.979200000000006</v>
      </c>
    </row>
    <row r="75" spans="1:9" x14ac:dyDescent="0.25">
      <c r="A75" t="s">
        <v>0</v>
      </c>
      <c r="B75" t="s">
        <v>1</v>
      </c>
      <c r="C75" t="s">
        <v>2</v>
      </c>
      <c r="D75" t="s">
        <v>14</v>
      </c>
      <c r="E75">
        <v>9</v>
      </c>
      <c r="F75" s="15">
        <v>9.36</v>
      </c>
      <c r="G75" s="15">
        <v>84.24</v>
      </c>
      <c r="H75" s="1">
        <v>0.08</v>
      </c>
      <c r="I75" s="15">
        <f>Table1[[#This Row],[Wartosc Netto'[EUR']]]*(1+Table1[[#This Row],[Podatek]])</f>
        <v>90.979200000000006</v>
      </c>
    </row>
    <row r="76" spans="1:9" x14ac:dyDescent="0.25">
      <c r="A76" t="s">
        <v>6</v>
      </c>
      <c r="B76" t="s">
        <v>18</v>
      </c>
      <c r="C76" t="s">
        <v>2</v>
      </c>
      <c r="D76" t="s">
        <v>14</v>
      </c>
      <c r="E76" s="13">
        <v>9</v>
      </c>
      <c r="F76" s="15">
        <v>9.36</v>
      </c>
      <c r="G76" s="15">
        <v>84.24</v>
      </c>
      <c r="H76" s="1">
        <v>0.08</v>
      </c>
      <c r="I76" s="15">
        <f>Table1[[#This Row],[Wartosc Netto'[EUR']]]*(1+Table1[[#This Row],[Podatek]])</f>
        <v>90.979200000000006</v>
      </c>
    </row>
    <row r="77" spans="1:9" x14ac:dyDescent="0.25">
      <c r="A77" t="s">
        <v>6</v>
      </c>
      <c r="B77" t="s">
        <v>7</v>
      </c>
      <c r="C77" t="s">
        <v>8</v>
      </c>
      <c r="D77" t="s">
        <v>9</v>
      </c>
      <c r="E77">
        <v>6</v>
      </c>
      <c r="F77" s="15">
        <v>4.68</v>
      </c>
      <c r="G77" s="15">
        <v>28.08</v>
      </c>
      <c r="H77" s="1">
        <v>0.23</v>
      </c>
      <c r="I77" s="15">
        <f>Table1[[#This Row],[Wartosc Netto'[EUR']]]*(1+Table1[[#This Row],[Podatek]])</f>
        <v>34.538399999999996</v>
      </c>
    </row>
    <row r="78" spans="1:9" x14ac:dyDescent="0.25">
      <c r="A78" t="s">
        <v>0</v>
      </c>
      <c r="B78" t="s">
        <v>15</v>
      </c>
      <c r="C78" t="s">
        <v>8</v>
      </c>
      <c r="D78" t="s">
        <v>9</v>
      </c>
      <c r="E78">
        <v>7</v>
      </c>
      <c r="F78" s="15">
        <v>4.68</v>
      </c>
      <c r="G78" s="15">
        <v>32.76</v>
      </c>
      <c r="H78" s="1">
        <v>0.23</v>
      </c>
      <c r="I78" s="15">
        <f>Table1[[#This Row],[Wartosc Netto'[EUR']]]*(1+Table1[[#This Row],[Podatek]])</f>
        <v>40.294799999999995</v>
      </c>
    </row>
    <row r="79" spans="1:9" x14ac:dyDescent="0.25">
      <c r="A79" t="s">
        <v>6</v>
      </c>
      <c r="B79" t="s">
        <v>16</v>
      </c>
      <c r="C79" t="s">
        <v>8</v>
      </c>
      <c r="D79" t="s">
        <v>10</v>
      </c>
      <c r="E79">
        <v>2</v>
      </c>
      <c r="F79" s="15">
        <v>7.02</v>
      </c>
      <c r="G79" s="15">
        <v>14.04</v>
      </c>
      <c r="H79" s="1">
        <v>0.23</v>
      </c>
      <c r="I79" s="15">
        <f>Table1[[#This Row],[Wartosc Netto'[EUR']]]*(1+Table1[[#This Row],[Podatek]])</f>
        <v>17.269199999999998</v>
      </c>
    </row>
    <row r="80" spans="1:9" x14ac:dyDescent="0.25">
      <c r="A80" t="s">
        <v>6</v>
      </c>
      <c r="B80" t="s">
        <v>7</v>
      </c>
      <c r="C80" t="s">
        <v>2</v>
      </c>
      <c r="D80" t="s">
        <v>3</v>
      </c>
      <c r="E80" s="13">
        <v>4</v>
      </c>
      <c r="F80" s="15">
        <v>7.02</v>
      </c>
      <c r="G80" s="15">
        <v>28.08</v>
      </c>
      <c r="H80" s="1">
        <v>0.08</v>
      </c>
      <c r="I80" s="15">
        <f>Table1[[#This Row],[Wartosc Netto'[EUR']]]*(1+Table1[[#This Row],[Podatek]])</f>
        <v>30.3264</v>
      </c>
    </row>
    <row r="81" spans="1:9" x14ac:dyDescent="0.25">
      <c r="A81" t="s">
        <v>0</v>
      </c>
      <c r="B81" t="s">
        <v>15</v>
      </c>
      <c r="C81" t="s">
        <v>8</v>
      </c>
      <c r="D81" t="s">
        <v>9</v>
      </c>
      <c r="E81">
        <v>7</v>
      </c>
      <c r="F81" s="15">
        <v>4.68</v>
      </c>
      <c r="G81" s="15">
        <v>32.76</v>
      </c>
      <c r="H81" s="1">
        <v>0.23</v>
      </c>
      <c r="I81" s="15">
        <f>Table1[[#This Row],[Wartosc Netto'[EUR']]]*(1+Table1[[#This Row],[Podatek]])</f>
        <v>40.294799999999995</v>
      </c>
    </row>
    <row r="82" spans="1:9" x14ac:dyDescent="0.25">
      <c r="A82" t="s">
        <v>0</v>
      </c>
      <c r="B82" t="s">
        <v>1</v>
      </c>
      <c r="C82" t="s">
        <v>2</v>
      </c>
      <c r="D82" t="s">
        <v>3</v>
      </c>
      <c r="E82">
        <v>3</v>
      </c>
      <c r="F82" s="15">
        <v>14.04</v>
      </c>
      <c r="G82" s="15">
        <v>42.12</v>
      </c>
      <c r="H82" s="1">
        <v>0.08</v>
      </c>
      <c r="I82" s="15">
        <f>Table1[[#This Row],[Wartosc Netto'[EUR']]]*(1+Table1[[#This Row],[Podatek]])</f>
        <v>45.489600000000003</v>
      </c>
    </row>
    <row r="83" spans="1:9" x14ac:dyDescent="0.25">
      <c r="A83" t="s">
        <v>4</v>
      </c>
      <c r="B83" t="s">
        <v>5</v>
      </c>
      <c r="C83" t="s">
        <v>2</v>
      </c>
      <c r="D83" t="s">
        <v>3</v>
      </c>
      <c r="E83">
        <v>8</v>
      </c>
      <c r="F83" s="15">
        <v>2.34</v>
      </c>
      <c r="G83" s="15">
        <v>18.72</v>
      </c>
      <c r="H83" s="1">
        <v>0.08</v>
      </c>
      <c r="I83" s="15">
        <f>Table1[[#This Row],[Wartosc Netto'[EUR']]]*(1+Table1[[#This Row],[Podatek]])</f>
        <v>20.217600000000001</v>
      </c>
    </row>
    <row r="84" spans="1:9" x14ac:dyDescent="0.25">
      <c r="A84" t="s">
        <v>4</v>
      </c>
      <c r="B84" t="s">
        <v>5</v>
      </c>
      <c r="C84" t="s">
        <v>2</v>
      </c>
      <c r="D84" t="s">
        <v>3</v>
      </c>
      <c r="E84">
        <v>8</v>
      </c>
      <c r="F84" s="15">
        <v>2.34</v>
      </c>
      <c r="G84" s="15">
        <v>18.72</v>
      </c>
      <c r="H84" s="1">
        <v>0.08</v>
      </c>
      <c r="I84" s="15">
        <f>Table1[[#This Row],[Wartosc Netto'[EUR']]]*(1+Table1[[#This Row],[Podatek]])</f>
        <v>20.217600000000001</v>
      </c>
    </row>
    <row r="85" spans="1:9" x14ac:dyDescent="0.25">
      <c r="A85" t="s">
        <v>6</v>
      </c>
      <c r="B85" t="s">
        <v>7</v>
      </c>
      <c r="C85" t="s">
        <v>8</v>
      </c>
      <c r="D85" t="s">
        <v>9</v>
      </c>
      <c r="E85">
        <v>6</v>
      </c>
      <c r="F85" s="15">
        <v>4.68</v>
      </c>
      <c r="G85" s="15">
        <v>28.08</v>
      </c>
      <c r="H85" s="1">
        <v>0.23</v>
      </c>
      <c r="I85" s="15">
        <f>Table1[[#This Row],[Wartosc Netto'[EUR']]]*(1+Table1[[#This Row],[Podatek]])</f>
        <v>34.538399999999996</v>
      </c>
    </row>
    <row r="86" spans="1:9" x14ac:dyDescent="0.25">
      <c r="A86" t="s">
        <v>0</v>
      </c>
      <c r="B86" t="s">
        <v>1</v>
      </c>
      <c r="C86" t="s">
        <v>8</v>
      </c>
      <c r="D86" t="s">
        <v>10</v>
      </c>
      <c r="E86">
        <v>4</v>
      </c>
      <c r="F86" s="15">
        <v>7.02</v>
      </c>
      <c r="G86" s="15">
        <v>28.08</v>
      </c>
      <c r="H86" s="1">
        <v>0.23</v>
      </c>
      <c r="I86" s="15">
        <f>Table1[[#This Row],[Wartosc Netto'[EUR']]]*(1+Table1[[#This Row],[Podatek]])</f>
        <v>34.538399999999996</v>
      </c>
    </row>
    <row r="87" spans="1:9" x14ac:dyDescent="0.25">
      <c r="A87" t="s">
        <v>11</v>
      </c>
      <c r="B87" t="s">
        <v>12</v>
      </c>
      <c r="C87" t="s">
        <v>2</v>
      </c>
      <c r="D87" t="s">
        <v>3</v>
      </c>
      <c r="E87" s="13">
        <v>1</v>
      </c>
      <c r="F87" s="15">
        <v>3.51</v>
      </c>
      <c r="G87" s="15">
        <v>3.51</v>
      </c>
      <c r="H87" s="1">
        <v>0.08</v>
      </c>
      <c r="I87" s="15">
        <f>Table1[[#This Row],[Wartosc Netto'[EUR']]]*(1+Table1[[#This Row],[Podatek]])</f>
        <v>3.7907999999999999</v>
      </c>
    </row>
    <row r="88" spans="1:9" x14ac:dyDescent="0.25">
      <c r="A88" t="s">
        <v>11</v>
      </c>
      <c r="B88" t="s">
        <v>13</v>
      </c>
      <c r="C88" t="s">
        <v>2</v>
      </c>
      <c r="D88" t="s">
        <v>3</v>
      </c>
      <c r="E88" s="13">
        <v>5</v>
      </c>
      <c r="F88" s="15">
        <v>3.51</v>
      </c>
      <c r="G88" s="15">
        <v>17.55</v>
      </c>
      <c r="H88" s="1">
        <v>0.08</v>
      </c>
      <c r="I88" s="15">
        <f>Table1[[#This Row],[Wartosc Netto'[EUR']]]*(1+Table1[[#This Row],[Podatek]])</f>
        <v>18.954000000000001</v>
      </c>
    </row>
    <row r="89" spans="1:9" x14ac:dyDescent="0.25">
      <c r="A89" t="s">
        <v>11</v>
      </c>
      <c r="B89" t="s">
        <v>13</v>
      </c>
      <c r="C89" t="s">
        <v>2</v>
      </c>
      <c r="D89" t="s">
        <v>14</v>
      </c>
      <c r="E89" s="13">
        <v>5</v>
      </c>
      <c r="F89" s="15">
        <v>5.85</v>
      </c>
      <c r="G89" s="15">
        <v>29.25</v>
      </c>
      <c r="H89" s="1">
        <v>0.08</v>
      </c>
      <c r="I89" s="15">
        <f>Table1[[#This Row],[Wartosc Netto'[EUR']]]*(1+Table1[[#This Row],[Podatek]])</f>
        <v>31.590000000000003</v>
      </c>
    </row>
    <row r="90" spans="1:9" x14ac:dyDescent="0.25">
      <c r="A90" t="s">
        <v>11</v>
      </c>
      <c r="B90" t="s">
        <v>13</v>
      </c>
      <c r="C90" t="s">
        <v>8</v>
      </c>
      <c r="D90" t="s">
        <v>9</v>
      </c>
      <c r="E90">
        <v>5</v>
      </c>
      <c r="F90" s="15">
        <v>10.53</v>
      </c>
      <c r="G90" s="15">
        <v>52.65</v>
      </c>
      <c r="H90" s="1">
        <v>0.23</v>
      </c>
      <c r="I90" s="15">
        <f>Table1[[#This Row],[Wartosc Netto'[EUR']]]*(1+Table1[[#This Row],[Podatek]])</f>
        <v>64.759500000000003</v>
      </c>
    </row>
    <row r="91" spans="1:9" x14ac:dyDescent="0.25">
      <c r="A91" t="s">
        <v>6</v>
      </c>
      <c r="B91" t="s">
        <v>7</v>
      </c>
      <c r="C91" t="s">
        <v>8</v>
      </c>
      <c r="D91" t="s">
        <v>9</v>
      </c>
      <c r="E91">
        <v>6</v>
      </c>
      <c r="F91" s="15">
        <v>4.68</v>
      </c>
      <c r="G91" s="15">
        <v>28.08</v>
      </c>
      <c r="H91" s="1">
        <v>0.23</v>
      </c>
      <c r="I91" s="15">
        <f>Table1[[#This Row],[Wartosc Netto'[EUR']]]*(1+Table1[[#This Row],[Podatek]])</f>
        <v>34.538399999999996</v>
      </c>
    </row>
    <row r="92" spans="1:9" x14ac:dyDescent="0.25">
      <c r="A92" t="s">
        <v>0</v>
      </c>
      <c r="B92" t="s">
        <v>15</v>
      </c>
      <c r="C92" t="s">
        <v>8</v>
      </c>
      <c r="D92" t="s">
        <v>9</v>
      </c>
      <c r="E92">
        <v>7</v>
      </c>
      <c r="F92" s="15">
        <v>4.68</v>
      </c>
      <c r="G92" s="15">
        <v>32.76</v>
      </c>
      <c r="H92" s="1">
        <v>0.23</v>
      </c>
      <c r="I92" s="15">
        <f>Table1[[#This Row],[Wartosc Netto'[EUR']]]*(1+Table1[[#This Row],[Podatek]])</f>
        <v>40.294799999999995</v>
      </c>
    </row>
    <row r="93" spans="1:9" x14ac:dyDescent="0.25">
      <c r="A93" t="s">
        <v>6</v>
      </c>
      <c r="B93" t="s">
        <v>16</v>
      </c>
      <c r="C93" t="s">
        <v>8</v>
      </c>
      <c r="D93" t="s">
        <v>10</v>
      </c>
      <c r="E93">
        <v>2</v>
      </c>
      <c r="F93" s="15">
        <v>7.02</v>
      </c>
      <c r="G93" s="15">
        <v>14.04</v>
      </c>
      <c r="H93" s="1">
        <v>0.23</v>
      </c>
      <c r="I93" s="15">
        <f>Table1[[#This Row],[Wartosc Netto'[EUR']]]*(1+Table1[[#This Row],[Podatek]])</f>
        <v>17.269199999999998</v>
      </c>
    </row>
    <row r="94" spans="1:9" x14ac:dyDescent="0.25">
      <c r="A94" t="s">
        <v>6</v>
      </c>
      <c r="B94" t="s">
        <v>7</v>
      </c>
      <c r="C94" t="s">
        <v>2</v>
      </c>
      <c r="D94" t="s">
        <v>3</v>
      </c>
      <c r="E94" s="13">
        <v>4</v>
      </c>
      <c r="F94" s="15">
        <v>7.02</v>
      </c>
      <c r="G94" s="15">
        <v>28.08</v>
      </c>
      <c r="H94" s="1">
        <v>0.08</v>
      </c>
      <c r="I94" s="15">
        <f>Table1[[#This Row],[Wartosc Netto'[EUR']]]*(1+Table1[[#This Row],[Podatek]])</f>
        <v>30.3264</v>
      </c>
    </row>
    <row r="95" spans="1:9" x14ac:dyDescent="0.25">
      <c r="A95" t="s">
        <v>0</v>
      </c>
      <c r="B95" t="s">
        <v>15</v>
      </c>
      <c r="C95" t="s">
        <v>8</v>
      </c>
      <c r="D95" t="s">
        <v>9</v>
      </c>
      <c r="E95">
        <v>7</v>
      </c>
      <c r="F95" s="15">
        <v>4.68</v>
      </c>
      <c r="G95" s="15">
        <v>32.76</v>
      </c>
      <c r="H95" s="1">
        <v>0.23</v>
      </c>
      <c r="I95" s="15">
        <f>Table1[[#This Row],[Wartosc Netto'[EUR']]]*(1+Table1[[#This Row],[Podatek]])</f>
        <v>40.294799999999995</v>
      </c>
    </row>
    <row r="96" spans="1:9" x14ac:dyDescent="0.25">
      <c r="A96" t="s">
        <v>11</v>
      </c>
      <c r="B96" t="s">
        <v>17</v>
      </c>
      <c r="C96" t="s">
        <v>8</v>
      </c>
      <c r="D96" t="s">
        <v>9</v>
      </c>
      <c r="E96">
        <v>9</v>
      </c>
      <c r="F96" s="15">
        <v>4.68</v>
      </c>
      <c r="G96" s="15">
        <v>42.12</v>
      </c>
      <c r="H96" s="1">
        <v>0.23</v>
      </c>
      <c r="I96" s="15">
        <f>Table1[[#This Row],[Wartosc Netto'[EUR']]]*(1+Table1[[#This Row],[Podatek]])</f>
        <v>51.807599999999994</v>
      </c>
    </row>
    <row r="97" spans="1:9" x14ac:dyDescent="0.25">
      <c r="A97" t="s">
        <v>6</v>
      </c>
      <c r="B97" t="s">
        <v>18</v>
      </c>
      <c r="C97" t="s">
        <v>2</v>
      </c>
      <c r="D97" t="s">
        <v>14</v>
      </c>
      <c r="E97" s="13">
        <v>5</v>
      </c>
      <c r="F97" s="15">
        <v>10.53</v>
      </c>
      <c r="G97" s="15">
        <v>52.65</v>
      </c>
      <c r="H97" s="1">
        <v>0.08</v>
      </c>
      <c r="I97" s="15">
        <f>Table1[[#This Row],[Wartosc Netto'[EUR']]]*(1+Table1[[#This Row],[Podatek]])</f>
        <v>56.862000000000002</v>
      </c>
    </row>
    <row r="98" spans="1:9" x14ac:dyDescent="0.25">
      <c r="A98" t="s">
        <v>11</v>
      </c>
      <c r="B98" t="s">
        <v>17</v>
      </c>
      <c r="C98" t="s">
        <v>8</v>
      </c>
      <c r="D98" t="s">
        <v>9</v>
      </c>
      <c r="E98">
        <v>9</v>
      </c>
      <c r="F98" s="15">
        <v>4.68</v>
      </c>
      <c r="G98" s="15">
        <v>42.12</v>
      </c>
      <c r="H98" s="1">
        <v>0.23</v>
      </c>
      <c r="I98" s="15">
        <f>Table1[[#This Row],[Wartosc Netto'[EUR']]]*(1+Table1[[#This Row],[Podatek]])</f>
        <v>51.807599999999994</v>
      </c>
    </row>
    <row r="99" spans="1:9" x14ac:dyDescent="0.25">
      <c r="A99" t="s">
        <v>4</v>
      </c>
      <c r="B99" t="s">
        <v>19</v>
      </c>
      <c r="C99" t="s">
        <v>2</v>
      </c>
      <c r="D99" t="s">
        <v>20</v>
      </c>
      <c r="E99">
        <v>4</v>
      </c>
      <c r="F99" s="15">
        <v>14.04</v>
      </c>
      <c r="G99" s="15">
        <v>56.16</v>
      </c>
      <c r="H99" s="1">
        <v>0.08</v>
      </c>
      <c r="I99" s="15">
        <f>Table1[[#This Row],[Wartosc Netto'[EUR']]]*(1+Table1[[#This Row],[Podatek]])</f>
        <v>60.652799999999999</v>
      </c>
    </row>
    <row r="100" spans="1:9" x14ac:dyDescent="0.25">
      <c r="A100" t="s">
        <v>4</v>
      </c>
      <c r="B100" t="s">
        <v>19</v>
      </c>
      <c r="C100" t="s">
        <v>8</v>
      </c>
      <c r="D100" t="s">
        <v>9</v>
      </c>
      <c r="E100">
        <v>5</v>
      </c>
      <c r="F100" s="15">
        <v>9.36</v>
      </c>
      <c r="G100" s="15">
        <v>46.8</v>
      </c>
      <c r="H100" s="1">
        <v>0.23</v>
      </c>
      <c r="I100" s="15">
        <f>Table1[[#This Row],[Wartosc Netto'[EUR']]]*(1+Table1[[#This Row],[Podatek]])</f>
        <v>57.563999999999993</v>
      </c>
    </row>
    <row r="101" spans="1:9" x14ac:dyDescent="0.25">
      <c r="A101" t="s">
        <v>4</v>
      </c>
      <c r="B101" t="s">
        <v>19</v>
      </c>
      <c r="C101" t="s">
        <v>8</v>
      </c>
      <c r="D101" t="s">
        <v>10</v>
      </c>
      <c r="E101">
        <v>1</v>
      </c>
      <c r="F101" s="15">
        <v>4.4000000000000004</v>
      </c>
      <c r="G101" s="15">
        <v>4.4000000000000004</v>
      </c>
      <c r="H101" s="1">
        <v>0.23</v>
      </c>
      <c r="I101" s="15">
        <f>Table1[[#This Row],[Wartosc Netto'[EUR']]]*(1+Table1[[#This Row],[Podatek]])</f>
        <v>5.4119999999999999</v>
      </c>
    </row>
    <row r="102" spans="1:9" x14ac:dyDescent="0.25">
      <c r="A102" t="s">
        <v>0</v>
      </c>
      <c r="B102" t="s">
        <v>15</v>
      </c>
      <c r="C102" t="s">
        <v>8</v>
      </c>
      <c r="D102" t="s">
        <v>10</v>
      </c>
      <c r="E102">
        <v>8</v>
      </c>
      <c r="F102" s="15">
        <v>9.36</v>
      </c>
      <c r="G102" s="15">
        <v>74.88</v>
      </c>
      <c r="H102" s="1">
        <v>0.23</v>
      </c>
      <c r="I102" s="15">
        <f>Table1[[#This Row],[Wartosc Netto'[EUR']]]*(1+Table1[[#This Row],[Podatek]])</f>
        <v>92.102399999999989</v>
      </c>
    </row>
    <row r="103" spans="1:9" x14ac:dyDescent="0.25">
      <c r="A103" t="s">
        <v>4</v>
      </c>
      <c r="B103" t="s">
        <v>5</v>
      </c>
      <c r="C103" t="s">
        <v>2</v>
      </c>
      <c r="D103" t="s">
        <v>20</v>
      </c>
      <c r="E103">
        <v>5</v>
      </c>
      <c r="F103" s="15">
        <v>14.04</v>
      </c>
      <c r="G103" s="15">
        <v>70.2</v>
      </c>
      <c r="H103" s="1">
        <v>0.08</v>
      </c>
      <c r="I103" s="15">
        <f>Table1[[#This Row],[Wartosc Netto'[EUR']]]*(1+Table1[[#This Row],[Podatek]])</f>
        <v>75.816000000000003</v>
      </c>
    </row>
    <row r="104" spans="1:9" x14ac:dyDescent="0.25">
      <c r="A104" t="s">
        <v>0</v>
      </c>
      <c r="B104" t="s">
        <v>15</v>
      </c>
      <c r="C104" t="s">
        <v>8</v>
      </c>
      <c r="D104" t="s">
        <v>10</v>
      </c>
      <c r="E104">
        <v>8</v>
      </c>
      <c r="F104" s="15">
        <v>9.36</v>
      </c>
      <c r="G104" s="15">
        <v>74.88</v>
      </c>
      <c r="H104" s="1">
        <v>0.23</v>
      </c>
      <c r="I104" s="15">
        <f>Table1[[#This Row],[Wartosc Netto'[EUR']]]*(1+Table1[[#This Row],[Podatek]])</f>
        <v>92.102399999999989</v>
      </c>
    </row>
    <row r="105" spans="1:9" x14ac:dyDescent="0.25">
      <c r="A105" t="s">
        <v>11</v>
      </c>
      <c r="B105" t="s">
        <v>12</v>
      </c>
      <c r="C105" t="s">
        <v>8</v>
      </c>
      <c r="D105" t="s">
        <v>10</v>
      </c>
      <c r="E105">
        <v>6</v>
      </c>
      <c r="F105" s="15">
        <v>12.74</v>
      </c>
      <c r="G105" s="15">
        <v>76.44</v>
      </c>
      <c r="H105" s="1">
        <v>0.23</v>
      </c>
      <c r="I105" s="15">
        <f>Table1[[#This Row],[Wartosc Netto'[EUR']]]*(1+Table1[[#This Row],[Podatek]])</f>
        <v>94.021199999999993</v>
      </c>
    </row>
    <row r="106" spans="1:9" x14ac:dyDescent="0.25">
      <c r="A106" t="s">
        <v>11</v>
      </c>
      <c r="B106" t="s">
        <v>12</v>
      </c>
      <c r="C106" t="s">
        <v>8</v>
      </c>
      <c r="D106" t="s">
        <v>10</v>
      </c>
      <c r="E106">
        <v>6</v>
      </c>
      <c r="F106" s="15">
        <v>12.74</v>
      </c>
      <c r="G106" s="15">
        <v>76.44</v>
      </c>
      <c r="H106" s="1">
        <v>0.23</v>
      </c>
      <c r="I106" s="15">
        <f>Table1[[#This Row],[Wartosc Netto'[EUR']]]*(1+Table1[[#This Row],[Podatek]])</f>
        <v>94.021199999999993</v>
      </c>
    </row>
    <row r="107" spans="1:9" x14ac:dyDescent="0.25">
      <c r="A107" t="s">
        <v>0</v>
      </c>
      <c r="B107" t="s">
        <v>1</v>
      </c>
      <c r="C107" t="s">
        <v>8</v>
      </c>
      <c r="D107" t="s">
        <v>10</v>
      </c>
      <c r="E107">
        <v>4</v>
      </c>
      <c r="F107" s="15">
        <v>7.02</v>
      </c>
      <c r="G107" s="15">
        <v>28.08</v>
      </c>
      <c r="H107" s="1">
        <v>0.23</v>
      </c>
      <c r="I107" s="15">
        <f>Table1[[#This Row],[Wartosc Netto'[EUR']]]*(1+Table1[[#This Row],[Podatek]])</f>
        <v>34.538399999999996</v>
      </c>
    </row>
    <row r="108" spans="1:9" x14ac:dyDescent="0.25">
      <c r="A108" t="s">
        <v>11</v>
      </c>
      <c r="B108" t="s">
        <v>12</v>
      </c>
      <c r="C108" t="s">
        <v>2</v>
      </c>
      <c r="D108" t="s">
        <v>3</v>
      </c>
      <c r="E108" s="13">
        <v>1</v>
      </c>
      <c r="F108" s="15">
        <v>3.51</v>
      </c>
      <c r="G108" s="15">
        <v>3.51</v>
      </c>
      <c r="H108" s="1">
        <v>0.08</v>
      </c>
      <c r="I108" s="15">
        <f>Table1[[#This Row],[Wartosc Netto'[EUR']]]*(1+Table1[[#This Row],[Podatek]])</f>
        <v>3.7907999999999999</v>
      </c>
    </row>
    <row r="109" spans="1:9" x14ac:dyDescent="0.25">
      <c r="A109" t="s">
        <v>11</v>
      </c>
      <c r="B109" t="s">
        <v>13</v>
      </c>
      <c r="C109" t="s">
        <v>2</v>
      </c>
      <c r="D109" t="s">
        <v>3</v>
      </c>
      <c r="E109" s="13">
        <v>5</v>
      </c>
      <c r="F109" s="15">
        <v>3.51</v>
      </c>
      <c r="G109" s="15">
        <v>17.55</v>
      </c>
      <c r="H109" s="1">
        <v>0.08</v>
      </c>
      <c r="I109" s="15">
        <f>Table1[[#This Row],[Wartosc Netto'[EUR']]]*(1+Table1[[#This Row],[Podatek]])</f>
        <v>18.954000000000001</v>
      </c>
    </row>
    <row r="110" spans="1:9" x14ac:dyDescent="0.25">
      <c r="A110" t="s">
        <v>11</v>
      </c>
      <c r="B110" t="s">
        <v>13</v>
      </c>
      <c r="C110" t="s">
        <v>2</v>
      </c>
      <c r="D110" t="s">
        <v>14</v>
      </c>
      <c r="E110" s="13">
        <v>5</v>
      </c>
      <c r="F110" s="15">
        <v>5.85</v>
      </c>
      <c r="G110" s="15">
        <v>29.25</v>
      </c>
      <c r="H110" s="1">
        <v>0.08</v>
      </c>
      <c r="I110" s="15">
        <f>Table1[[#This Row],[Wartosc Netto'[EUR']]]*(1+Table1[[#This Row],[Podatek]])</f>
        <v>31.590000000000003</v>
      </c>
    </row>
    <row r="111" spans="1:9" x14ac:dyDescent="0.25">
      <c r="A111" t="s">
        <v>11</v>
      </c>
      <c r="B111" t="s">
        <v>13</v>
      </c>
      <c r="C111" t="s">
        <v>8</v>
      </c>
      <c r="D111" t="s">
        <v>9</v>
      </c>
      <c r="E111">
        <v>5</v>
      </c>
      <c r="F111" s="15">
        <v>10.53</v>
      </c>
      <c r="G111" s="15">
        <v>52.65</v>
      </c>
      <c r="H111" s="1">
        <v>0.23</v>
      </c>
      <c r="I111" s="15">
        <f>Table1[[#This Row],[Wartosc Netto'[EUR']]]*(1+Table1[[#This Row],[Podatek]])</f>
        <v>64.759500000000003</v>
      </c>
    </row>
    <row r="112" spans="1:9" x14ac:dyDescent="0.25">
      <c r="A112" t="s">
        <v>0</v>
      </c>
      <c r="B112" t="s">
        <v>1</v>
      </c>
      <c r="C112" t="s">
        <v>2</v>
      </c>
      <c r="D112" t="s">
        <v>14</v>
      </c>
      <c r="E112">
        <v>9</v>
      </c>
      <c r="F112" s="15">
        <v>9.36</v>
      </c>
      <c r="G112" s="15">
        <v>84.24</v>
      </c>
      <c r="H112" s="1">
        <v>0.08</v>
      </c>
      <c r="I112" s="15">
        <f>Table1[[#This Row],[Wartosc Netto'[EUR']]]*(1+Table1[[#This Row],[Podatek]])</f>
        <v>90.979200000000006</v>
      </c>
    </row>
    <row r="113" spans="1:9" x14ac:dyDescent="0.25">
      <c r="A113" t="s">
        <v>6</v>
      </c>
      <c r="B113" t="s">
        <v>18</v>
      </c>
      <c r="C113" t="s">
        <v>2</v>
      </c>
      <c r="D113" t="s">
        <v>14</v>
      </c>
      <c r="E113" s="13">
        <v>9</v>
      </c>
      <c r="F113" s="15">
        <v>9.36</v>
      </c>
      <c r="G113" s="15">
        <v>84.24</v>
      </c>
      <c r="H113" s="1">
        <v>0.08</v>
      </c>
      <c r="I113" s="15">
        <f>Table1[[#This Row],[Wartosc Netto'[EUR']]]*(1+Table1[[#This Row],[Podatek]])</f>
        <v>90.979200000000006</v>
      </c>
    </row>
    <row r="114" spans="1:9" x14ac:dyDescent="0.25">
      <c r="A114" t="s">
        <v>6</v>
      </c>
      <c r="B114" t="s">
        <v>16</v>
      </c>
      <c r="C114" t="s">
        <v>8</v>
      </c>
      <c r="D114" t="s">
        <v>10</v>
      </c>
      <c r="E114">
        <v>2</v>
      </c>
      <c r="F114" s="15">
        <v>7.02</v>
      </c>
      <c r="G114" s="15">
        <v>14.04</v>
      </c>
      <c r="H114" s="1">
        <v>0.23</v>
      </c>
      <c r="I114" s="15">
        <f>Table1[[#This Row],[Wartosc Netto'[EUR']]]*(1+Table1[[#This Row],[Podatek]])</f>
        <v>17.269199999999998</v>
      </c>
    </row>
    <row r="115" spans="1:9" x14ac:dyDescent="0.25">
      <c r="A115" t="s">
        <v>6</v>
      </c>
      <c r="B115" t="s">
        <v>7</v>
      </c>
      <c r="C115" t="s">
        <v>2</v>
      </c>
      <c r="D115" t="s">
        <v>3</v>
      </c>
      <c r="E115" s="13">
        <v>4</v>
      </c>
      <c r="F115" s="15">
        <v>7.02</v>
      </c>
      <c r="G115" s="15">
        <v>28.08</v>
      </c>
      <c r="H115" s="1">
        <v>0.08</v>
      </c>
      <c r="I115" s="15">
        <f>Table1[[#This Row],[Wartosc Netto'[EUR']]]*(1+Table1[[#This Row],[Podatek]])</f>
        <v>30.3264</v>
      </c>
    </row>
    <row r="116" spans="1:9" x14ac:dyDescent="0.25">
      <c r="A116" t="s">
        <v>0</v>
      </c>
      <c r="B116" t="s">
        <v>1</v>
      </c>
      <c r="C116" t="s">
        <v>2</v>
      </c>
      <c r="D116" t="s">
        <v>14</v>
      </c>
      <c r="E116">
        <v>9</v>
      </c>
      <c r="F116" s="15">
        <v>9.36</v>
      </c>
      <c r="G116" s="15">
        <v>84.24</v>
      </c>
      <c r="H116" s="1">
        <v>0.08</v>
      </c>
      <c r="I116" s="15">
        <f>Table1[[#This Row],[Wartosc Netto'[EUR']]]*(1+Table1[[#This Row],[Podatek]])</f>
        <v>90.979200000000006</v>
      </c>
    </row>
    <row r="117" spans="1:9" x14ac:dyDescent="0.25">
      <c r="A117" t="s">
        <v>6</v>
      </c>
      <c r="B117" t="s">
        <v>18</v>
      </c>
      <c r="C117" t="s">
        <v>2</v>
      </c>
      <c r="D117" t="s">
        <v>14</v>
      </c>
      <c r="E117" s="13">
        <v>9</v>
      </c>
      <c r="F117" s="15">
        <v>9.36</v>
      </c>
      <c r="G117" s="15">
        <v>84.24</v>
      </c>
      <c r="H117" s="1">
        <v>0.08</v>
      </c>
      <c r="I117" s="15">
        <f>Table1[[#This Row],[Wartosc Netto'[EUR']]]*(1+Table1[[#This Row],[Podatek]])</f>
        <v>90.979200000000006</v>
      </c>
    </row>
    <row r="118" spans="1:9" x14ac:dyDescent="0.25">
      <c r="A118" t="s">
        <v>6</v>
      </c>
      <c r="B118" t="s">
        <v>18</v>
      </c>
      <c r="C118" t="s">
        <v>2</v>
      </c>
      <c r="D118" t="s">
        <v>14</v>
      </c>
      <c r="E118" s="13">
        <v>5</v>
      </c>
      <c r="F118" s="15">
        <v>10.53</v>
      </c>
      <c r="G118" s="15">
        <v>52.65</v>
      </c>
      <c r="H118" s="1">
        <v>0.08</v>
      </c>
      <c r="I118" s="15">
        <f>Table1[[#This Row],[Wartosc Netto'[EUR']]]*(1+Table1[[#This Row],[Podatek]])</f>
        <v>56.862000000000002</v>
      </c>
    </row>
    <row r="119" spans="1:9" x14ac:dyDescent="0.25">
      <c r="A119" t="s">
        <v>6</v>
      </c>
      <c r="B119" t="s">
        <v>16</v>
      </c>
      <c r="C119" t="s">
        <v>2</v>
      </c>
      <c r="D119" t="s">
        <v>20</v>
      </c>
      <c r="E119" s="13">
        <v>12</v>
      </c>
      <c r="F119" s="15">
        <v>14.86</v>
      </c>
      <c r="G119" s="15">
        <v>178.32</v>
      </c>
      <c r="H119" s="1">
        <v>0.08</v>
      </c>
      <c r="I119" s="15">
        <f>Table1[[#This Row],[Wartosc Netto'[EUR']]]*(1+Table1[[#This Row],[Podatek]])</f>
        <v>192.5856</v>
      </c>
    </row>
    <row r="120" spans="1:9" x14ac:dyDescent="0.25">
      <c r="A120" t="s">
        <v>4</v>
      </c>
      <c r="B120" t="s">
        <v>19</v>
      </c>
      <c r="C120" t="s">
        <v>2</v>
      </c>
      <c r="D120" t="s">
        <v>20</v>
      </c>
      <c r="E120">
        <v>4</v>
      </c>
      <c r="F120" s="15">
        <v>14.04</v>
      </c>
      <c r="G120" s="15">
        <v>56.16</v>
      </c>
      <c r="H120" s="1">
        <v>0.08</v>
      </c>
      <c r="I120" s="15">
        <f>Table1[[#This Row],[Wartosc Netto'[EUR']]]*(1+Table1[[#This Row],[Podatek]])</f>
        <v>60.652799999999999</v>
      </c>
    </row>
    <row r="121" spans="1:9" x14ac:dyDescent="0.25">
      <c r="A121" t="s">
        <v>4</v>
      </c>
      <c r="B121" t="s">
        <v>19</v>
      </c>
      <c r="C121" t="s">
        <v>8</v>
      </c>
      <c r="D121" t="s">
        <v>9</v>
      </c>
      <c r="E121">
        <v>5</v>
      </c>
      <c r="F121" s="15">
        <v>9.36</v>
      </c>
      <c r="G121" s="15">
        <v>46.8</v>
      </c>
      <c r="H121" s="1">
        <v>0.23</v>
      </c>
      <c r="I121" s="15">
        <f>Table1[[#This Row],[Wartosc Netto'[EUR']]]*(1+Table1[[#This Row],[Podatek]])</f>
        <v>57.563999999999993</v>
      </c>
    </row>
    <row r="122" spans="1:9" x14ac:dyDescent="0.25">
      <c r="A122" t="s">
        <v>4</v>
      </c>
      <c r="B122" t="s">
        <v>19</v>
      </c>
      <c r="C122" t="s">
        <v>8</v>
      </c>
      <c r="D122" t="s">
        <v>10</v>
      </c>
      <c r="E122">
        <v>1</v>
      </c>
      <c r="F122" s="15">
        <v>6.12</v>
      </c>
      <c r="G122" s="15">
        <v>6.12</v>
      </c>
      <c r="H122" s="1">
        <v>0.23</v>
      </c>
      <c r="I122" s="15">
        <f>Table1[[#This Row],[Wartosc Netto'[EUR']]]*(1+Table1[[#This Row],[Podatek]])</f>
        <v>7.5275999999999996</v>
      </c>
    </row>
    <row r="123" spans="1:9" x14ac:dyDescent="0.25">
      <c r="A123" t="s">
        <v>6</v>
      </c>
      <c r="B123" t="s">
        <v>16</v>
      </c>
      <c r="C123" t="s">
        <v>2</v>
      </c>
      <c r="D123" t="s">
        <v>20</v>
      </c>
      <c r="E123" s="13">
        <v>12</v>
      </c>
      <c r="F123" s="15">
        <v>14.86</v>
      </c>
      <c r="G123" s="15">
        <v>178.32</v>
      </c>
      <c r="H123" s="1">
        <v>0.08</v>
      </c>
      <c r="I123" s="15">
        <f>Table1[[#This Row],[Wartosc Netto'[EUR']]]*(1+Table1[[#This Row],[Podatek]])</f>
        <v>192.5856</v>
      </c>
    </row>
    <row r="124" spans="1:9" x14ac:dyDescent="0.25">
      <c r="A124" t="s">
        <v>4</v>
      </c>
      <c r="B124" t="s">
        <v>5</v>
      </c>
      <c r="C124" t="s">
        <v>2</v>
      </c>
      <c r="D124" t="s">
        <v>20</v>
      </c>
      <c r="E124">
        <v>5</v>
      </c>
      <c r="F124" s="15">
        <v>14.04</v>
      </c>
      <c r="G124" s="15">
        <v>70.2</v>
      </c>
      <c r="H124" s="1">
        <v>0.08</v>
      </c>
      <c r="I124" s="15">
        <f>Table1[[#This Row],[Wartosc Netto'[EUR']]]*(1+Table1[[#This Row],[Podatek]])</f>
        <v>75.816000000000003</v>
      </c>
    </row>
    <row r="125" spans="1:9" x14ac:dyDescent="0.25">
      <c r="A125" t="s">
        <v>0</v>
      </c>
      <c r="B125" t="s">
        <v>1</v>
      </c>
      <c r="C125" t="s">
        <v>2</v>
      </c>
      <c r="D125" t="s">
        <v>3</v>
      </c>
      <c r="E125">
        <v>3</v>
      </c>
      <c r="F125" s="15">
        <v>14.04</v>
      </c>
      <c r="G125" s="15">
        <v>42.12</v>
      </c>
      <c r="H125" s="1">
        <v>0.08</v>
      </c>
      <c r="I125" s="15">
        <f>Table1[[#This Row],[Wartosc Netto'[EUR']]]*(1+Table1[[#This Row],[Podatek]])</f>
        <v>45.489600000000003</v>
      </c>
    </row>
    <row r="126" spans="1:9" x14ac:dyDescent="0.25">
      <c r="A126" t="s">
        <v>4</v>
      </c>
      <c r="B126" t="s">
        <v>5</v>
      </c>
      <c r="C126" t="s">
        <v>2</v>
      </c>
      <c r="D126" t="s">
        <v>3</v>
      </c>
      <c r="E126">
        <v>8</v>
      </c>
      <c r="F126" s="15">
        <v>2.34</v>
      </c>
      <c r="G126" s="15">
        <v>18.72</v>
      </c>
      <c r="H126" s="1">
        <v>0.08</v>
      </c>
      <c r="I126" s="15">
        <f>Table1[[#This Row],[Wartosc Netto'[EUR']]]*(1+Table1[[#This Row],[Podatek]])</f>
        <v>20.217600000000001</v>
      </c>
    </row>
    <row r="127" spans="1:9" x14ac:dyDescent="0.25">
      <c r="A127" t="s">
        <v>4</v>
      </c>
      <c r="B127" t="s">
        <v>5</v>
      </c>
      <c r="C127" t="s">
        <v>2</v>
      </c>
      <c r="D127" t="s">
        <v>3</v>
      </c>
      <c r="E127">
        <v>8</v>
      </c>
      <c r="F127" s="15">
        <v>2.34</v>
      </c>
      <c r="G127" s="15">
        <v>18.72</v>
      </c>
      <c r="H127" s="1">
        <v>0.08</v>
      </c>
      <c r="I127" s="15">
        <f>Table1[[#This Row],[Wartosc Netto'[EUR']]]*(1+Table1[[#This Row],[Podatek]])</f>
        <v>20.217600000000001</v>
      </c>
    </row>
    <row r="128" spans="1:9" x14ac:dyDescent="0.25">
      <c r="A128" t="s">
        <v>6</v>
      </c>
      <c r="B128" t="s">
        <v>7</v>
      </c>
      <c r="C128" t="s">
        <v>8</v>
      </c>
      <c r="D128" t="s">
        <v>9</v>
      </c>
      <c r="E128">
        <v>6</v>
      </c>
      <c r="F128" s="15">
        <v>4.68</v>
      </c>
      <c r="G128" s="15">
        <v>28.08</v>
      </c>
      <c r="H128" s="1">
        <v>0.23</v>
      </c>
      <c r="I128" s="15">
        <f>Table1[[#This Row],[Wartosc Netto'[EUR']]]*(1+Table1[[#This Row],[Podatek]])</f>
        <v>34.538399999999996</v>
      </c>
    </row>
    <row r="129" spans="1:9" x14ac:dyDescent="0.25">
      <c r="A129" t="s">
        <v>0</v>
      </c>
      <c r="B129" t="s">
        <v>1</v>
      </c>
      <c r="C129" t="s">
        <v>8</v>
      </c>
      <c r="D129" t="s">
        <v>10</v>
      </c>
      <c r="E129">
        <v>4</v>
      </c>
      <c r="F129" s="15">
        <v>7.02</v>
      </c>
      <c r="G129" s="15">
        <v>28.08</v>
      </c>
      <c r="H129" s="1">
        <v>0.23</v>
      </c>
      <c r="I129" s="15">
        <f>Table1[[#This Row],[Wartosc Netto'[EUR']]]*(1+Table1[[#This Row],[Podatek]])</f>
        <v>34.538399999999996</v>
      </c>
    </row>
    <row r="130" spans="1:9" x14ac:dyDescent="0.25">
      <c r="A130" t="s">
        <v>11</v>
      </c>
      <c r="B130" t="s">
        <v>12</v>
      </c>
      <c r="C130" t="s">
        <v>2</v>
      </c>
      <c r="D130" t="s">
        <v>3</v>
      </c>
      <c r="E130" s="13">
        <v>1</v>
      </c>
      <c r="F130" s="15">
        <v>3.51</v>
      </c>
      <c r="G130" s="15">
        <v>3.51</v>
      </c>
      <c r="H130" s="1">
        <v>0.08</v>
      </c>
      <c r="I130" s="15">
        <f>Table1[[#This Row],[Wartosc Netto'[EUR']]]*(1+Table1[[#This Row],[Podatek]])</f>
        <v>3.7907999999999999</v>
      </c>
    </row>
    <row r="131" spans="1:9" x14ac:dyDescent="0.25">
      <c r="A131" t="s">
        <v>11</v>
      </c>
      <c r="B131" t="s">
        <v>13</v>
      </c>
      <c r="C131" t="s">
        <v>2</v>
      </c>
      <c r="D131" t="s">
        <v>3</v>
      </c>
      <c r="E131" s="13">
        <v>5</v>
      </c>
      <c r="F131" s="15">
        <v>3.51</v>
      </c>
      <c r="G131" s="15">
        <v>17.55</v>
      </c>
      <c r="H131" s="1">
        <v>0.08</v>
      </c>
      <c r="I131" s="15">
        <f>Table1[[#This Row],[Wartosc Netto'[EUR']]]*(1+Table1[[#This Row],[Podatek]])</f>
        <v>18.954000000000001</v>
      </c>
    </row>
    <row r="132" spans="1:9" x14ac:dyDescent="0.25">
      <c r="A132" t="s">
        <v>11</v>
      </c>
      <c r="B132" t="s">
        <v>13</v>
      </c>
      <c r="C132" t="s">
        <v>2</v>
      </c>
      <c r="D132" t="s">
        <v>14</v>
      </c>
      <c r="E132" s="13">
        <v>5</v>
      </c>
      <c r="F132" s="15">
        <v>5.85</v>
      </c>
      <c r="G132" s="15">
        <v>29.25</v>
      </c>
      <c r="H132" s="1">
        <v>0.08</v>
      </c>
      <c r="I132" s="15">
        <f>Table1[[#This Row],[Wartosc Netto'[EUR']]]*(1+Table1[[#This Row],[Podatek]])</f>
        <v>31.590000000000003</v>
      </c>
    </row>
    <row r="133" spans="1:9" x14ac:dyDescent="0.25">
      <c r="A133" t="s">
        <v>11</v>
      </c>
      <c r="B133" t="s">
        <v>13</v>
      </c>
      <c r="C133" t="s">
        <v>8</v>
      </c>
      <c r="D133" t="s">
        <v>9</v>
      </c>
      <c r="E133">
        <v>5</v>
      </c>
      <c r="F133" s="15">
        <v>10.53</v>
      </c>
      <c r="G133" s="15">
        <v>52.65</v>
      </c>
      <c r="H133" s="1">
        <v>0.23</v>
      </c>
      <c r="I133" s="15">
        <f>Table1[[#This Row],[Wartosc Netto'[EUR']]]*(1+Table1[[#This Row],[Podatek]])</f>
        <v>64.759500000000003</v>
      </c>
    </row>
    <row r="134" spans="1:9" x14ac:dyDescent="0.25">
      <c r="A134" t="s">
        <v>6</v>
      </c>
      <c r="B134" t="s">
        <v>7</v>
      </c>
      <c r="C134" t="s">
        <v>8</v>
      </c>
      <c r="D134" t="s">
        <v>9</v>
      </c>
      <c r="E134">
        <v>6</v>
      </c>
      <c r="F134" s="15">
        <v>4.68</v>
      </c>
      <c r="G134" s="15">
        <v>28.08</v>
      </c>
      <c r="H134" s="1">
        <v>0.23</v>
      </c>
      <c r="I134" s="15">
        <f>Table1[[#This Row],[Wartosc Netto'[EUR']]]*(1+Table1[[#This Row],[Podatek]])</f>
        <v>34.538399999999996</v>
      </c>
    </row>
    <row r="135" spans="1:9" x14ac:dyDescent="0.25">
      <c r="A135" t="s">
        <v>0</v>
      </c>
      <c r="B135" t="s">
        <v>15</v>
      </c>
      <c r="C135" t="s">
        <v>8</v>
      </c>
      <c r="D135" t="s">
        <v>9</v>
      </c>
      <c r="E135">
        <v>7</v>
      </c>
      <c r="F135" s="15">
        <v>4.68</v>
      </c>
      <c r="G135" s="15">
        <v>32.76</v>
      </c>
      <c r="H135" s="1">
        <v>0.23</v>
      </c>
      <c r="I135" s="15">
        <f>Table1[[#This Row],[Wartosc Netto'[EUR']]]*(1+Table1[[#This Row],[Podatek]])</f>
        <v>40.294799999999995</v>
      </c>
    </row>
    <row r="136" spans="1:9" x14ac:dyDescent="0.25">
      <c r="A136" t="s">
        <v>6</v>
      </c>
      <c r="B136" t="s">
        <v>16</v>
      </c>
      <c r="C136" t="s">
        <v>8</v>
      </c>
      <c r="D136" t="s">
        <v>10</v>
      </c>
      <c r="E136">
        <v>2</v>
      </c>
      <c r="F136" s="15">
        <v>7.02</v>
      </c>
      <c r="G136" s="15">
        <v>14.04</v>
      </c>
      <c r="H136" s="1">
        <v>0.23</v>
      </c>
      <c r="I136" s="15">
        <f>Table1[[#This Row],[Wartosc Netto'[EUR']]]*(1+Table1[[#This Row],[Podatek]])</f>
        <v>17.269199999999998</v>
      </c>
    </row>
    <row r="137" spans="1:9" x14ac:dyDescent="0.25">
      <c r="A137" t="s">
        <v>6</v>
      </c>
      <c r="B137" t="s">
        <v>7</v>
      </c>
      <c r="C137" t="s">
        <v>2</v>
      </c>
      <c r="D137" t="s">
        <v>3</v>
      </c>
      <c r="E137" s="13">
        <v>4</v>
      </c>
      <c r="F137" s="15">
        <v>7.02</v>
      </c>
      <c r="G137" s="15">
        <v>28.08</v>
      </c>
      <c r="H137" s="1">
        <v>0.08</v>
      </c>
      <c r="I137" s="15">
        <f>Table1[[#This Row],[Wartosc Netto'[EUR']]]*(1+Table1[[#This Row],[Podatek]])</f>
        <v>30.3264</v>
      </c>
    </row>
    <row r="138" spans="1:9" x14ac:dyDescent="0.25">
      <c r="A138" t="s">
        <v>0</v>
      </c>
      <c r="B138" t="s">
        <v>15</v>
      </c>
      <c r="C138" t="s">
        <v>8</v>
      </c>
      <c r="D138" t="s">
        <v>9</v>
      </c>
      <c r="E138">
        <v>7</v>
      </c>
      <c r="F138" s="15">
        <v>4.68</v>
      </c>
      <c r="G138" s="15">
        <v>32.76</v>
      </c>
      <c r="H138" s="1">
        <v>0.23</v>
      </c>
      <c r="I138" s="15">
        <f>Table1[[#This Row],[Wartosc Netto'[EUR']]]*(1+Table1[[#This Row],[Podatek]])</f>
        <v>40.294799999999995</v>
      </c>
    </row>
    <row r="139" spans="1:9" x14ac:dyDescent="0.25">
      <c r="A139" t="s">
        <v>11</v>
      </c>
      <c r="B139" t="s">
        <v>17</v>
      </c>
      <c r="C139" t="s">
        <v>8</v>
      </c>
      <c r="D139" t="s">
        <v>9</v>
      </c>
      <c r="E139">
        <v>9</v>
      </c>
      <c r="F139" s="15">
        <v>4.68</v>
      </c>
      <c r="G139" s="15">
        <v>42.12</v>
      </c>
      <c r="H139" s="1">
        <v>0.23</v>
      </c>
      <c r="I139" s="15">
        <f>Table1[[#This Row],[Wartosc Netto'[EUR']]]*(1+Table1[[#This Row],[Podatek]])</f>
        <v>51.807599999999994</v>
      </c>
    </row>
    <row r="140" spans="1:9" x14ac:dyDescent="0.25">
      <c r="A140" t="s">
        <v>6</v>
      </c>
      <c r="B140" t="s">
        <v>18</v>
      </c>
      <c r="C140" t="s">
        <v>2</v>
      </c>
      <c r="D140" t="s">
        <v>14</v>
      </c>
      <c r="E140" s="13">
        <v>5</v>
      </c>
      <c r="F140" s="15">
        <v>10.53</v>
      </c>
      <c r="G140" s="15">
        <v>52.65</v>
      </c>
      <c r="H140" s="1">
        <v>0.08</v>
      </c>
      <c r="I140" s="15">
        <f>Table1[[#This Row],[Wartosc Netto'[EUR']]]*(1+Table1[[#This Row],[Podatek]])</f>
        <v>56.862000000000002</v>
      </c>
    </row>
    <row r="141" spans="1:9" x14ac:dyDescent="0.25">
      <c r="A141" t="s">
        <v>11</v>
      </c>
      <c r="B141" t="s">
        <v>17</v>
      </c>
      <c r="C141" t="s">
        <v>8</v>
      </c>
      <c r="D141" t="s">
        <v>9</v>
      </c>
      <c r="E141">
        <v>9</v>
      </c>
      <c r="F141" s="15">
        <v>4.68</v>
      </c>
      <c r="G141" s="15">
        <v>42.12</v>
      </c>
      <c r="H141" s="1">
        <v>0.23</v>
      </c>
      <c r="I141" s="15">
        <f>Table1[[#This Row],[Wartosc Netto'[EUR']]]*(1+Table1[[#This Row],[Podatek]])</f>
        <v>51.807599999999994</v>
      </c>
    </row>
    <row r="142" spans="1:9" x14ac:dyDescent="0.25">
      <c r="A142" t="s">
        <v>0</v>
      </c>
      <c r="B142" t="s">
        <v>1</v>
      </c>
      <c r="C142" t="s">
        <v>8</v>
      </c>
      <c r="D142" t="s">
        <v>10</v>
      </c>
      <c r="E142">
        <v>4</v>
      </c>
      <c r="F142" s="15">
        <v>7.02</v>
      </c>
      <c r="G142" s="15">
        <v>28.08</v>
      </c>
      <c r="H142" s="1">
        <v>0.23</v>
      </c>
      <c r="I142" s="15">
        <f>Table1[[#This Row],[Wartosc Netto'[EUR']]]*(1+Table1[[#This Row],[Podatek]])</f>
        <v>34.538399999999996</v>
      </c>
    </row>
    <row r="143" spans="1:9" x14ac:dyDescent="0.25">
      <c r="A143" t="s">
        <v>11</v>
      </c>
      <c r="B143" t="s">
        <v>12</v>
      </c>
      <c r="C143" t="s">
        <v>2</v>
      </c>
      <c r="D143" t="s">
        <v>3</v>
      </c>
      <c r="E143" s="13">
        <v>1</v>
      </c>
      <c r="F143" s="15">
        <v>3.51</v>
      </c>
      <c r="G143" s="15">
        <v>3.51</v>
      </c>
      <c r="H143" s="1">
        <v>0.08</v>
      </c>
      <c r="I143" s="15">
        <f>Table1[[#This Row],[Wartosc Netto'[EUR']]]*(1+Table1[[#This Row],[Podatek]])</f>
        <v>3.7907999999999999</v>
      </c>
    </row>
    <row r="144" spans="1:9" x14ac:dyDescent="0.25">
      <c r="A144" t="s">
        <v>11</v>
      </c>
      <c r="B144" t="s">
        <v>13</v>
      </c>
      <c r="C144" t="s">
        <v>2</v>
      </c>
      <c r="D144" t="s">
        <v>3</v>
      </c>
      <c r="E144" s="13">
        <v>5</v>
      </c>
      <c r="F144" s="15">
        <v>3.51</v>
      </c>
      <c r="G144" s="15">
        <v>17.55</v>
      </c>
      <c r="H144" s="1">
        <v>0.08</v>
      </c>
      <c r="I144" s="15">
        <f>Table1[[#This Row],[Wartosc Netto'[EUR']]]*(1+Table1[[#This Row],[Podatek]])</f>
        <v>18.954000000000001</v>
      </c>
    </row>
    <row r="145" spans="1:9" x14ac:dyDescent="0.25">
      <c r="A145" t="s">
        <v>11</v>
      </c>
      <c r="B145" t="s">
        <v>13</v>
      </c>
      <c r="C145" t="s">
        <v>2</v>
      </c>
      <c r="D145" t="s">
        <v>14</v>
      </c>
      <c r="E145" s="13">
        <v>5</v>
      </c>
      <c r="F145" s="15">
        <v>5.85</v>
      </c>
      <c r="G145" s="15">
        <v>29.25</v>
      </c>
      <c r="H145" s="1">
        <v>0.08</v>
      </c>
      <c r="I145" s="15">
        <f>Table1[[#This Row],[Wartosc Netto'[EUR']]]*(1+Table1[[#This Row],[Podatek]])</f>
        <v>31.590000000000003</v>
      </c>
    </row>
    <row r="146" spans="1:9" x14ac:dyDescent="0.25">
      <c r="A146" t="s">
        <v>11</v>
      </c>
      <c r="B146" t="s">
        <v>13</v>
      </c>
      <c r="C146" t="s">
        <v>8</v>
      </c>
      <c r="D146" t="s">
        <v>9</v>
      </c>
      <c r="E146">
        <v>5</v>
      </c>
      <c r="F146" s="15">
        <v>10.53</v>
      </c>
      <c r="G146" s="15">
        <v>52.65</v>
      </c>
      <c r="H146" s="1">
        <v>0.23</v>
      </c>
      <c r="I146" s="15">
        <f>Table1[[#This Row],[Wartosc Netto'[EUR']]]*(1+Table1[[#This Row],[Podatek]])</f>
        <v>64.759500000000003</v>
      </c>
    </row>
    <row r="147" spans="1:9" x14ac:dyDescent="0.25">
      <c r="A147" t="s">
        <v>0</v>
      </c>
      <c r="B147" t="s">
        <v>1</v>
      </c>
      <c r="C147" t="s">
        <v>2</v>
      </c>
      <c r="D147" t="s">
        <v>14</v>
      </c>
      <c r="E147">
        <v>9</v>
      </c>
      <c r="F147" s="15">
        <v>9.36</v>
      </c>
      <c r="G147" s="15">
        <v>84.24</v>
      </c>
      <c r="H147" s="1">
        <v>0.08</v>
      </c>
      <c r="I147" s="15">
        <f>Table1[[#This Row],[Wartosc Netto'[EUR']]]*(1+Table1[[#This Row],[Podatek]])</f>
        <v>90.979200000000006</v>
      </c>
    </row>
    <row r="148" spans="1:9" x14ac:dyDescent="0.25">
      <c r="A148" t="s">
        <v>6</v>
      </c>
      <c r="B148" t="s">
        <v>18</v>
      </c>
      <c r="C148" t="s">
        <v>2</v>
      </c>
      <c r="D148" t="s">
        <v>14</v>
      </c>
      <c r="E148" s="13">
        <v>9</v>
      </c>
      <c r="F148" s="15">
        <v>9.36</v>
      </c>
      <c r="G148" s="15">
        <v>84.24</v>
      </c>
      <c r="H148" s="1">
        <v>0.08</v>
      </c>
      <c r="I148" s="15">
        <f>Table1[[#This Row],[Wartosc Netto'[EUR']]]*(1+Table1[[#This Row],[Podatek]])</f>
        <v>90.979200000000006</v>
      </c>
    </row>
    <row r="149" spans="1:9" x14ac:dyDescent="0.25">
      <c r="A149" t="s">
        <v>0</v>
      </c>
      <c r="B149" t="s">
        <v>1</v>
      </c>
      <c r="C149" t="s">
        <v>2</v>
      </c>
      <c r="D149" t="s">
        <v>14</v>
      </c>
      <c r="E149">
        <v>9</v>
      </c>
      <c r="F149" s="15">
        <v>9.36</v>
      </c>
      <c r="G149" s="15">
        <v>84.24</v>
      </c>
      <c r="H149" s="1">
        <v>0.08</v>
      </c>
      <c r="I149" s="15">
        <f>Table1[[#This Row],[Wartosc Netto'[EUR']]]*(1+Table1[[#This Row],[Podatek]])</f>
        <v>90.979200000000006</v>
      </c>
    </row>
    <row r="150" spans="1:9" x14ac:dyDescent="0.25">
      <c r="A150" t="s">
        <v>6</v>
      </c>
      <c r="B150" t="s">
        <v>18</v>
      </c>
      <c r="C150" t="s">
        <v>2</v>
      </c>
      <c r="D150" t="s">
        <v>14</v>
      </c>
      <c r="E150" s="13">
        <v>9</v>
      </c>
      <c r="F150" s="15">
        <v>9.36</v>
      </c>
      <c r="G150" s="15">
        <v>84.24</v>
      </c>
      <c r="H150" s="1">
        <v>0.08</v>
      </c>
      <c r="I150" s="15">
        <f>Table1[[#This Row],[Wartosc Netto'[EUR']]]*(1+Table1[[#This Row],[Podatek]])</f>
        <v>90.979200000000006</v>
      </c>
    </row>
    <row r="151" spans="1:9" x14ac:dyDescent="0.25">
      <c r="A151" t="s">
        <v>6</v>
      </c>
      <c r="B151" t="s">
        <v>7</v>
      </c>
      <c r="C151" t="s">
        <v>8</v>
      </c>
      <c r="D151" t="s">
        <v>9</v>
      </c>
      <c r="E151">
        <v>6</v>
      </c>
      <c r="F151" s="15">
        <v>4.68</v>
      </c>
      <c r="G151" s="15">
        <v>28.08</v>
      </c>
      <c r="H151" s="1">
        <v>0.23</v>
      </c>
      <c r="I151" s="15">
        <f>Table1[[#This Row],[Wartosc Netto'[EUR']]]*(1+Table1[[#This Row],[Podatek]])</f>
        <v>34.538399999999996</v>
      </c>
    </row>
    <row r="152" spans="1:9" x14ac:dyDescent="0.25">
      <c r="A152" t="s">
        <v>0</v>
      </c>
      <c r="B152" t="s">
        <v>15</v>
      </c>
      <c r="C152" t="s">
        <v>8</v>
      </c>
      <c r="D152" t="s">
        <v>9</v>
      </c>
      <c r="E152">
        <v>7</v>
      </c>
      <c r="F152" s="15">
        <v>4.68</v>
      </c>
      <c r="G152" s="15">
        <v>32.76</v>
      </c>
      <c r="H152" s="1">
        <v>0.23</v>
      </c>
      <c r="I152" s="15">
        <f>Table1[[#This Row],[Wartosc Netto'[EUR']]]*(1+Table1[[#This Row],[Podatek]])</f>
        <v>40.294799999999995</v>
      </c>
    </row>
    <row r="153" spans="1:9" x14ac:dyDescent="0.25">
      <c r="A153" t="s">
        <v>6</v>
      </c>
      <c r="B153" t="s">
        <v>16</v>
      </c>
      <c r="C153" t="s">
        <v>8</v>
      </c>
      <c r="D153" t="s">
        <v>10</v>
      </c>
      <c r="E153">
        <v>2</v>
      </c>
      <c r="F153" s="15">
        <v>7.02</v>
      </c>
      <c r="G153" s="15">
        <v>14.04</v>
      </c>
      <c r="H153" s="1">
        <v>0.23</v>
      </c>
      <c r="I153" s="15">
        <f>Table1[[#This Row],[Wartosc Netto'[EUR']]]*(1+Table1[[#This Row],[Podatek]])</f>
        <v>17.269199999999998</v>
      </c>
    </row>
    <row r="154" spans="1:9" x14ac:dyDescent="0.25">
      <c r="A154" t="s">
        <v>6</v>
      </c>
      <c r="B154" t="s">
        <v>7</v>
      </c>
      <c r="C154" t="s">
        <v>2</v>
      </c>
      <c r="D154" t="s">
        <v>3</v>
      </c>
      <c r="E154" s="13">
        <v>4</v>
      </c>
      <c r="F154" s="15">
        <v>7.02</v>
      </c>
      <c r="G154" s="15">
        <v>28.08</v>
      </c>
      <c r="H154" s="1">
        <v>0.08</v>
      </c>
      <c r="I154" s="15">
        <f>Table1[[#This Row],[Wartosc Netto'[EUR']]]*(1+Table1[[#This Row],[Podatek]])</f>
        <v>30.3264</v>
      </c>
    </row>
    <row r="155" spans="1:9" x14ac:dyDescent="0.25">
      <c r="A155" t="s">
        <v>0</v>
      </c>
      <c r="B155" t="s">
        <v>15</v>
      </c>
      <c r="C155" t="s">
        <v>8</v>
      </c>
      <c r="D155" t="s">
        <v>9</v>
      </c>
      <c r="E155">
        <v>7</v>
      </c>
      <c r="F155" s="15">
        <v>4.68</v>
      </c>
      <c r="G155" s="15">
        <v>32.76</v>
      </c>
      <c r="H155" s="1">
        <v>0.23</v>
      </c>
      <c r="I155" s="15">
        <f>Table1[[#This Row],[Wartosc Netto'[EUR']]]*(1+Table1[[#This Row],[Podatek]])</f>
        <v>40.294799999999995</v>
      </c>
    </row>
    <row r="156" spans="1:9" x14ac:dyDescent="0.25">
      <c r="A156" t="s">
        <v>30</v>
      </c>
      <c r="G156" s="23">
        <f>SUBTOTAL(109,Table1[Wartosc Netto'[EUR']])</f>
        <v>6411.7099999999964</v>
      </c>
      <c r="I156" s="23">
        <f>SUBTOTAL(109,Table1[Wartosc Brutto'[EUR']])</f>
        <v>7312.2303000000011</v>
      </c>
    </row>
  </sheetData>
  <conditionalFormatting sqref="B8:B155">
    <cfRule type="cellIs" dxfId="5" priority="1" operator="equal">
      <formula>"Jan"</formula>
    </cfRule>
    <cfRule type="cellIs" dxfId="4" priority="2" operator="equal">
      <formula>"""Jan"""</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FC63-2C81-49D1-9C0E-6FF005A46628}">
  <dimension ref="B1:S156"/>
  <sheetViews>
    <sheetView workbookViewId="0">
      <selection activeCell="P17" sqref="P17"/>
    </sheetView>
  </sheetViews>
  <sheetFormatPr defaultRowHeight="15" x14ac:dyDescent="0.25"/>
  <cols>
    <col min="2" max="2" width="10.85546875" customWidth="1"/>
    <col min="3" max="3" width="19.5703125" customWidth="1"/>
    <col min="5" max="5" width="12.42578125" customWidth="1"/>
    <col min="6" max="6" width="20.28515625" customWidth="1"/>
    <col min="7" max="7" width="22.7109375" customWidth="1"/>
    <col min="8" max="8" width="25.42578125" customWidth="1"/>
    <col min="9" max="9" width="21.140625" customWidth="1"/>
    <col min="10" max="10" width="13.85546875" customWidth="1"/>
    <col min="11" max="11" width="11.5703125" bestFit="1" customWidth="1"/>
    <col min="12" max="12" width="18.140625" bestFit="1" customWidth="1"/>
    <col min="18" max="18" width="12.5703125" customWidth="1"/>
  </cols>
  <sheetData>
    <row r="1" spans="2:19" x14ac:dyDescent="0.25">
      <c r="G1" s="48" t="s">
        <v>110</v>
      </c>
      <c r="H1" s="49"/>
    </row>
    <row r="2" spans="2:19" x14ac:dyDescent="0.25">
      <c r="B2" s="45"/>
      <c r="C2" s="45"/>
      <c r="D2" s="45"/>
      <c r="E2" s="45"/>
      <c r="F2" s="45"/>
      <c r="G2" s="46" t="s">
        <v>101</v>
      </c>
      <c r="H2" s="35" t="s">
        <v>109</v>
      </c>
      <c r="I2" s="26" t="s">
        <v>102</v>
      </c>
      <c r="J2" s="34" t="s">
        <v>108</v>
      </c>
      <c r="K2" s="35" t="s">
        <v>109</v>
      </c>
      <c r="L2" s="36" t="s">
        <v>102</v>
      </c>
      <c r="M2" s="27"/>
      <c r="N2" s="27"/>
      <c r="O2" s="27"/>
      <c r="P2" s="27"/>
      <c r="Q2" s="27"/>
      <c r="R2" s="27"/>
      <c r="S2" s="19"/>
    </row>
    <row r="3" spans="2:19" x14ac:dyDescent="0.25">
      <c r="E3" s="41"/>
      <c r="F3" s="42"/>
      <c r="G3" s="39" t="s">
        <v>35</v>
      </c>
      <c r="H3" s="40">
        <f>SUMIF(B8:B123, "I000000063", H8:H123)</f>
        <v>1239875.4284583332</v>
      </c>
      <c r="I3" s="38">
        <f>SUMIFS(H8:H123, B8:B123, "I000000063", D8:D123, "&gt;=1/1/2014", D8:D123, "&lt;=1/31/2014")</f>
        <v>511456.04445833329</v>
      </c>
      <c r="J3" s="39" t="s">
        <v>35</v>
      </c>
      <c r="K3" s="38">
        <f>SUMIF(B8:B123,"I000000063",J8:J123)</f>
        <v>396548.55088700389</v>
      </c>
      <c r="L3" s="38">
        <f>SUMIFS(J8:J123, B8:B123, "I000000063", D8:D123, "&gt;=1/1/14", D8:D123, "&lt;=1/31/14")</f>
        <v>152270.58139863188</v>
      </c>
      <c r="M3" s="28"/>
      <c r="N3" s="28"/>
      <c r="O3" s="28"/>
      <c r="P3" s="28"/>
      <c r="Q3" s="28"/>
      <c r="R3" s="28"/>
    </row>
    <row r="4" spans="2:19" x14ac:dyDescent="0.25">
      <c r="E4" s="41"/>
      <c r="F4" s="41"/>
      <c r="G4" s="39" t="s">
        <v>46</v>
      </c>
      <c r="H4" s="40">
        <f>SUMIF(B8:B123, "I000002042", H8:H123)</f>
        <v>3131612.0841000006</v>
      </c>
      <c r="I4" s="43">
        <f>SUMIFS(H8:H123, B8:B123, "I000002042", D8:D123, "&gt;=1/1/2014", D8:D123, "&lt;=1/31/2014")</f>
        <v>2735624.9797666669</v>
      </c>
      <c r="J4" s="39" t="s">
        <v>46</v>
      </c>
      <c r="K4" s="38">
        <f>SUMIF(B8:B123,"I000002042",J8:J123)</f>
        <v>951168.1122316831</v>
      </c>
      <c r="L4" s="38">
        <f>SUMIFS(J8:J123, B8:B123, "I000002042", D8:D123, "&gt;=1/1/14", D8:D123, "&lt;=1/31/14")</f>
        <v>804718.40817806998</v>
      </c>
      <c r="M4" s="28"/>
      <c r="N4" s="28"/>
      <c r="O4" s="28"/>
      <c r="P4" s="28"/>
      <c r="Q4" s="28"/>
      <c r="R4" s="29"/>
    </row>
    <row r="5" spans="2:19" x14ac:dyDescent="0.25">
      <c r="G5" s="19"/>
      <c r="H5" s="37"/>
      <c r="I5" s="44">
        <f>SUMIFS(H8:H123, B8:B123, "I000000063", D8:D123, "&gt;=1/1/2014", D8:D123, "&lt;=1/31/2014") + SUMIFS(H8:H123, B8:B123, "I000002042", D8:D123, "&gt;=1/1/2014", D8:D123, "&lt;=1/31/2014")</f>
        <v>3247081.0242250003</v>
      </c>
      <c r="L5" s="47">
        <f>SUMIFS(J8:J123, B8:B123, "I000000063", D8:D123, "&gt;=1/1/14", D8:D123, "&lt;=1/31/14") + SUMIFS(J8:J123, B8:B123, "I000002042", D8:D123, "&gt;=1/1/14", D8:D123, "&lt;=1/31/14")</f>
        <v>956988.98957670189</v>
      </c>
      <c r="M5" s="28"/>
      <c r="N5" s="28"/>
      <c r="O5" s="28"/>
      <c r="P5" s="28"/>
      <c r="Q5" s="28"/>
      <c r="R5" s="29"/>
    </row>
    <row r="7" spans="2:19" x14ac:dyDescent="0.25">
      <c r="B7" s="2" t="s">
        <v>92</v>
      </c>
      <c r="C7" s="2" t="s">
        <v>93</v>
      </c>
      <c r="D7" s="2" t="s">
        <v>94</v>
      </c>
      <c r="E7" s="2" t="s">
        <v>95</v>
      </c>
      <c r="F7" s="2" t="s">
        <v>96</v>
      </c>
      <c r="G7" s="2" t="s">
        <v>97</v>
      </c>
      <c r="H7" s="2" t="s">
        <v>98</v>
      </c>
      <c r="I7" s="2" t="s">
        <v>99</v>
      </c>
      <c r="J7" s="3" t="s">
        <v>100</v>
      </c>
    </row>
    <row r="8" spans="2:19" x14ac:dyDescent="0.25">
      <c r="B8" t="s">
        <v>35</v>
      </c>
      <c r="C8" t="str">
        <f>Index!C15</f>
        <v>SEA</v>
      </c>
      <c r="D8" s="31">
        <v>41663</v>
      </c>
      <c r="E8">
        <v>2</v>
      </c>
      <c r="F8" s="30">
        <v>273.46199999999999</v>
      </c>
      <c r="G8" s="15">
        <v>379.93899999999996</v>
      </c>
      <c r="H8" s="30">
        <f>G8*E8</f>
        <v>759.87799999999993</v>
      </c>
      <c r="I8" s="30">
        <f>E8*F8</f>
        <v>546.92399999999998</v>
      </c>
      <c r="J8" s="30">
        <f>H8-I8</f>
        <v>212.95399999999995</v>
      </c>
    </row>
    <row r="9" spans="2:19" x14ac:dyDescent="0.25">
      <c r="B9" t="s">
        <v>35</v>
      </c>
      <c r="C9" t="str">
        <f>_xlfn.XLOOKUP(B9, Group!B:B, Group!C:C, "Nie znaleziono")</f>
        <v>SEA</v>
      </c>
      <c r="D9" s="31">
        <v>41653</v>
      </c>
      <c r="E9">
        <v>249</v>
      </c>
      <c r="F9" s="30">
        <v>323.72199999999998</v>
      </c>
      <c r="G9" s="15">
        <v>400.00012500000003</v>
      </c>
      <c r="H9" s="30">
        <f t="shared" ref="H9:H72" si="0">G9*E9</f>
        <v>99600.031125000009</v>
      </c>
      <c r="I9" s="30">
        <f t="shared" ref="I9:I72" si="1">E9*F9</f>
        <v>80606.777999999991</v>
      </c>
      <c r="J9" s="30">
        <f t="shared" ref="J9:J72" si="2">H9-I9</f>
        <v>18993.253125000017</v>
      </c>
    </row>
    <row r="10" spans="2:19" x14ac:dyDescent="0.25">
      <c r="B10" t="s">
        <v>36</v>
      </c>
      <c r="C10" t="str">
        <f>_xlfn.XLOOKUP(B10, Group!B:B, Group!C:C, "Nie znaleziono")</f>
        <v>ADI</v>
      </c>
      <c r="D10" s="31">
        <v>41653</v>
      </c>
      <c r="E10">
        <v>121</v>
      </c>
      <c r="F10" s="30">
        <v>323.72199999999998</v>
      </c>
      <c r="G10" s="15">
        <v>405.00016666666659</v>
      </c>
      <c r="H10" s="30">
        <f>G10*E10</f>
        <v>49005.020166666654</v>
      </c>
      <c r="I10" s="30">
        <f t="shared" si="1"/>
        <v>39170.362000000001</v>
      </c>
      <c r="J10" s="30">
        <f t="shared" si="2"/>
        <v>9834.6581666666534</v>
      </c>
    </row>
    <row r="11" spans="2:19" x14ac:dyDescent="0.25">
      <c r="B11" t="s">
        <v>35</v>
      </c>
      <c r="C11" t="str">
        <f>_xlfn.XLOOKUP(B11, Group!B:B, Group!C:C, "Nie znaleziono")</f>
        <v>SEA</v>
      </c>
      <c r="D11" s="31">
        <v>41653</v>
      </c>
      <c r="E11">
        <v>120</v>
      </c>
      <c r="F11" s="30">
        <v>323.72199999999998</v>
      </c>
      <c r="G11" s="15">
        <v>409.99991666666665</v>
      </c>
      <c r="H11" s="30">
        <f t="shared" si="0"/>
        <v>49199.99</v>
      </c>
      <c r="I11" s="30">
        <f t="shared" si="1"/>
        <v>38846.639999999999</v>
      </c>
      <c r="J11" s="30">
        <f t="shared" si="2"/>
        <v>10353.349999999999</v>
      </c>
    </row>
    <row r="12" spans="2:19" x14ac:dyDescent="0.25">
      <c r="B12" t="s">
        <v>35</v>
      </c>
      <c r="C12" t="str">
        <f>_xlfn.XLOOKUP(B12, Group!B:B, Group!C:C, "Nie znaleziono")</f>
        <v>SEA</v>
      </c>
      <c r="D12" s="31">
        <v>41660</v>
      </c>
      <c r="E12">
        <v>303</v>
      </c>
      <c r="F12" s="30">
        <v>323.72177777777779</v>
      </c>
      <c r="G12" s="15">
        <v>415.00005555555555</v>
      </c>
      <c r="H12" s="30">
        <f t="shared" si="0"/>
        <v>125745.01683333333</v>
      </c>
      <c r="I12" s="30">
        <f t="shared" si="1"/>
        <v>98087.698666666663</v>
      </c>
      <c r="J12" s="30">
        <f t="shared" si="2"/>
        <v>27657.318166666664</v>
      </c>
    </row>
    <row r="13" spans="2:19" x14ac:dyDescent="0.25">
      <c r="B13" t="s">
        <v>35</v>
      </c>
      <c r="C13" t="str">
        <f>_xlfn.XLOOKUP(B13, Group!B:B, Group!C:C, "Nie znaleziono")</f>
        <v>SEA</v>
      </c>
      <c r="D13" s="31">
        <v>41648</v>
      </c>
      <c r="E13">
        <v>88</v>
      </c>
      <c r="F13" s="30">
        <v>323.72199999999998</v>
      </c>
      <c r="G13" s="15">
        <v>415.00024999999994</v>
      </c>
      <c r="H13" s="30">
        <f t="shared" si="0"/>
        <v>36520.021999999997</v>
      </c>
      <c r="I13" s="30">
        <f t="shared" si="1"/>
        <v>28487.536</v>
      </c>
      <c r="J13" s="30">
        <f t="shared" si="2"/>
        <v>8032.4859999999971</v>
      </c>
    </row>
    <row r="14" spans="2:19" x14ac:dyDescent="0.25">
      <c r="B14" t="s">
        <v>35</v>
      </c>
      <c r="C14" t="str">
        <f>_xlfn.XLOOKUP(B14, Group!B:B, Group!C:C, "Nie znaleziono")</f>
        <v>SEA</v>
      </c>
      <c r="D14" s="31">
        <v>41743</v>
      </c>
      <c r="E14">
        <v>1008</v>
      </c>
      <c r="F14" s="30">
        <v>323.72199999999998</v>
      </c>
      <c r="G14" s="15">
        <v>415.00024999999994</v>
      </c>
      <c r="H14" s="30">
        <f t="shared" si="0"/>
        <v>418320.25199999992</v>
      </c>
      <c r="I14" s="30">
        <f t="shared" si="1"/>
        <v>326311.77599999995</v>
      </c>
      <c r="J14" s="30">
        <f t="shared" si="2"/>
        <v>92008.475999999966</v>
      </c>
    </row>
    <row r="15" spans="2:19" x14ac:dyDescent="0.25">
      <c r="B15" t="s">
        <v>35</v>
      </c>
      <c r="C15" t="str">
        <f>_xlfn.XLOOKUP(B15, Group!B:B, Group!C:C, "Nie znaleziono")</f>
        <v>SEA</v>
      </c>
      <c r="D15" s="31">
        <v>41719</v>
      </c>
      <c r="E15">
        <v>2</v>
      </c>
      <c r="F15" s="30">
        <v>323.72000000000003</v>
      </c>
      <c r="G15" s="15">
        <v>420</v>
      </c>
      <c r="H15" s="30">
        <f t="shared" si="0"/>
        <v>840</v>
      </c>
      <c r="I15" s="30">
        <f t="shared" si="1"/>
        <v>647.44000000000005</v>
      </c>
      <c r="J15" s="30">
        <f t="shared" si="2"/>
        <v>192.55999999999995</v>
      </c>
    </row>
    <row r="16" spans="2:19" x14ac:dyDescent="0.25">
      <c r="B16" t="s">
        <v>35</v>
      </c>
      <c r="C16" t="str">
        <f>_xlfn.XLOOKUP(B16, Group!B:B, Group!C:C, "Nie znaleziono")</f>
        <v>SEA</v>
      </c>
      <c r="D16" s="31">
        <v>41743</v>
      </c>
      <c r="E16">
        <v>431</v>
      </c>
      <c r="F16" s="30">
        <v>323.72199999999998</v>
      </c>
      <c r="G16" s="15">
        <v>420</v>
      </c>
      <c r="H16" s="30">
        <f t="shared" si="0"/>
        <v>181020</v>
      </c>
      <c r="I16" s="30">
        <f t="shared" si="1"/>
        <v>139524.182</v>
      </c>
      <c r="J16" s="30">
        <f t="shared" si="2"/>
        <v>41495.817999999999</v>
      </c>
    </row>
    <row r="17" spans="2:10" x14ac:dyDescent="0.25">
      <c r="B17" t="s">
        <v>35</v>
      </c>
      <c r="C17" t="str">
        <f>_xlfn.XLOOKUP(B17, Group!B:B, Group!C:C, "Nie znaleziono")</f>
        <v>SEA</v>
      </c>
      <c r="D17" s="31">
        <v>41656</v>
      </c>
      <c r="E17">
        <v>341</v>
      </c>
      <c r="F17" s="30">
        <v>319.38266666666664</v>
      </c>
      <c r="G17" s="15">
        <v>420</v>
      </c>
      <c r="H17" s="30">
        <f t="shared" si="0"/>
        <v>143220</v>
      </c>
      <c r="I17" s="30">
        <f t="shared" si="1"/>
        <v>108909.48933333332</v>
      </c>
      <c r="J17" s="30">
        <f t="shared" si="2"/>
        <v>34310.510666666683</v>
      </c>
    </row>
    <row r="18" spans="2:10" x14ac:dyDescent="0.25">
      <c r="B18" t="s">
        <v>37</v>
      </c>
      <c r="C18" t="str">
        <f>_xlfn.XLOOKUP(B18, Group!B:B, Group!C:C, "Nie znaleziono")</f>
        <v>SEA</v>
      </c>
      <c r="D18" s="31">
        <v>41684</v>
      </c>
      <c r="E18">
        <v>660</v>
      </c>
      <c r="F18" s="30">
        <v>44.8</v>
      </c>
      <c r="G18" s="15">
        <v>49.716484848484846</v>
      </c>
      <c r="H18" s="30">
        <f t="shared" si="0"/>
        <v>32812.879999999997</v>
      </c>
      <c r="I18" s="30">
        <f t="shared" si="1"/>
        <v>29567.999999999996</v>
      </c>
      <c r="J18" s="30">
        <f t="shared" si="2"/>
        <v>3244.880000000001</v>
      </c>
    </row>
    <row r="19" spans="2:10" x14ac:dyDescent="0.25">
      <c r="B19" t="s">
        <v>38</v>
      </c>
      <c r="C19" t="str">
        <f>_xlfn.XLOOKUP(B19, Group!B:B, Group!C:C, "Nie znaleziono")</f>
        <v>ADB</v>
      </c>
      <c r="D19" s="31">
        <v>41708</v>
      </c>
      <c r="E19">
        <v>2484</v>
      </c>
      <c r="F19" s="30">
        <v>57.055931964573269</v>
      </c>
      <c r="G19" s="15">
        <v>63.320019323671502</v>
      </c>
      <c r="H19" s="30">
        <f t="shared" si="0"/>
        <v>157286.92800000001</v>
      </c>
      <c r="I19" s="30">
        <f t="shared" si="1"/>
        <v>141726.935</v>
      </c>
      <c r="J19" s="30">
        <f t="shared" si="2"/>
        <v>15559.993000000017</v>
      </c>
    </row>
    <row r="20" spans="2:10" x14ac:dyDescent="0.25">
      <c r="B20" t="s">
        <v>39</v>
      </c>
      <c r="C20" t="str">
        <f>_xlfn.XLOOKUP(B20, Group!B:B, Group!C:C, "Nie znaleziono")</f>
        <v>FMS</v>
      </c>
      <c r="D20" s="31">
        <v>41649</v>
      </c>
      <c r="E20">
        <v>192</v>
      </c>
      <c r="F20" s="30">
        <v>57.239838541666664</v>
      </c>
      <c r="G20" s="15">
        <v>63.511083333333332</v>
      </c>
      <c r="H20" s="30">
        <f t="shared" si="0"/>
        <v>12194.128000000001</v>
      </c>
      <c r="I20" s="30">
        <f t="shared" si="1"/>
        <v>10990.048999999999</v>
      </c>
      <c r="J20" s="30">
        <f t="shared" si="2"/>
        <v>1204.0790000000015</v>
      </c>
    </row>
    <row r="21" spans="2:10" x14ac:dyDescent="0.25">
      <c r="B21" t="s">
        <v>40</v>
      </c>
      <c r="C21" t="str">
        <f>_xlfn.XLOOKUP(B21, Group!B:B, Group!C:C, "Nie znaleziono")</f>
        <v>INS</v>
      </c>
      <c r="D21" s="31">
        <v>41769</v>
      </c>
      <c r="E21">
        <v>1548</v>
      </c>
      <c r="F21" s="30">
        <v>67.377966408268733</v>
      </c>
      <c r="G21" s="15">
        <v>74.761617571059432</v>
      </c>
      <c r="H21" s="30">
        <f t="shared" si="0"/>
        <v>115730.984</v>
      </c>
      <c r="I21" s="30">
        <f t="shared" si="1"/>
        <v>104301.092</v>
      </c>
      <c r="J21" s="30">
        <f t="shared" si="2"/>
        <v>11429.891999999993</v>
      </c>
    </row>
    <row r="22" spans="2:10" x14ac:dyDescent="0.25">
      <c r="B22" t="s">
        <v>41</v>
      </c>
      <c r="C22" t="str">
        <f>_xlfn.XLOOKUP(B22, Group!B:B, Group!C:C, "Nie znaleziono")</f>
        <v>ADI</v>
      </c>
      <c r="D22" s="31">
        <v>41649</v>
      </c>
      <c r="E22">
        <v>1788</v>
      </c>
      <c r="F22" s="30">
        <v>68.416101230425042</v>
      </c>
      <c r="G22" s="15">
        <v>75.826541387024619</v>
      </c>
      <c r="H22" s="30">
        <f t="shared" si="0"/>
        <v>135577.85600000003</v>
      </c>
      <c r="I22" s="30">
        <f t="shared" si="1"/>
        <v>122327.98899999997</v>
      </c>
      <c r="J22" s="30">
        <f t="shared" si="2"/>
        <v>13249.867000000057</v>
      </c>
    </row>
    <row r="23" spans="2:10" x14ac:dyDescent="0.25">
      <c r="B23" t="s">
        <v>36</v>
      </c>
      <c r="C23" t="str">
        <f>_xlfn.XLOOKUP(B23, Group!B:B, Group!C:C, "Nie znaleziono")</f>
        <v>ADI</v>
      </c>
      <c r="D23" s="31">
        <v>41769</v>
      </c>
      <c r="E23">
        <v>1550</v>
      </c>
      <c r="F23" s="30">
        <v>15.850849677419355</v>
      </c>
      <c r="G23" s="15">
        <v>17.590642580645163</v>
      </c>
      <c r="H23" s="30">
        <f t="shared" si="0"/>
        <v>27265.496000000003</v>
      </c>
      <c r="I23" s="30">
        <f t="shared" si="1"/>
        <v>24568.816999999999</v>
      </c>
      <c r="J23" s="30">
        <f t="shared" si="2"/>
        <v>2696.6790000000037</v>
      </c>
    </row>
    <row r="24" spans="2:10" x14ac:dyDescent="0.25">
      <c r="B24" t="s">
        <v>42</v>
      </c>
      <c r="C24" t="str">
        <f>_xlfn.XLOOKUP(B24, Group!B:B, Group!C:C, "Nie znaleziono")</f>
        <v>FMS</v>
      </c>
      <c r="D24" s="31">
        <v>41649</v>
      </c>
      <c r="E24">
        <v>1238</v>
      </c>
      <c r="F24" s="30">
        <v>15.849407915993538</v>
      </c>
      <c r="G24" s="15">
        <v>17.590675282714056</v>
      </c>
      <c r="H24" s="30">
        <f t="shared" si="0"/>
        <v>21777.256000000001</v>
      </c>
      <c r="I24" s="30">
        <f t="shared" si="1"/>
        <v>19621.566999999999</v>
      </c>
      <c r="J24" s="30">
        <f t="shared" si="2"/>
        <v>2155.6890000000021</v>
      </c>
    </row>
    <row r="25" spans="2:10" x14ac:dyDescent="0.25">
      <c r="B25" t="s">
        <v>43</v>
      </c>
      <c r="C25" t="str">
        <f>_xlfn.XLOOKUP(B25, Group!B:B, Group!C:C, "Nie znaleziono")</f>
        <v>SAB</v>
      </c>
      <c r="D25" s="31">
        <v>41649</v>
      </c>
      <c r="E25">
        <v>3000</v>
      </c>
      <c r="F25" s="30">
        <v>70.937286</v>
      </c>
      <c r="G25" s="15">
        <v>77.872133333333338</v>
      </c>
      <c r="H25" s="30">
        <f t="shared" si="0"/>
        <v>233616.40000000002</v>
      </c>
      <c r="I25" s="30">
        <f t="shared" si="1"/>
        <v>212811.85800000001</v>
      </c>
      <c r="J25" s="30">
        <f t="shared" si="2"/>
        <v>20804.542000000016</v>
      </c>
    </row>
    <row r="26" spans="2:10" x14ac:dyDescent="0.25">
      <c r="B26" t="s">
        <v>44</v>
      </c>
      <c r="C26" t="str">
        <f>_xlfn.XLOOKUP(B26, Group!B:B, Group!C:C, "Nie znaleziono")</f>
        <v>FIX</v>
      </c>
      <c r="D26" s="31">
        <v>41649</v>
      </c>
      <c r="E26">
        <v>4300</v>
      </c>
      <c r="F26" s="30">
        <v>65.616101860465122</v>
      </c>
      <c r="G26" s="15">
        <v>72.804818604651174</v>
      </c>
      <c r="H26" s="30">
        <f t="shared" si="0"/>
        <v>313060.72000000003</v>
      </c>
      <c r="I26" s="30">
        <f t="shared" si="1"/>
        <v>282149.23800000001</v>
      </c>
      <c r="J26" s="30">
        <f t="shared" si="2"/>
        <v>30911.482000000018</v>
      </c>
    </row>
    <row r="27" spans="2:10" x14ac:dyDescent="0.25">
      <c r="B27" t="s">
        <v>45</v>
      </c>
      <c r="C27" t="str">
        <f>_xlfn.XLOOKUP(B27, Group!B:B, Group!C:C, "Nie znaleziono")</f>
        <v>FIX</v>
      </c>
      <c r="D27" s="31">
        <v>41739</v>
      </c>
      <c r="E27">
        <v>3468</v>
      </c>
      <c r="F27" s="30">
        <v>76.068644752018443</v>
      </c>
      <c r="G27" s="15">
        <v>84.419231833910032</v>
      </c>
      <c r="H27" s="30">
        <f t="shared" si="0"/>
        <v>292765.89600000001</v>
      </c>
      <c r="I27" s="30">
        <f t="shared" si="1"/>
        <v>263806.05999999994</v>
      </c>
      <c r="J27" s="30">
        <f t="shared" si="2"/>
        <v>28959.836000000068</v>
      </c>
    </row>
    <row r="28" spans="2:10" x14ac:dyDescent="0.25">
      <c r="B28" t="s">
        <v>46</v>
      </c>
      <c r="C28" t="str">
        <f>_xlfn.XLOOKUP(B28, Group!B:B, Group!C:C, "Nie znaleziono")</f>
        <v>ADB</v>
      </c>
      <c r="D28" s="31">
        <v>41669</v>
      </c>
      <c r="E28">
        <v>88</v>
      </c>
      <c r="F28" s="30">
        <v>423.47258333333332</v>
      </c>
      <c r="G28" s="15">
        <v>454.42933333333332</v>
      </c>
      <c r="H28" s="30">
        <f t="shared" si="0"/>
        <v>39989.781333333332</v>
      </c>
      <c r="I28" s="30">
        <f t="shared" si="1"/>
        <v>37265.587333333329</v>
      </c>
      <c r="J28" s="30">
        <f t="shared" si="2"/>
        <v>2724.1940000000031</v>
      </c>
    </row>
    <row r="29" spans="2:10" x14ac:dyDescent="0.25">
      <c r="B29" t="s">
        <v>46</v>
      </c>
      <c r="C29" t="str">
        <f>_xlfn.XLOOKUP(B29, Group!B:B, Group!C:C, "Nie znaleziono")</f>
        <v>ADB</v>
      </c>
      <c r="D29" s="31">
        <v>41668</v>
      </c>
      <c r="E29">
        <v>91</v>
      </c>
      <c r="F29" s="30">
        <v>454.42933333333332</v>
      </c>
      <c r="G29" s="15">
        <v>508.20758333333333</v>
      </c>
      <c r="H29" s="30">
        <f t="shared" si="0"/>
        <v>46246.890083333332</v>
      </c>
      <c r="I29" s="30">
        <f t="shared" si="1"/>
        <v>41353.069333333333</v>
      </c>
      <c r="J29" s="30">
        <f t="shared" si="2"/>
        <v>4893.820749999999</v>
      </c>
    </row>
    <row r="30" spans="2:10" x14ac:dyDescent="0.25">
      <c r="B30" t="s">
        <v>46</v>
      </c>
      <c r="C30" t="str">
        <f>_xlfn.XLOOKUP(B30, Group!B:B, Group!C:C, "Nie znaleziono")</f>
        <v>ADB</v>
      </c>
      <c r="D30" s="31">
        <v>41663</v>
      </c>
      <c r="E30">
        <v>134</v>
      </c>
      <c r="F30" s="30">
        <v>442.77600000000007</v>
      </c>
      <c r="G30" s="15">
        <v>508.20758333333333</v>
      </c>
      <c r="H30" s="30">
        <f t="shared" si="0"/>
        <v>68099.816166666671</v>
      </c>
      <c r="I30" s="30">
        <f t="shared" si="1"/>
        <v>59331.984000000011</v>
      </c>
      <c r="J30" s="30">
        <f t="shared" si="2"/>
        <v>8767.8321666666598</v>
      </c>
    </row>
    <row r="31" spans="2:10" x14ac:dyDescent="0.25">
      <c r="B31" t="s">
        <v>46</v>
      </c>
      <c r="C31" t="str">
        <f>_xlfn.XLOOKUP(B31, Group!B:B, Group!C:C, "Nie znaleziono")</f>
        <v>ADB</v>
      </c>
      <c r="D31" s="31">
        <v>41788</v>
      </c>
      <c r="E31">
        <v>12</v>
      </c>
      <c r="F31" s="30">
        <v>436.23666666666668</v>
      </c>
      <c r="G31" s="15">
        <v>508.20758333333333</v>
      </c>
      <c r="H31" s="30">
        <f t="shared" si="0"/>
        <v>6098.491</v>
      </c>
      <c r="I31" s="30">
        <f t="shared" si="1"/>
        <v>5234.84</v>
      </c>
      <c r="J31" s="30">
        <f t="shared" si="2"/>
        <v>863.65099999999984</v>
      </c>
    </row>
    <row r="32" spans="2:10" x14ac:dyDescent="0.25">
      <c r="B32" t="s">
        <v>46</v>
      </c>
      <c r="C32" t="str">
        <f>_xlfn.XLOOKUP(B32, Group!B:B, Group!C:C, "Nie znaleziono")</f>
        <v>ADB</v>
      </c>
      <c r="D32" s="31">
        <v>41668</v>
      </c>
      <c r="E32">
        <v>606</v>
      </c>
      <c r="F32" s="30">
        <v>454.24333333333334</v>
      </c>
      <c r="G32" s="15">
        <v>508.20758333333333</v>
      </c>
      <c r="H32" s="30">
        <f t="shared" si="0"/>
        <v>307973.79550000001</v>
      </c>
      <c r="I32" s="30">
        <f t="shared" si="1"/>
        <v>275271.46000000002</v>
      </c>
      <c r="J32" s="30">
        <f t="shared" si="2"/>
        <v>32702.335499999986</v>
      </c>
    </row>
    <row r="33" spans="2:10" x14ac:dyDescent="0.25">
      <c r="B33" t="s">
        <v>46</v>
      </c>
      <c r="C33" t="str">
        <f>_xlfn.XLOOKUP(B33, Group!B:B, Group!C:C, "Nie znaleziono")</f>
        <v>ADB</v>
      </c>
      <c r="D33" s="31">
        <v>41648</v>
      </c>
      <c r="E33">
        <v>111</v>
      </c>
      <c r="F33" s="30">
        <v>442.77600000000007</v>
      </c>
      <c r="G33" s="15">
        <v>508.20816666666673</v>
      </c>
      <c r="H33" s="30">
        <f t="shared" si="0"/>
        <v>56411.106500000009</v>
      </c>
      <c r="I33" s="30">
        <f t="shared" si="1"/>
        <v>49148.136000000006</v>
      </c>
      <c r="J33" s="30">
        <f t="shared" si="2"/>
        <v>7262.9705000000031</v>
      </c>
    </row>
    <row r="34" spans="2:10" x14ac:dyDescent="0.25">
      <c r="B34" t="s">
        <v>46</v>
      </c>
      <c r="C34" t="str">
        <f>_xlfn.XLOOKUP(B34, Group!B:B, Group!C:C, "Nie znaleziono")</f>
        <v>ADB</v>
      </c>
      <c r="D34" s="31">
        <v>41680</v>
      </c>
      <c r="E34">
        <v>6</v>
      </c>
      <c r="F34" s="30">
        <v>442.77600000000007</v>
      </c>
      <c r="G34" s="15">
        <v>508.20816666666673</v>
      </c>
      <c r="H34" s="30">
        <f t="shared" si="0"/>
        <v>3049.2490000000003</v>
      </c>
      <c r="I34" s="30">
        <f t="shared" si="1"/>
        <v>2656.6560000000004</v>
      </c>
      <c r="J34" s="30">
        <f t="shared" si="2"/>
        <v>392.59299999999985</v>
      </c>
    </row>
    <row r="35" spans="2:10" x14ac:dyDescent="0.25">
      <c r="B35" t="s">
        <v>46</v>
      </c>
      <c r="C35" t="str">
        <f>_xlfn.XLOOKUP(B35, Group!B:B, Group!C:C, "Nie znaleziono")</f>
        <v>ADB</v>
      </c>
      <c r="D35" s="31">
        <v>41680</v>
      </c>
      <c r="E35">
        <v>205</v>
      </c>
      <c r="F35" s="30">
        <v>442.77600000000007</v>
      </c>
      <c r="G35" s="15">
        <v>508.20816666666673</v>
      </c>
      <c r="H35" s="30">
        <f t="shared" si="0"/>
        <v>104182.67416666668</v>
      </c>
      <c r="I35" s="30">
        <f t="shared" si="1"/>
        <v>90769.080000000016</v>
      </c>
      <c r="J35" s="30">
        <f t="shared" si="2"/>
        <v>13413.594166666662</v>
      </c>
    </row>
    <row r="36" spans="2:10" x14ac:dyDescent="0.25">
      <c r="B36" t="s">
        <v>46</v>
      </c>
      <c r="C36" t="str">
        <f>_xlfn.XLOOKUP(B36, Group!B:B, Group!C:C, "Nie znaleziono")</f>
        <v>ADB</v>
      </c>
      <c r="D36" s="31">
        <v>41661</v>
      </c>
      <c r="E36">
        <v>144</v>
      </c>
      <c r="F36" s="30">
        <v>454.24399999999997</v>
      </c>
      <c r="G36" s="15">
        <v>525</v>
      </c>
      <c r="H36" s="30">
        <f t="shared" si="0"/>
        <v>75600</v>
      </c>
      <c r="I36" s="30">
        <f t="shared" si="1"/>
        <v>65411.135999999999</v>
      </c>
      <c r="J36" s="30">
        <f t="shared" si="2"/>
        <v>10188.864000000001</v>
      </c>
    </row>
    <row r="37" spans="2:10" x14ac:dyDescent="0.25">
      <c r="B37" t="s">
        <v>46</v>
      </c>
      <c r="C37" t="str">
        <f>_xlfn.XLOOKUP(B37, Group!B:B, Group!C:C, "Nie znaleziono")</f>
        <v>ADB</v>
      </c>
      <c r="D37" s="31">
        <v>41664</v>
      </c>
      <c r="E37">
        <v>257</v>
      </c>
      <c r="F37" s="30">
        <v>454.24266666666676</v>
      </c>
      <c r="G37" s="15">
        <v>525</v>
      </c>
      <c r="H37" s="30">
        <f t="shared" si="0"/>
        <v>134925</v>
      </c>
      <c r="I37" s="30">
        <f t="shared" si="1"/>
        <v>116740.36533333336</v>
      </c>
      <c r="J37" s="30">
        <f t="shared" si="2"/>
        <v>18184.634666666636</v>
      </c>
    </row>
    <row r="38" spans="2:10" x14ac:dyDescent="0.25">
      <c r="B38" t="s">
        <v>46</v>
      </c>
      <c r="C38" t="str">
        <f>_xlfn.XLOOKUP(B38, Group!B:B, Group!C:C, "Nie znaleziono")</f>
        <v>ADB</v>
      </c>
      <c r="D38" s="31">
        <v>41720</v>
      </c>
      <c r="E38">
        <v>234</v>
      </c>
      <c r="F38" s="30">
        <v>464.3653333333333</v>
      </c>
      <c r="G38" s="15">
        <v>534.9994999999999</v>
      </c>
      <c r="H38" s="30">
        <f t="shared" si="0"/>
        <v>125189.88299999997</v>
      </c>
      <c r="I38" s="30">
        <f t="shared" si="1"/>
        <v>108661.488</v>
      </c>
      <c r="J38" s="30">
        <f t="shared" si="2"/>
        <v>16528.394999999975</v>
      </c>
    </row>
    <row r="39" spans="2:10" x14ac:dyDescent="0.25">
      <c r="B39" t="s">
        <v>46</v>
      </c>
      <c r="C39" t="str">
        <f>_xlfn.XLOOKUP(B39, Group!B:B, Group!C:C, "Nie znaleziono")</f>
        <v>ADB</v>
      </c>
      <c r="D39" s="31">
        <v>41668</v>
      </c>
      <c r="E39">
        <v>208</v>
      </c>
      <c r="F39" s="30">
        <v>464.3653333333333</v>
      </c>
      <c r="G39" s="15">
        <v>534.9994999999999</v>
      </c>
      <c r="H39" s="30">
        <f t="shared" si="0"/>
        <v>111279.89599999998</v>
      </c>
      <c r="I39" s="30">
        <f t="shared" si="1"/>
        <v>96587.989333333331</v>
      </c>
      <c r="J39" s="30">
        <f t="shared" si="2"/>
        <v>14691.906666666648</v>
      </c>
    </row>
    <row r="40" spans="2:10" x14ac:dyDescent="0.25">
      <c r="B40" t="s">
        <v>46</v>
      </c>
      <c r="C40" t="str">
        <f>_xlfn.XLOOKUP(B40, Group!B:B, Group!C:C, "Nie znaleziono")</f>
        <v>ADB</v>
      </c>
      <c r="D40" s="31">
        <v>41643</v>
      </c>
      <c r="E40">
        <v>412</v>
      </c>
      <c r="F40" s="30">
        <v>438.86800000000005</v>
      </c>
      <c r="G40" s="15">
        <v>534.9994999999999</v>
      </c>
      <c r="H40" s="30">
        <f t="shared" si="0"/>
        <v>220419.79399999997</v>
      </c>
      <c r="I40" s="30">
        <f t="shared" si="1"/>
        <v>180813.61600000001</v>
      </c>
      <c r="J40" s="30">
        <f t="shared" si="2"/>
        <v>39606.177999999956</v>
      </c>
    </row>
    <row r="41" spans="2:10" x14ac:dyDescent="0.25">
      <c r="B41" t="s">
        <v>46</v>
      </c>
      <c r="C41" t="str">
        <f>_xlfn.XLOOKUP(B41, Group!B:B, Group!C:C, "Nie znaleziono")</f>
        <v>ADB</v>
      </c>
      <c r="D41" s="31">
        <v>41657</v>
      </c>
      <c r="E41">
        <v>306</v>
      </c>
      <c r="F41" s="30">
        <v>428.74799999999999</v>
      </c>
      <c r="G41" s="15">
        <v>534.9994999999999</v>
      </c>
      <c r="H41" s="30">
        <f t="shared" si="0"/>
        <v>163709.84699999998</v>
      </c>
      <c r="I41" s="30">
        <f t="shared" si="1"/>
        <v>131196.88800000001</v>
      </c>
      <c r="J41" s="30">
        <f t="shared" si="2"/>
        <v>32512.958999999973</v>
      </c>
    </row>
    <row r="42" spans="2:10" x14ac:dyDescent="0.25">
      <c r="B42" t="s">
        <v>46</v>
      </c>
      <c r="C42" t="str">
        <f>_xlfn.XLOOKUP(B42, Group!B:B, Group!C:C, "Nie znaleziono")</f>
        <v>ADB</v>
      </c>
      <c r="D42" s="31">
        <v>41648</v>
      </c>
      <c r="E42">
        <v>247</v>
      </c>
      <c r="F42" s="30">
        <v>449.51920000000001</v>
      </c>
      <c r="G42" s="15">
        <v>541.68730000000005</v>
      </c>
      <c r="H42" s="30">
        <f t="shared" si="0"/>
        <v>133796.76310000001</v>
      </c>
      <c r="I42" s="30">
        <f t="shared" si="1"/>
        <v>111031.2424</v>
      </c>
      <c r="J42" s="30">
        <f t="shared" si="2"/>
        <v>22765.520700000008</v>
      </c>
    </row>
    <row r="43" spans="2:10" x14ac:dyDescent="0.25">
      <c r="B43" t="s">
        <v>46</v>
      </c>
      <c r="C43" t="str">
        <f>_xlfn.XLOOKUP(B43, Group!B:B, Group!C:C, "Nie znaleziono")</f>
        <v>ADB</v>
      </c>
      <c r="D43" s="31">
        <v>41654</v>
      </c>
      <c r="E43">
        <v>193</v>
      </c>
      <c r="F43" s="30">
        <v>454.24333333333334</v>
      </c>
      <c r="G43" s="15">
        <v>548.38524999999993</v>
      </c>
      <c r="H43" s="30">
        <f t="shared" si="0"/>
        <v>105838.35324999999</v>
      </c>
      <c r="I43" s="30">
        <f t="shared" si="1"/>
        <v>87668.963333333333</v>
      </c>
      <c r="J43" s="30">
        <f t="shared" si="2"/>
        <v>18169.389916666652</v>
      </c>
    </row>
    <row r="44" spans="2:10" x14ac:dyDescent="0.25">
      <c r="B44" t="s">
        <v>46</v>
      </c>
      <c r="C44" t="str">
        <f>_xlfn.XLOOKUP(B44, Group!B:B, Group!C:C, "Nie znaleziono")</f>
        <v>ADB</v>
      </c>
      <c r="D44" s="31">
        <v>41643</v>
      </c>
      <c r="E44">
        <v>116</v>
      </c>
      <c r="F44" s="30">
        <v>438.86800000000005</v>
      </c>
      <c r="G44" s="15">
        <v>555.10466666666662</v>
      </c>
      <c r="H44" s="30">
        <f t="shared" si="0"/>
        <v>64392.141333333326</v>
      </c>
      <c r="I44" s="30">
        <f t="shared" si="1"/>
        <v>50908.688000000009</v>
      </c>
      <c r="J44" s="30">
        <f t="shared" si="2"/>
        <v>13483.453333333317</v>
      </c>
    </row>
    <row r="45" spans="2:10" x14ac:dyDescent="0.25">
      <c r="B45" t="s">
        <v>46</v>
      </c>
      <c r="C45" t="str">
        <f>_xlfn.XLOOKUP(B45, Group!B:B, Group!C:C, "Nie znaleziono")</f>
        <v>ADB</v>
      </c>
      <c r="D45" s="31">
        <v>41788</v>
      </c>
      <c r="E45">
        <v>85</v>
      </c>
      <c r="F45" s="30">
        <v>428.74720000000002</v>
      </c>
      <c r="G45" s="15">
        <v>555.12519999999995</v>
      </c>
      <c r="H45" s="30">
        <f t="shared" si="0"/>
        <v>47185.641999999993</v>
      </c>
      <c r="I45" s="30">
        <f t="shared" si="1"/>
        <v>36443.512000000002</v>
      </c>
      <c r="J45" s="30">
        <f t="shared" si="2"/>
        <v>10742.12999999999</v>
      </c>
    </row>
    <row r="46" spans="2:10" x14ac:dyDescent="0.25">
      <c r="B46" t="s">
        <v>46</v>
      </c>
      <c r="C46" t="str">
        <f>_xlfn.XLOOKUP(B46, Group!B:B, Group!C:C, "Nie znaleziono")</f>
        <v>ADB</v>
      </c>
      <c r="D46" s="31">
        <v>41663</v>
      </c>
      <c r="E46">
        <v>281</v>
      </c>
      <c r="F46" s="30">
        <v>438.86800000000005</v>
      </c>
      <c r="G46" s="15">
        <v>561.77100000000007</v>
      </c>
      <c r="H46" s="30">
        <f t="shared" si="0"/>
        <v>157857.65100000001</v>
      </c>
      <c r="I46" s="30">
        <f t="shared" si="1"/>
        <v>123321.90800000001</v>
      </c>
      <c r="J46" s="30">
        <f t="shared" si="2"/>
        <v>34535.743000000002</v>
      </c>
    </row>
    <row r="47" spans="2:10" x14ac:dyDescent="0.25">
      <c r="B47" t="s">
        <v>46</v>
      </c>
      <c r="C47" t="str">
        <f>_xlfn.XLOOKUP(B47, Group!B:B, Group!C:C, "Nie znaleziono")</f>
        <v>ADB</v>
      </c>
      <c r="D47" s="31">
        <v>41653</v>
      </c>
      <c r="E47">
        <v>301</v>
      </c>
      <c r="F47" s="30">
        <v>438.86800000000005</v>
      </c>
      <c r="G47" s="15">
        <v>561.77100000000007</v>
      </c>
      <c r="H47" s="30">
        <f t="shared" si="0"/>
        <v>169093.07100000003</v>
      </c>
      <c r="I47" s="30">
        <f t="shared" si="1"/>
        <v>132099.26800000001</v>
      </c>
      <c r="J47" s="30">
        <f t="shared" si="2"/>
        <v>36993.803000000014</v>
      </c>
    </row>
    <row r="48" spans="2:10" x14ac:dyDescent="0.25">
      <c r="B48" t="s">
        <v>46</v>
      </c>
      <c r="C48" t="str">
        <f>_xlfn.XLOOKUP(B48, Group!B:B, Group!C:C, "Nie znaleziono")</f>
        <v>ADB</v>
      </c>
      <c r="D48" s="31">
        <v>41655</v>
      </c>
      <c r="E48">
        <v>450</v>
      </c>
      <c r="F48" s="30">
        <v>442.77600000000007</v>
      </c>
      <c r="G48" s="15">
        <v>561.77100000000007</v>
      </c>
      <c r="H48" s="30">
        <f t="shared" si="0"/>
        <v>252796.95000000004</v>
      </c>
      <c r="I48" s="30">
        <f t="shared" si="1"/>
        <v>199249.20000000004</v>
      </c>
      <c r="J48" s="30">
        <f t="shared" si="2"/>
        <v>53547.75</v>
      </c>
    </row>
    <row r="49" spans="2:10" x14ac:dyDescent="0.25">
      <c r="B49" t="s">
        <v>46</v>
      </c>
      <c r="C49" t="str">
        <f>_xlfn.XLOOKUP(B49, Group!B:B, Group!C:C, "Nie znaleziono")</f>
        <v>ADB</v>
      </c>
      <c r="D49" s="31">
        <v>41660</v>
      </c>
      <c r="E49">
        <v>328</v>
      </c>
      <c r="F49" s="30">
        <v>438.86800000000005</v>
      </c>
      <c r="G49" s="15">
        <v>561.87599999999998</v>
      </c>
      <c r="H49" s="30">
        <f t="shared" si="0"/>
        <v>184295.32799999998</v>
      </c>
      <c r="I49" s="30">
        <f t="shared" si="1"/>
        <v>143948.70400000003</v>
      </c>
      <c r="J49" s="30">
        <f t="shared" si="2"/>
        <v>40346.623999999953</v>
      </c>
    </row>
    <row r="50" spans="2:10" x14ac:dyDescent="0.25">
      <c r="B50" t="s">
        <v>47</v>
      </c>
      <c r="C50" t="str">
        <f>_xlfn.XLOOKUP(B50, Group!B:B, Group!C:C, "Nie znaleziono")</f>
        <v>FIX</v>
      </c>
      <c r="D50" s="31">
        <v>41694</v>
      </c>
      <c r="E50">
        <v>106</v>
      </c>
      <c r="F50" s="30">
        <v>1509.2200000000003</v>
      </c>
      <c r="G50" s="15">
        <v>1693.1285</v>
      </c>
      <c r="H50" s="30">
        <f t="shared" si="0"/>
        <v>179471.62100000001</v>
      </c>
      <c r="I50" s="30">
        <f t="shared" si="1"/>
        <v>159977.32000000004</v>
      </c>
      <c r="J50" s="30">
        <f t="shared" si="2"/>
        <v>19494.300999999978</v>
      </c>
    </row>
    <row r="51" spans="2:10" x14ac:dyDescent="0.25">
      <c r="B51" t="s">
        <v>47</v>
      </c>
      <c r="C51" t="str">
        <f>_xlfn.XLOOKUP(B51, Group!B:B, Group!C:C, "Nie znaleziono")</f>
        <v>FIX</v>
      </c>
      <c r="D51" s="31">
        <v>41655</v>
      </c>
      <c r="E51">
        <v>88</v>
      </c>
      <c r="F51" s="30">
        <v>1523.7376000000002</v>
      </c>
      <c r="G51" s="15">
        <v>1693.16</v>
      </c>
      <c r="H51" s="30">
        <f t="shared" si="0"/>
        <v>148998.08000000002</v>
      </c>
      <c r="I51" s="30">
        <f t="shared" si="1"/>
        <v>134088.9088</v>
      </c>
      <c r="J51" s="30">
        <f t="shared" si="2"/>
        <v>14909.171200000012</v>
      </c>
    </row>
    <row r="52" spans="2:10" x14ac:dyDescent="0.25">
      <c r="B52" t="s">
        <v>47</v>
      </c>
      <c r="C52" t="str">
        <f>_xlfn.XLOOKUP(B52, Group!B:B, Group!C:C, "Nie znaleziono")</f>
        <v>FIX</v>
      </c>
      <c r="D52" s="31">
        <v>41656</v>
      </c>
      <c r="E52">
        <v>19</v>
      </c>
      <c r="F52" s="30">
        <v>1439.4895999999999</v>
      </c>
      <c r="G52" s="15">
        <v>1693.16</v>
      </c>
      <c r="H52" s="30">
        <f t="shared" si="0"/>
        <v>32170.04</v>
      </c>
      <c r="I52" s="30">
        <f t="shared" si="1"/>
        <v>27350.302399999997</v>
      </c>
      <c r="J52" s="30">
        <f t="shared" si="2"/>
        <v>4819.737600000004</v>
      </c>
    </row>
    <row r="53" spans="2:10" x14ac:dyDescent="0.25">
      <c r="B53" t="s">
        <v>47</v>
      </c>
      <c r="C53" t="str">
        <f>_xlfn.XLOOKUP(B53, Group!B:B, Group!C:C, "Nie znaleziono")</f>
        <v>FIX</v>
      </c>
      <c r="D53" s="31">
        <v>41745</v>
      </c>
      <c r="E53">
        <v>26</v>
      </c>
      <c r="F53" s="30">
        <v>1503.8533333333335</v>
      </c>
      <c r="G53" s="15">
        <v>1749.1669999999999</v>
      </c>
      <c r="H53" s="30">
        <f t="shared" si="0"/>
        <v>45478.341999999997</v>
      </c>
      <c r="I53" s="30">
        <f t="shared" si="1"/>
        <v>39100.186666666668</v>
      </c>
      <c r="J53" s="30">
        <f t="shared" si="2"/>
        <v>6378.1553333333286</v>
      </c>
    </row>
    <row r="54" spans="2:10" x14ac:dyDescent="0.25">
      <c r="B54" t="s">
        <v>47</v>
      </c>
      <c r="C54" t="str">
        <f>_xlfn.XLOOKUP(B54, Group!B:B, Group!C:C, "Nie znaleziono")</f>
        <v>FIX</v>
      </c>
      <c r="D54" s="31">
        <v>41811</v>
      </c>
      <c r="E54">
        <v>89</v>
      </c>
      <c r="F54" s="30">
        <v>1523.7376000000002</v>
      </c>
      <c r="G54" s="15">
        <v>1782.4995999999999</v>
      </c>
      <c r="H54" s="30">
        <f t="shared" si="0"/>
        <v>158642.4644</v>
      </c>
      <c r="I54" s="30">
        <f t="shared" si="1"/>
        <v>135612.64640000003</v>
      </c>
      <c r="J54" s="30">
        <f t="shared" si="2"/>
        <v>23029.81799999997</v>
      </c>
    </row>
    <row r="55" spans="2:10" x14ac:dyDescent="0.25">
      <c r="B55" t="s">
        <v>47</v>
      </c>
      <c r="C55" t="str">
        <f>_xlfn.XLOOKUP(B55, Group!B:B, Group!C:C, "Nie znaleziono")</f>
        <v>FIX</v>
      </c>
      <c r="D55" s="31">
        <v>41647</v>
      </c>
      <c r="E55">
        <v>64</v>
      </c>
      <c r="F55" s="30">
        <v>1523.7376000000002</v>
      </c>
      <c r="G55" s="15">
        <v>1782.4995999999999</v>
      </c>
      <c r="H55" s="30">
        <f t="shared" si="0"/>
        <v>114079.97439999999</v>
      </c>
      <c r="I55" s="30">
        <f t="shared" si="1"/>
        <v>97519.20640000001</v>
      </c>
      <c r="J55" s="30">
        <f t="shared" si="2"/>
        <v>16560.767999999982</v>
      </c>
    </row>
    <row r="56" spans="2:10" x14ac:dyDescent="0.25">
      <c r="B56" t="s">
        <v>47</v>
      </c>
      <c r="C56" t="str">
        <f>_xlfn.XLOOKUP(B56, Group!B:B, Group!C:C, "Nie znaleziono")</f>
        <v>FIX</v>
      </c>
      <c r="D56" s="31">
        <v>41805</v>
      </c>
      <c r="E56">
        <v>43</v>
      </c>
      <c r="F56" s="30">
        <v>1503.8519999999999</v>
      </c>
      <c r="G56" s="15">
        <v>1782.4998333333333</v>
      </c>
      <c r="H56" s="30">
        <f t="shared" si="0"/>
        <v>76647.492833333337</v>
      </c>
      <c r="I56" s="30">
        <f t="shared" si="1"/>
        <v>64665.635999999991</v>
      </c>
      <c r="J56" s="30">
        <f t="shared" si="2"/>
        <v>11981.856833333346</v>
      </c>
    </row>
    <row r="57" spans="2:10" x14ac:dyDescent="0.25">
      <c r="B57" t="s">
        <v>47</v>
      </c>
      <c r="C57" t="str">
        <f>_xlfn.XLOOKUP(B57, Group!B:B, Group!C:C, "Nie znaleziono")</f>
        <v>FIX</v>
      </c>
      <c r="D57" s="31">
        <v>41664</v>
      </c>
      <c r="E57">
        <v>88</v>
      </c>
      <c r="F57" s="30">
        <v>1503.8506666666667</v>
      </c>
      <c r="G57" s="15">
        <v>1782.5009999999997</v>
      </c>
      <c r="H57" s="30">
        <f t="shared" si="0"/>
        <v>156860.08799999999</v>
      </c>
      <c r="I57" s="30">
        <f t="shared" si="1"/>
        <v>132338.85866666667</v>
      </c>
      <c r="J57" s="30">
        <f t="shared" si="2"/>
        <v>24521.229333333322</v>
      </c>
    </row>
    <row r="58" spans="2:10" x14ac:dyDescent="0.25">
      <c r="B58" t="s">
        <v>47</v>
      </c>
      <c r="C58" t="str">
        <f>_xlfn.XLOOKUP(B58, Group!B:B, Group!C:C, "Nie znaleziono")</f>
        <v>FIX</v>
      </c>
      <c r="D58" s="31">
        <v>41656</v>
      </c>
      <c r="E58">
        <v>56</v>
      </c>
      <c r="F58" s="30">
        <v>1523.7376000000002</v>
      </c>
      <c r="G58" s="15">
        <v>1804.8127999999999</v>
      </c>
      <c r="H58" s="30">
        <f t="shared" si="0"/>
        <v>101069.5168</v>
      </c>
      <c r="I58" s="30">
        <f t="shared" si="1"/>
        <v>85329.305600000007</v>
      </c>
      <c r="J58" s="30">
        <f t="shared" si="2"/>
        <v>15740.211199999991</v>
      </c>
    </row>
    <row r="59" spans="2:10" x14ac:dyDescent="0.25">
      <c r="B59" t="s">
        <v>47</v>
      </c>
      <c r="C59" t="str">
        <f>_xlfn.XLOOKUP(B59, Group!B:B, Group!C:C, "Nie znaleziono")</f>
        <v>FIX</v>
      </c>
      <c r="D59" s="31">
        <v>41726</v>
      </c>
      <c r="E59">
        <v>14</v>
      </c>
      <c r="F59" s="30">
        <v>1523.7380000000001</v>
      </c>
      <c r="G59" s="15">
        <v>1804.8432499999997</v>
      </c>
      <c r="H59" s="30">
        <f t="shared" si="0"/>
        <v>25267.805499999995</v>
      </c>
      <c r="I59" s="30">
        <f t="shared" si="1"/>
        <v>21332.332000000002</v>
      </c>
      <c r="J59" s="30">
        <f t="shared" si="2"/>
        <v>3935.4734999999928</v>
      </c>
    </row>
    <row r="60" spans="2:10" x14ac:dyDescent="0.25">
      <c r="B60" t="s">
        <v>47</v>
      </c>
      <c r="C60" t="str">
        <f>_xlfn.XLOOKUP(B60, Group!B:B, Group!C:C, "Nie znaleziono")</f>
        <v>FIX</v>
      </c>
      <c r="D60" s="31">
        <v>41759</v>
      </c>
      <c r="E60">
        <v>71</v>
      </c>
      <c r="F60" s="30">
        <v>1523.7360000000001</v>
      </c>
      <c r="G60" s="15">
        <v>1804.999</v>
      </c>
      <c r="H60" s="30">
        <f t="shared" si="0"/>
        <v>128154.929</v>
      </c>
      <c r="I60" s="30">
        <f t="shared" si="1"/>
        <v>108185.25600000001</v>
      </c>
      <c r="J60" s="30">
        <f t="shared" si="2"/>
        <v>19969.672999999995</v>
      </c>
    </row>
    <row r="61" spans="2:10" x14ac:dyDescent="0.25">
      <c r="B61" t="s">
        <v>47</v>
      </c>
      <c r="C61" t="str">
        <f>_xlfn.XLOOKUP(B61, Group!B:B, Group!C:C, "Nie znaleziono")</f>
        <v>FIX</v>
      </c>
      <c r="D61" s="31">
        <v>41654</v>
      </c>
      <c r="E61">
        <v>30</v>
      </c>
      <c r="F61" s="30">
        <v>1523.7360000000001</v>
      </c>
      <c r="G61" s="15">
        <v>1804.999</v>
      </c>
      <c r="H61" s="30">
        <f t="shared" si="0"/>
        <v>54149.97</v>
      </c>
      <c r="I61" s="30">
        <f t="shared" si="1"/>
        <v>45712.08</v>
      </c>
      <c r="J61" s="30">
        <f t="shared" si="2"/>
        <v>8437.89</v>
      </c>
    </row>
    <row r="62" spans="2:10" x14ac:dyDescent="0.25">
      <c r="B62" t="s">
        <v>47</v>
      </c>
      <c r="C62" t="str">
        <f>_xlfn.XLOOKUP(B62, Group!B:B, Group!C:C, "Nie znaleziono")</f>
        <v>FIX</v>
      </c>
      <c r="D62" s="31">
        <v>41656</v>
      </c>
      <c r="E62">
        <v>22</v>
      </c>
      <c r="F62" s="30">
        <v>1523.7360000000001</v>
      </c>
      <c r="G62" s="15">
        <v>1804.999</v>
      </c>
      <c r="H62" s="30">
        <f t="shared" si="0"/>
        <v>39709.978000000003</v>
      </c>
      <c r="I62" s="30">
        <f t="shared" si="1"/>
        <v>33522.192000000003</v>
      </c>
      <c r="J62" s="30">
        <f t="shared" si="2"/>
        <v>6187.7860000000001</v>
      </c>
    </row>
    <row r="63" spans="2:10" x14ac:dyDescent="0.25">
      <c r="B63" t="s">
        <v>47</v>
      </c>
      <c r="C63" t="str">
        <f>_xlfn.XLOOKUP(B63, Group!B:B, Group!C:C, "Nie znaleziono")</f>
        <v>FIX</v>
      </c>
      <c r="D63" s="31">
        <v>41654</v>
      </c>
      <c r="E63">
        <v>34</v>
      </c>
      <c r="F63" s="30">
        <v>1523.7386666666669</v>
      </c>
      <c r="G63" s="15">
        <v>1827.0839999999998</v>
      </c>
      <c r="H63" s="30">
        <f t="shared" si="0"/>
        <v>62120.855999999992</v>
      </c>
      <c r="I63" s="30">
        <f t="shared" si="1"/>
        <v>51807.114666666675</v>
      </c>
      <c r="J63" s="30">
        <f t="shared" si="2"/>
        <v>10313.741333333317</v>
      </c>
    </row>
    <row r="64" spans="2:10" x14ac:dyDescent="0.25">
      <c r="B64" t="s">
        <v>47</v>
      </c>
      <c r="C64" t="str">
        <f>_xlfn.XLOOKUP(B64, Group!B:B, Group!C:C, "Nie znaleziono")</f>
        <v>FIX</v>
      </c>
      <c r="D64" s="31">
        <v>41781</v>
      </c>
      <c r="E64">
        <v>1</v>
      </c>
      <c r="F64" s="30">
        <v>1523.7360000000001</v>
      </c>
      <c r="G64" s="15">
        <v>1849.3719999999998</v>
      </c>
      <c r="H64" s="30">
        <f t="shared" si="0"/>
        <v>1849.3719999999998</v>
      </c>
      <c r="I64" s="30">
        <f t="shared" si="1"/>
        <v>1523.7360000000001</v>
      </c>
      <c r="J64" s="30">
        <f t="shared" si="2"/>
        <v>325.63599999999974</v>
      </c>
    </row>
    <row r="65" spans="2:10" x14ac:dyDescent="0.25">
      <c r="B65" t="s">
        <v>47</v>
      </c>
      <c r="C65" t="str">
        <f>_xlfn.XLOOKUP(B65, Group!B:B, Group!C:C, "Nie znaleziono")</f>
        <v>FIX</v>
      </c>
      <c r="D65" s="31">
        <v>41664</v>
      </c>
      <c r="E65">
        <v>44</v>
      </c>
      <c r="F65" s="30">
        <v>1509.2160000000001</v>
      </c>
      <c r="G65" s="15">
        <v>2228.1279999999997</v>
      </c>
      <c r="H65" s="30">
        <f t="shared" si="0"/>
        <v>98037.631999999983</v>
      </c>
      <c r="I65" s="30">
        <f t="shared" si="1"/>
        <v>66405.504000000001</v>
      </c>
      <c r="J65" s="30">
        <f t="shared" si="2"/>
        <v>31632.127999999982</v>
      </c>
    </row>
    <row r="66" spans="2:10" x14ac:dyDescent="0.25">
      <c r="B66" t="s">
        <v>47</v>
      </c>
      <c r="C66" t="str">
        <f>_xlfn.XLOOKUP(B66, Group!B:B, Group!C:C, "Nie znaleziono")</f>
        <v>FIX</v>
      </c>
      <c r="D66" s="31">
        <v>41728</v>
      </c>
      <c r="E66">
        <v>191</v>
      </c>
      <c r="F66" s="30">
        <v>1509.2240000000002</v>
      </c>
      <c r="G66" s="15">
        <v>2228.1279999999997</v>
      </c>
      <c r="H66" s="30">
        <f t="shared" si="0"/>
        <v>425572.44799999992</v>
      </c>
      <c r="I66" s="30">
        <f t="shared" si="1"/>
        <v>288261.78400000004</v>
      </c>
      <c r="J66" s="30">
        <f t="shared" si="2"/>
        <v>137310.66399999987</v>
      </c>
    </row>
    <row r="67" spans="2:10" x14ac:dyDescent="0.25">
      <c r="B67" t="s">
        <v>47</v>
      </c>
      <c r="C67" t="str">
        <f>_xlfn.XLOOKUP(B67, Group!B:B, Group!C:C, "Nie znaleziono")</f>
        <v>FIX</v>
      </c>
      <c r="D67" s="31">
        <v>41655</v>
      </c>
      <c r="E67">
        <v>37</v>
      </c>
      <c r="F67" s="30">
        <v>1509.2160000000001</v>
      </c>
      <c r="G67" s="15">
        <v>2228.1279999999997</v>
      </c>
      <c r="H67" s="30">
        <f t="shared" si="0"/>
        <v>82440.73599999999</v>
      </c>
      <c r="I67" s="30">
        <f t="shared" si="1"/>
        <v>55840.992000000006</v>
      </c>
      <c r="J67" s="30">
        <f t="shared" si="2"/>
        <v>26599.743999999984</v>
      </c>
    </row>
    <row r="68" spans="2:10" x14ac:dyDescent="0.25">
      <c r="B68" t="s">
        <v>47</v>
      </c>
      <c r="C68" t="str">
        <f>_xlfn.XLOOKUP(B68, Group!B:B, Group!C:C, "Nie znaleziono")</f>
        <v>FIX</v>
      </c>
      <c r="D68" s="31">
        <v>41657</v>
      </c>
      <c r="E68">
        <v>18</v>
      </c>
      <c r="F68" s="30">
        <v>1509.2240000000002</v>
      </c>
      <c r="G68" s="15">
        <v>2228.1279999999997</v>
      </c>
      <c r="H68" s="30">
        <f t="shared" si="0"/>
        <v>40106.303999999996</v>
      </c>
      <c r="I68" s="30">
        <f t="shared" si="1"/>
        <v>27166.032000000003</v>
      </c>
      <c r="J68" s="30">
        <f t="shared" si="2"/>
        <v>12940.271999999994</v>
      </c>
    </row>
    <row r="69" spans="2:10" x14ac:dyDescent="0.25">
      <c r="B69" t="s">
        <v>48</v>
      </c>
      <c r="C69" t="str">
        <f>_xlfn.XLOOKUP(B69, Group!B:B, Group!C:C, "Nie znaleziono")</f>
        <v>FMS</v>
      </c>
      <c r="D69" s="31">
        <v>41783</v>
      </c>
      <c r="E69">
        <v>109</v>
      </c>
      <c r="F69" s="30">
        <v>463.49440000000004</v>
      </c>
      <c r="G69" s="15">
        <v>509.14150000000001</v>
      </c>
      <c r="H69" s="30">
        <f t="shared" si="0"/>
        <v>55496.423500000004</v>
      </c>
      <c r="I69" s="30">
        <f t="shared" si="1"/>
        <v>50520.889600000002</v>
      </c>
      <c r="J69" s="30">
        <f t="shared" si="2"/>
        <v>4975.5339000000022</v>
      </c>
    </row>
    <row r="70" spans="2:10" x14ac:dyDescent="0.25">
      <c r="B70" t="s">
        <v>49</v>
      </c>
      <c r="C70" t="str">
        <f>_xlfn.XLOOKUP(B70, Group!B:B, Group!C:C, "Nie znaleziono")</f>
        <v>FMS</v>
      </c>
      <c r="D70" s="31">
        <v>41653</v>
      </c>
      <c r="E70">
        <v>143</v>
      </c>
      <c r="F70" s="30">
        <v>397.74488888888891</v>
      </c>
      <c r="G70" s="15">
        <v>450.97188888888888</v>
      </c>
      <c r="H70" s="30">
        <f t="shared" si="0"/>
        <v>64488.980111111108</v>
      </c>
      <c r="I70" s="30">
        <f t="shared" si="1"/>
        <v>56877.519111111113</v>
      </c>
      <c r="J70" s="30">
        <f t="shared" si="2"/>
        <v>7611.4609999999957</v>
      </c>
    </row>
    <row r="71" spans="2:10" x14ac:dyDescent="0.25">
      <c r="B71" t="s">
        <v>49</v>
      </c>
      <c r="C71" t="str">
        <f>_xlfn.XLOOKUP(B71, Group!B:B, Group!C:C, "Nie znaleziono")</f>
        <v>FMS</v>
      </c>
      <c r="D71" s="31">
        <v>41715</v>
      </c>
      <c r="E71">
        <v>601</v>
      </c>
      <c r="F71" s="30">
        <v>405.67800000000005</v>
      </c>
      <c r="G71" s="15">
        <v>511.87499999999994</v>
      </c>
      <c r="H71" s="30">
        <f t="shared" si="0"/>
        <v>307636.87499999994</v>
      </c>
      <c r="I71" s="30">
        <f t="shared" si="1"/>
        <v>243812.47800000003</v>
      </c>
      <c r="J71" s="30">
        <f t="shared" si="2"/>
        <v>63824.39699999991</v>
      </c>
    </row>
    <row r="72" spans="2:10" x14ac:dyDescent="0.25">
      <c r="B72" t="s">
        <v>50</v>
      </c>
      <c r="C72" t="str">
        <f>_xlfn.XLOOKUP(B72, Group!B:B, Group!C:C, "Nie znaleziono")</f>
        <v>FMS</v>
      </c>
      <c r="D72" s="31">
        <v>41751</v>
      </c>
      <c r="E72">
        <v>11</v>
      </c>
      <c r="F72" s="30">
        <v>242.67375416666667</v>
      </c>
      <c r="G72" s="15">
        <v>253.44</v>
      </c>
      <c r="H72" s="30">
        <f t="shared" si="0"/>
        <v>2787.84</v>
      </c>
      <c r="I72" s="30">
        <f t="shared" si="1"/>
        <v>2669.4112958333335</v>
      </c>
      <c r="J72" s="30">
        <f t="shared" si="2"/>
        <v>118.42870416666665</v>
      </c>
    </row>
    <row r="73" spans="2:10" x14ac:dyDescent="0.25">
      <c r="B73" t="s">
        <v>50</v>
      </c>
      <c r="C73" t="str">
        <f>_xlfn.XLOOKUP(B73, Group!B:B, Group!C:C, "Nie znaleziono")</f>
        <v>FMS</v>
      </c>
      <c r="D73" s="31">
        <v>41663</v>
      </c>
      <c r="E73">
        <v>2020</v>
      </c>
      <c r="F73" s="30">
        <v>253.29133333333334</v>
      </c>
      <c r="G73" s="15">
        <v>268.33333333333331</v>
      </c>
      <c r="H73" s="30">
        <f t="shared" ref="H73:H123" si="3">G73*E73</f>
        <v>542033.33333333326</v>
      </c>
      <c r="I73" s="30">
        <f t="shared" ref="I73:I123" si="4">E73*F73</f>
        <v>511648.49333333335</v>
      </c>
      <c r="J73" s="30">
        <f t="shared" ref="J73:J123" si="5">H73-I73</f>
        <v>30384.839999999909</v>
      </c>
    </row>
    <row r="74" spans="2:10" x14ac:dyDescent="0.25">
      <c r="B74" t="s">
        <v>50</v>
      </c>
      <c r="C74" t="str">
        <f>_xlfn.XLOOKUP(B74, Group!B:B, Group!C:C, "Nie znaleziono")</f>
        <v>FMS</v>
      </c>
      <c r="D74" s="31">
        <v>41660</v>
      </c>
      <c r="E74">
        <v>3013</v>
      </c>
      <c r="F74" s="30">
        <v>255.0386666666667</v>
      </c>
      <c r="G74" s="15">
        <v>271.63188888888885</v>
      </c>
      <c r="H74" s="30">
        <f t="shared" si="3"/>
        <v>818426.88122222212</v>
      </c>
      <c r="I74" s="30">
        <f t="shared" si="4"/>
        <v>768431.50266666675</v>
      </c>
      <c r="J74" s="30">
        <f t="shared" si="5"/>
        <v>49995.378555555362</v>
      </c>
    </row>
    <row r="75" spans="2:10" x14ac:dyDescent="0.25">
      <c r="B75" t="s">
        <v>50</v>
      </c>
      <c r="C75" t="str">
        <f>_xlfn.XLOOKUP(B75, Group!B:B, Group!C:C, "Nie znaleziono")</f>
        <v>FMS</v>
      </c>
      <c r="D75" s="31">
        <v>41664</v>
      </c>
      <c r="E75">
        <v>1620</v>
      </c>
      <c r="F75" s="30">
        <v>253.29159999999999</v>
      </c>
      <c r="G75" s="15">
        <v>274.93748333333332</v>
      </c>
      <c r="H75" s="30">
        <f t="shared" si="3"/>
        <v>445398.723</v>
      </c>
      <c r="I75" s="30">
        <f t="shared" si="4"/>
        <v>410332.39199999999</v>
      </c>
      <c r="J75" s="30">
        <f t="shared" si="5"/>
        <v>35066.331000000006</v>
      </c>
    </row>
    <row r="76" spans="2:10" x14ac:dyDescent="0.25">
      <c r="B76" t="s">
        <v>50</v>
      </c>
      <c r="C76" t="str">
        <f>_xlfn.XLOOKUP(B76, Group!B:B, Group!C:C, "Nie znaleziono")</f>
        <v>FMS</v>
      </c>
      <c r="D76" s="31">
        <v>41777</v>
      </c>
      <c r="E76">
        <v>1001</v>
      </c>
      <c r="F76" s="30">
        <v>253.29133333333334</v>
      </c>
      <c r="G76" s="15">
        <v>274.94774999999998</v>
      </c>
      <c r="H76" s="30">
        <f t="shared" si="3"/>
        <v>275222.69774999999</v>
      </c>
      <c r="I76" s="30">
        <f t="shared" si="4"/>
        <v>253544.62466666667</v>
      </c>
      <c r="J76" s="30">
        <f t="shared" si="5"/>
        <v>21678.073083333322</v>
      </c>
    </row>
    <row r="77" spans="2:10" x14ac:dyDescent="0.25">
      <c r="B77" t="s">
        <v>50</v>
      </c>
      <c r="C77" t="str">
        <f>_xlfn.XLOOKUP(B77, Group!B:B, Group!C:C, "Nie znaleziono")</f>
        <v>FMS</v>
      </c>
      <c r="D77" s="31">
        <v>41783</v>
      </c>
      <c r="E77">
        <v>1200</v>
      </c>
      <c r="F77" s="30">
        <v>253.29133333333334</v>
      </c>
      <c r="G77" s="15">
        <v>274.94774999999998</v>
      </c>
      <c r="H77" s="30">
        <f t="shared" si="3"/>
        <v>329937.3</v>
      </c>
      <c r="I77" s="30">
        <f t="shared" si="4"/>
        <v>303949.60000000003</v>
      </c>
      <c r="J77" s="30">
        <f t="shared" si="5"/>
        <v>25987.699999999953</v>
      </c>
    </row>
    <row r="78" spans="2:10" x14ac:dyDescent="0.25">
      <c r="B78" t="s">
        <v>50</v>
      </c>
      <c r="C78" t="str">
        <f>_xlfn.XLOOKUP(B78, Group!B:B, Group!C:C, "Nie znaleziono")</f>
        <v>FMS</v>
      </c>
      <c r="D78" s="31">
        <v>41663</v>
      </c>
      <c r="E78">
        <v>361</v>
      </c>
      <c r="F78" s="30">
        <v>253.29133333333334</v>
      </c>
      <c r="G78" s="15">
        <v>274.94774999999998</v>
      </c>
      <c r="H78" s="30">
        <f t="shared" si="3"/>
        <v>99256.137749999994</v>
      </c>
      <c r="I78" s="30">
        <f t="shared" si="4"/>
        <v>91438.171333333332</v>
      </c>
      <c r="J78" s="30">
        <f t="shared" si="5"/>
        <v>7817.9664166666626</v>
      </c>
    </row>
    <row r="79" spans="2:10" x14ac:dyDescent="0.25">
      <c r="B79" t="s">
        <v>50</v>
      </c>
      <c r="C79" t="str">
        <f>_xlfn.XLOOKUP(B79, Group!B:B, Group!C:C, "Nie znaleziono")</f>
        <v>FMS</v>
      </c>
      <c r="D79" s="31">
        <v>41726</v>
      </c>
      <c r="E79">
        <v>122</v>
      </c>
      <c r="F79" s="30">
        <v>253.29166666666666</v>
      </c>
      <c r="G79" s="15">
        <v>274.94789583333335</v>
      </c>
      <c r="H79" s="30">
        <f t="shared" si="3"/>
        <v>33543.643291666667</v>
      </c>
      <c r="I79" s="30">
        <f t="shared" si="4"/>
        <v>30901.583333333332</v>
      </c>
      <c r="J79" s="30">
        <f t="shared" si="5"/>
        <v>2642.0599583333351</v>
      </c>
    </row>
    <row r="80" spans="2:10" x14ac:dyDescent="0.25">
      <c r="B80" t="s">
        <v>50</v>
      </c>
      <c r="C80" t="str">
        <f>_xlfn.XLOOKUP(B80, Group!B:B, Group!C:C, "Nie znaleziono")</f>
        <v>FMS</v>
      </c>
      <c r="D80" s="31">
        <v>41790</v>
      </c>
      <c r="E80">
        <v>712</v>
      </c>
      <c r="F80" s="30">
        <v>235.19199999999998</v>
      </c>
      <c r="G80" s="15">
        <v>274.99999999999994</v>
      </c>
      <c r="H80" s="30">
        <f t="shared" si="3"/>
        <v>195799.99999999997</v>
      </c>
      <c r="I80" s="30">
        <f t="shared" si="4"/>
        <v>167456.704</v>
      </c>
      <c r="J80" s="30">
        <f t="shared" si="5"/>
        <v>28343.295999999973</v>
      </c>
    </row>
    <row r="81" spans="2:10" x14ac:dyDescent="0.25">
      <c r="B81" t="s">
        <v>50</v>
      </c>
      <c r="C81" t="str">
        <f>_xlfn.XLOOKUP(B81, Group!B:B, Group!C:C, "Nie znaleziono")</f>
        <v>FMS</v>
      </c>
      <c r="D81" s="31">
        <v>41662</v>
      </c>
      <c r="E81">
        <v>102</v>
      </c>
      <c r="F81" s="30">
        <v>219.46</v>
      </c>
      <c r="G81" s="15">
        <v>278.28149999999999</v>
      </c>
      <c r="H81" s="30">
        <f t="shared" si="3"/>
        <v>28384.713</v>
      </c>
      <c r="I81" s="30">
        <f t="shared" si="4"/>
        <v>22384.920000000002</v>
      </c>
      <c r="J81" s="30">
        <f t="shared" si="5"/>
        <v>5999.7929999999978</v>
      </c>
    </row>
    <row r="82" spans="2:10" x14ac:dyDescent="0.25">
      <c r="B82" t="s">
        <v>50</v>
      </c>
      <c r="C82" t="str">
        <f>_xlfn.XLOOKUP(B82, Group!B:B, Group!C:C, "Nie znaleziono")</f>
        <v>FMS</v>
      </c>
      <c r="D82" s="31">
        <v>41765</v>
      </c>
      <c r="E82">
        <v>112</v>
      </c>
      <c r="F82" s="30">
        <v>255.0386666666667</v>
      </c>
      <c r="G82" s="15">
        <v>331.24991666666665</v>
      </c>
      <c r="H82" s="30">
        <f t="shared" si="3"/>
        <v>37099.990666666665</v>
      </c>
      <c r="I82" s="30">
        <f t="shared" si="4"/>
        <v>28564.330666666669</v>
      </c>
      <c r="J82" s="30">
        <f t="shared" si="5"/>
        <v>8535.6599999999962</v>
      </c>
    </row>
    <row r="83" spans="2:10" x14ac:dyDescent="0.25">
      <c r="B83" t="s">
        <v>51</v>
      </c>
      <c r="C83" t="str">
        <f>_xlfn.XLOOKUP(B83, Group!B:B, Group!C:C, "Nie znaleziono")</f>
        <v>FMS</v>
      </c>
      <c r="D83" s="31">
        <v>41649</v>
      </c>
      <c r="E83">
        <v>1080</v>
      </c>
      <c r="F83" s="30">
        <v>28.77118611111111</v>
      </c>
      <c r="G83" s="15">
        <v>31.929370370370375</v>
      </c>
      <c r="H83" s="30">
        <f t="shared" si="3"/>
        <v>34483.720000000008</v>
      </c>
      <c r="I83" s="30">
        <f t="shared" si="4"/>
        <v>31072.880999999998</v>
      </c>
      <c r="J83" s="30">
        <f t="shared" si="5"/>
        <v>3410.8390000000109</v>
      </c>
    </row>
    <row r="84" spans="2:10" x14ac:dyDescent="0.25">
      <c r="B84" t="s">
        <v>52</v>
      </c>
      <c r="C84" t="str">
        <f>_xlfn.XLOOKUP(B84, Group!B:B, Group!C:C, "Nie znaleziono")</f>
        <v>FMS</v>
      </c>
      <c r="D84" s="31">
        <v>41649</v>
      </c>
      <c r="E84">
        <v>96</v>
      </c>
      <c r="F84" s="30">
        <v>28.777145833333332</v>
      </c>
      <c r="G84" s="15">
        <v>31.933916666666672</v>
      </c>
      <c r="H84" s="30">
        <f t="shared" si="3"/>
        <v>3065.6560000000004</v>
      </c>
      <c r="I84" s="30">
        <f t="shared" si="4"/>
        <v>2762.6059999999998</v>
      </c>
      <c r="J84" s="30">
        <f t="shared" si="5"/>
        <v>303.05000000000064</v>
      </c>
    </row>
    <row r="85" spans="2:10" x14ac:dyDescent="0.25">
      <c r="B85" t="s">
        <v>53</v>
      </c>
      <c r="C85" t="str">
        <f>_xlfn.XLOOKUP(B85, Group!B:B, Group!C:C, "Nie znaleziono")</f>
        <v>FMS</v>
      </c>
      <c r="D85" s="31">
        <v>41739</v>
      </c>
      <c r="E85">
        <v>455</v>
      </c>
      <c r="F85" s="30">
        <v>27.703384615384618</v>
      </c>
      <c r="G85" s="15">
        <v>30.760175824175821</v>
      </c>
      <c r="H85" s="30">
        <f t="shared" si="3"/>
        <v>13995.88</v>
      </c>
      <c r="I85" s="30">
        <f t="shared" si="4"/>
        <v>12605.04</v>
      </c>
      <c r="J85" s="30">
        <f t="shared" si="5"/>
        <v>1390.8399999999983</v>
      </c>
    </row>
    <row r="86" spans="2:10" x14ac:dyDescent="0.25">
      <c r="B86" t="s">
        <v>54</v>
      </c>
      <c r="C86" t="str">
        <f>_xlfn.XLOOKUP(B86, Group!B:B, Group!C:C, "Nie znaleziono")</f>
        <v>FMS</v>
      </c>
      <c r="D86" s="31">
        <v>41660</v>
      </c>
      <c r="E86">
        <v>5496</v>
      </c>
      <c r="F86" s="30">
        <v>27.946609716157202</v>
      </c>
      <c r="G86" s="15">
        <v>31.011275109170306</v>
      </c>
      <c r="H86" s="30">
        <f t="shared" si="3"/>
        <v>170437.96799999999</v>
      </c>
      <c r="I86" s="30">
        <f t="shared" si="4"/>
        <v>153594.56699999998</v>
      </c>
      <c r="J86" s="30">
        <f t="shared" si="5"/>
        <v>16843.401000000013</v>
      </c>
    </row>
    <row r="87" spans="2:10" x14ac:dyDescent="0.25">
      <c r="B87" t="s">
        <v>55</v>
      </c>
      <c r="C87" t="str">
        <f>_xlfn.XLOOKUP(B87, Group!B:B, Group!C:C, "Nie znaleziono")</f>
        <v>FMS</v>
      </c>
      <c r="D87" s="31">
        <v>41661</v>
      </c>
      <c r="E87">
        <v>492</v>
      </c>
      <c r="F87" s="30">
        <v>47.558469512195117</v>
      </c>
      <c r="G87" s="15">
        <v>52.771902439024394</v>
      </c>
      <c r="H87" s="30">
        <f t="shared" si="3"/>
        <v>25963.776000000002</v>
      </c>
      <c r="I87" s="30">
        <f t="shared" si="4"/>
        <v>23398.766999999996</v>
      </c>
      <c r="J87" s="30">
        <f t="shared" si="5"/>
        <v>2565.0090000000055</v>
      </c>
    </row>
    <row r="88" spans="2:10" x14ac:dyDescent="0.25">
      <c r="B88" t="s">
        <v>56</v>
      </c>
      <c r="C88" t="str">
        <f>_xlfn.XLOOKUP(B88, Group!B:B, Group!C:C, "Nie znaleziono")</f>
        <v>ADB</v>
      </c>
      <c r="D88" s="31">
        <v>41708</v>
      </c>
      <c r="E88">
        <v>552</v>
      </c>
      <c r="F88" s="30">
        <v>42.860175724637678</v>
      </c>
      <c r="G88" s="15">
        <v>47.556449275362318</v>
      </c>
      <c r="H88" s="30">
        <f t="shared" si="3"/>
        <v>26251.16</v>
      </c>
      <c r="I88" s="30">
        <f t="shared" si="4"/>
        <v>23658.816999999999</v>
      </c>
      <c r="J88" s="30">
        <f t="shared" si="5"/>
        <v>2592.3430000000008</v>
      </c>
    </row>
    <row r="89" spans="2:10" x14ac:dyDescent="0.25">
      <c r="B89" t="s">
        <v>57</v>
      </c>
      <c r="C89" t="str">
        <f>_xlfn.XLOOKUP(B89, Group!B:B, Group!C:C, "Nie znaleziono")</f>
        <v>FMS</v>
      </c>
      <c r="D89" s="31">
        <v>41717</v>
      </c>
      <c r="E89">
        <v>1236</v>
      </c>
      <c r="F89" s="30">
        <v>42.249151294498375</v>
      </c>
      <c r="G89" s="15">
        <v>46.877948220064724</v>
      </c>
      <c r="H89" s="30">
        <f t="shared" si="3"/>
        <v>57941.144</v>
      </c>
      <c r="I89" s="30">
        <f t="shared" si="4"/>
        <v>52219.950999999994</v>
      </c>
      <c r="J89" s="30">
        <f t="shared" si="5"/>
        <v>5721.1930000000066</v>
      </c>
    </row>
    <row r="90" spans="2:10" x14ac:dyDescent="0.25">
      <c r="B90" t="s">
        <v>58</v>
      </c>
      <c r="C90" t="str">
        <f>_xlfn.XLOOKUP(B90, Group!B:B, Group!C:C, "Nie znaleziono")</f>
        <v>INS</v>
      </c>
      <c r="D90" s="31">
        <v>41649</v>
      </c>
      <c r="E90">
        <v>600</v>
      </c>
      <c r="F90" s="30">
        <v>24.191521666666667</v>
      </c>
      <c r="G90" s="15">
        <v>26.893586666666664</v>
      </c>
      <c r="H90" s="30">
        <f t="shared" si="3"/>
        <v>16136.151999999998</v>
      </c>
      <c r="I90" s="30">
        <f t="shared" si="4"/>
        <v>14514.913</v>
      </c>
      <c r="J90" s="30">
        <f t="shared" si="5"/>
        <v>1621.2389999999978</v>
      </c>
    </row>
    <row r="91" spans="2:10" x14ac:dyDescent="0.25">
      <c r="B91" t="s">
        <v>59</v>
      </c>
      <c r="C91" t="str">
        <f>_xlfn.XLOOKUP(B91, Group!B:B, Group!C:C, "Nie znaleziono")</f>
        <v>ADI</v>
      </c>
      <c r="D91" s="31">
        <v>41649</v>
      </c>
      <c r="E91">
        <v>1656</v>
      </c>
      <c r="F91" s="30">
        <v>24.280506038647339</v>
      </c>
      <c r="G91" s="15">
        <v>26.944898550724641</v>
      </c>
      <c r="H91" s="30">
        <f t="shared" si="3"/>
        <v>44620.752000000008</v>
      </c>
      <c r="I91" s="30">
        <f t="shared" si="4"/>
        <v>40208.517999999989</v>
      </c>
      <c r="J91" s="30">
        <f t="shared" si="5"/>
        <v>4412.2340000000186</v>
      </c>
    </row>
    <row r="92" spans="2:10" x14ac:dyDescent="0.25">
      <c r="B92" t="s">
        <v>60</v>
      </c>
      <c r="C92" t="str">
        <f>_xlfn.XLOOKUP(B92, Group!B:B, Group!C:C, "Nie znaleziono")</f>
        <v>ADI</v>
      </c>
      <c r="D92" s="31">
        <v>41807</v>
      </c>
      <c r="E92">
        <v>1068</v>
      </c>
      <c r="F92" s="30">
        <v>24.238981273408243</v>
      </c>
      <c r="G92" s="15">
        <v>26.893573033707867</v>
      </c>
      <c r="H92" s="30">
        <f t="shared" si="3"/>
        <v>28722.336000000003</v>
      </c>
      <c r="I92" s="30">
        <f t="shared" si="4"/>
        <v>25887.232000000004</v>
      </c>
      <c r="J92" s="30">
        <f t="shared" si="5"/>
        <v>2835.1039999999994</v>
      </c>
    </row>
    <row r="93" spans="2:10" x14ac:dyDescent="0.25">
      <c r="B93" t="s">
        <v>61</v>
      </c>
      <c r="C93" t="str">
        <f>_xlfn.XLOOKUP(B93, Group!B:B, Group!C:C, "Nie znaleziono")</f>
        <v>FIX</v>
      </c>
      <c r="D93" s="31">
        <v>41649</v>
      </c>
      <c r="E93">
        <v>1104</v>
      </c>
      <c r="F93" s="30">
        <v>29.500846920289856</v>
      </c>
      <c r="G93" s="15">
        <v>32.729094202898551</v>
      </c>
      <c r="H93" s="30">
        <f t="shared" si="3"/>
        <v>36132.92</v>
      </c>
      <c r="I93" s="30">
        <f t="shared" si="4"/>
        <v>32568.935000000001</v>
      </c>
      <c r="J93" s="30">
        <f t="shared" si="5"/>
        <v>3563.9849999999969</v>
      </c>
    </row>
    <row r="94" spans="2:10" x14ac:dyDescent="0.25">
      <c r="B94" t="s">
        <v>62</v>
      </c>
      <c r="C94" t="str">
        <f>_xlfn.XLOOKUP(B94, Group!B:B, Group!C:C, "Nie znaleziono")</f>
        <v>FIX</v>
      </c>
      <c r="D94" s="31">
        <v>41711</v>
      </c>
      <c r="E94">
        <v>3552</v>
      </c>
      <c r="F94" s="30">
        <v>36.589831644144141</v>
      </c>
      <c r="G94" s="15">
        <v>40.602405405405406</v>
      </c>
      <c r="H94" s="30">
        <f t="shared" si="3"/>
        <v>144219.74400000001</v>
      </c>
      <c r="I94" s="30">
        <f t="shared" si="4"/>
        <v>129967.08199999999</v>
      </c>
      <c r="J94" s="30">
        <f t="shared" si="5"/>
        <v>14252.662000000011</v>
      </c>
    </row>
    <row r="95" spans="2:10" x14ac:dyDescent="0.25">
      <c r="B95" t="s">
        <v>63</v>
      </c>
      <c r="C95" t="str">
        <f>_xlfn.XLOOKUP(B95, Group!B:B, Group!C:C, "Nie znaleziono")</f>
        <v>FIX</v>
      </c>
      <c r="D95" s="31">
        <v>41649</v>
      </c>
      <c r="E95">
        <v>2904</v>
      </c>
      <c r="F95" s="30">
        <v>19.427964876033059</v>
      </c>
      <c r="G95" s="15">
        <v>21.548818181818184</v>
      </c>
      <c r="H95" s="30">
        <f t="shared" si="3"/>
        <v>62577.768000000004</v>
      </c>
      <c r="I95" s="30">
        <f t="shared" si="4"/>
        <v>56418.810000000005</v>
      </c>
      <c r="J95" s="30">
        <f t="shared" si="5"/>
        <v>6158.9579999999987</v>
      </c>
    </row>
    <row r="96" spans="2:10" x14ac:dyDescent="0.25">
      <c r="B96" t="s">
        <v>64</v>
      </c>
      <c r="C96" t="str">
        <f>_xlfn.XLOOKUP(B96, Group!B:B, Group!C:C, "Nie znaleziono")</f>
        <v>OTH</v>
      </c>
      <c r="D96" s="31">
        <v>41680</v>
      </c>
      <c r="E96">
        <v>228</v>
      </c>
      <c r="F96" s="30">
        <v>19.677122807017543</v>
      </c>
      <c r="G96" s="15">
        <v>21.841614035087719</v>
      </c>
      <c r="H96" s="30">
        <f t="shared" si="3"/>
        <v>4979.8879999999999</v>
      </c>
      <c r="I96" s="30">
        <f t="shared" si="4"/>
        <v>4486.384</v>
      </c>
      <c r="J96" s="30">
        <f t="shared" si="5"/>
        <v>493.50399999999991</v>
      </c>
    </row>
    <row r="97" spans="2:10" x14ac:dyDescent="0.25">
      <c r="B97" t="s">
        <v>65</v>
      </c>
      <c r="C97" t="str">
        <f>_xlfn.XLOOKUP(B97, Group!B:B, Group!C:C, "Nie znaleziono")</f>
        <v>OTH</v>
      </c>
      <c r="D97" s="31">
        <v>41649</v>
      </c>
      <c r="E97">
        <v>1608</v>
      </c>
      <c r="F97" s="30">
        <v>30.046611940298508</v>
      </c>
      <c r="G97" s="15">
        <v>33.336910447761191</v>
      </c>
      <c r="H97" s="30">
        <f t="shared" si="3"/>
        <v>53605.751999999993</v>
      </c>
      <c r="I97" s="30">
        <f t="shared" si="4"/>
        <v>48314.951999999997</v>
      </c>
      <c r="J97" s="30">
        <f t="shared" si="5"/>
        <v>5290.7999999999956</v>
      </c>
    </row>
    <row r="98" spans="2:10" x14ac:dyDescent="0.25">
      <c r="B98" t="s">
        <v>66</v>
      </c>
      <c r="C98" t="str">
        <f>_xlfn.XLOOKUP(B98, Group!B:B, Group!C:C, "Nie znaleziono")</f>
        <v>FIX</v>
      </c>
      <c r="D98" s="31">
        <v>41644</v>
      </c>
      <c r="E98">
        <v>336</v>
      </c>
      <c r="F98" s="30">
        <v>24.600854166666664</v>
      </c>
      <c r="G98" s="15">
        <v>27.299666666666667</v>
      </c>
      <c r="H98" s="30">
        <f t="shared" si="3"/>
        <v>9172.6880000000001</v>
      </c>
      <c r="I98" s="30">
        <f t="shared" si="4"/>
        <v>8265.8869999999988</v>
      </c>
      <c r="J98" s="30">
        <f t="shared" si="5"/>
        <v>906.8010000000013</v>
      </c>
    </row>
    <row r="99" spans="2:10" x14ac:dyDescent="0.25">
      <c r="B99" t="s">
        <v>67</v>
      </c>
      <c r="C99" t="str">
        <f>_xlfn.XLOOKUP(B99, Group!B:B, Group!C:C, "Nie znaleziono")</f>
        <v>FIX</v>
      </c>
      <c r="D99" s="31">
        <v>41649</v>
      </c>
      <c r="E99">
        <v>1716</v>
      </c>
      <c r="F99" s="30">
        <v>24.238984848484847</v>
      </c>
      <c r="G99" s="15">
        <v>26.893846153846155</v>
      </c>
      <c r="H99" s="30">
        <f t="shared" si="3"/>
        <v>46149.840000000004</v>
      </c>
      <c r="I99" s="30">
        <f t="shared" si="4"/>
        <v>41594.097999999998</v>
      </c>
      <c r="J99" s="30">
        <f t="shared" si="5"/>
        <v>4555.7420000000056</v>
      </c>
    </row>
    <row r="100" spans="2:10" x14ac:dyDescent="0.25">
      <c r="B100" t="s">
        <v>68</v>
      </c>
      <c r="C100" t="str">
        <f>_xlfn.XLOOKUP(B100, Group!B:B, Group!C:C, "Nie znaleziono")</f>
        <v>SEA</v>
      </c>
      <c r="D100" s="31">
        <v>41730</v>
      </c>
      <c r="E100">
        <v>492</v>
      </c>
      <c r="F100" s="30">
        <v>38.826268292682926</v>
      </c>
      <c r="G100" s="15">
        <v>43.079365853658544</v>
      </c>
      <c r="H100" s="30">
        <f t="shared" si="3"/>
        <v>21195.048000000003</v>
      </c>
      <c r="I100" s="30">
        <f t="shared" si="4"/>
        <v>19102.523999999998</v>
      </c>
      <c r="J100" s="30">
        <f t="shared" si="5"/>
        <v>2092.5240000000049</v>
      </c>
    </row>
    <row r="101" spans="2:10" x14ac:dyDescent="0.25">
      <c r="B101" t="s">
        <v>69</v>
      </c>
      <c r="C101" t="str">
        <f>_xlfn.XLOOKUP(B101, Group!B:B, Group!C:C, "Nie znaleziono")</f>
        <v>SEA</v>
      </c>
      <c r="D101" s="31">
        <v>41641</v>
      </c>
      <c r="E101">
        <v>8772</v>
      </c>
      <c r="F101" s="30">
        <v>38.844068513451887</v>
      </c>
      <c r="G101" s="15">
        <v>43.142870041039679</v>
      </c>
      <c r="H101" s="30">
        <f t="shared" si="3"/>
        <v>378449.25600000005</v>
      </c>
      <c r="I101" s="30">
        <f t="shared" si="4"/>
        <v>340740.16899999994</v>
      </c>
      <c r="J101" s="30">
        <f t="shared" si="5"/>
        <v>37709.087000000116</v>
      </c>
    </row>
    <row r="102" spans="2:10" x14ac:dyDescent="0.25">
      <c r="B102" t="s">
        <v>70</v>
      </c>
      <c r="C102" t="str">
        <f>_xlfn.XLOOKUP(B102, Group!B:B, Group!C:C, "Nie znaleziono")</f>
        <v>OTH</v>
      </c>
      <c r="D102" s="31">
        <v>41769</v>
      </c>
      <c r="E102">
        <v>2676</v>
      </c>
      <c r="F102" s="30">
        <v>74.43728849028399</v>
      </c>
      <c r="G102" s="15">
        <v>82.590161434977588</v>
      </c>
      <c r="H102" s="30">
        <f t="shared" si="3"/>
        <v>221011.27200000003</v>
      </c>
      <c r="I102" s="30">
        <f t="shared" si="4"/>
        <v>199194.18399999995</v>
      </c>
      <c r="J102" s="30">
        <f t="shared" si="5"/>
        <v>21817.088000000076</v>
      </c>
    </row>
    <row r="103" spans="2:10" x14ac:dyDescent="0.25">
      <c r="B103" t="s">
        <v>71</v>
      </c>
      <c r="C103" t="str">
        <f>_xlfn.XLOOKUP(B103, Group!B:B, Group!C:C, "Nie znaleziono")</f>
        <v>SEA</v>
      </c>
      <c r="D103" s="31">
        <v>41708</v>
      </c>
      <c r="E103">
        <v>1020</v>
      </c>
      <c r="F103" s="30">
        <v>98.96101764705881</v>
      </c>
      <c r="G103" s="15">
        <v>109.80541176470588</v>
      </c>
      <c r="H103" s="30">
        <f t="shared" si="3"/>
        <v>112001.52</v>
      </c>
      <c r="I103" s="30">
        <f t="shared" si="4"/>
        <v>100940.23799999998</v>
      </c>
      <c r="J103" s="30">
        <f t="shared" si="5"/>
        <v>11061.282000000021</v>
      </c>
    </row>
    <row r="104" spans="2:10" x14ac:dyDescent="0.25">
      <c r="B104" t="s">
        <v>72</v>
      </c>
      <c r="C104" t="str">
        <f>_xlfn.XLOOKUP(B104, Group!B:B, Group!C:C, "Nie znaleziono")</f>
        <v>SEA</v>
      </c>
      <c r="D104" s="31">
        <v>41649</v>
      </c>
      <c r="E104">
        <v>3080</v>
      </c>
      <c r="F104" s="30">
        <v>10.70169722222222</v>
      </c>
      <c r="G104" s="15">
        <v>11.875370370370371</v>
      </c>
      <c r="H104" s="30">
        <f t="shared" si="3"/>
        <v>36576.140740740746</v>
      </c>
      <c r="I104" s="30">
        <f t="shared" si="4"/>
        <v>32961.227444444441</v>
      </c>
      <c r="J104" s="30">
        <f t="shared" si="5"/>
        <v>3614.9132962963049</v>
      </c>
    </row>
    <row r="105" spans="2:10" x14ac:dyDescent="0.25">
      <c r="B105" t="s">
        <v>73</v>
      </c>
      <c r="C105" t="str">
        <f>_xlfn.XLOOKUP(B105, Group!B:B, Group!C:C, "Nie znaleziono")</f>
        <v>SEA</v>
      </c>
      <c r="D105" s="31">
        <v>41649</v>
      </c>
      <c r="E105">
        <v>400</v>
      </c>
      <c r="F105" s="30">
        <v>12.706785</v>
      </c>
      <c r="G105" s="15">
        <v>14.096680000000001</v>
      </c>
      <c r="H105" s="30">
        <f t="shared" si="3"/>
        <v>5638.6720000000005</v>
      </c>
      <c r="I105" s="30">
        <f t="shared" si="4"/>
        <v>5082.7139999999999</v>
      </c>
      <c r="J105" s="30">
        <f t="shared" si="5"/>
        <v>555.95800000000054</v>
      </c>
    </row>
    <row r="106" spans="2:10" x14ac:dyDescent="0.25">
      <c r="B106" t="s">
        <v>74</v>
      </c>
      <c r="C106" t="str">
        <f>_xlfn.XLOOKUP(B106, Group!B:B, Group!C:C, "Nie znaleziono")</f>
        <v>SEA</v>
      </c>
      <c r="D106" s="31">
        <v>41643</v>
      </c>
      <c r="E106">
        <v>4928</v>
      </c>
      <c r="F106" s="30">
        <v>15.833050887978139</v>
      </c>
      <c r="G106" s="15">
        <v>17.58307650273224</v>
      </c>
      <c r="H106" s="30">
        <f t="shared" si="3"/>
        <v>86649.401005464475</v>
      </c>
      <c r="I106" s="30">
        <f t="shared" si="4"/>
        <v>78025.274775956263</v>
      </c>
      <c r="J106" s="30">
        <f t="shared" si="5"/>
        <v>8624.1262295082124</v>
      </c>
    </row>
    <row r="107" spans="2:10" x14ac:dyDescent="0.25">
      <c r="B107" t="s">
        <v>75</v>
      </c>
      <c r="C107" t="str">
        <f>_xlfn.XLOOKUP(B107, Group!B:B, Group!C:C, "Nie znaleziono")</f>
        <v>ADB</v>
      </c>
      <c r="D107" s="31">
        <v>41649</v>
      </c>
      <c r="E107">
        <v>7512</v>
      </c>
      <c r="F107" s="30">
        <v>19.84915228966986</v>
      </c>
      <c r="G107" s="15">
        <v>22.021454739084135</v>
      </c>
      <c r="H107" s="30">
        <f t="shared" si="3"/>
        <v>165425.16800000001</v>
      </c>
      <c r="I107" s="30">
        <f t="shared" si="4"/>
        <v>149106.83199999999</v>
      </c>
      <c r="J107" s="30">
        <f t="shared" si="5"/>
        <v>16318.33600000001</v>
      </c>
    </row>
    <row r="108" spans="2:10" x14ac:dyDescent="0.25">
      <c r="B108" t="s">
        <v>76</v>
      </c>
      <c r="C108" t="str">
        <f>_xlfn.XLOOKUP(B108, Group!B:B, Group!C:C, "Nie znaleziono")</f>
        <v>ADB</v>
      </c>
      <c r="D108" s="31">
        <v>41649</v>
      </c>
      <c r="E108">
        <v>1232</v>
      </c>
      <c r="F108" s="30">
        <v>31.660170454545455</v>
      </c>
      <c r="G108" s="15">
        <v>35.131999999999998</v>
      </c>
      <c r="H108" s="30">
        <f t="shared" si="3"/>
        <v>43282.623999999996</v>
      </c>
      <c r="I108" s="30">
        <f t="shared" si="4"/>
        <v>39005.33</v>
      </c>
      <c r="J108" s="30">
        <f t="shared" si="5"/>
        <v>4277.2939999999944</v>
      </c>
    </row>
    <row r="109" spans="2:10" x14ac:dyDescent="0.25">
      <c r="B109" t="s">
        <v>77</v>
      </c>
      <c r="C109" t="str">
        <f>_xlfn.XLOOKUP(B109, Group!B:B, Group!C:C, "Nie znaleziono")</f>
        <v>INS</v>
      </c>
      <c r="D109" s="31">
        <v>41708</v>
      </c>
      <c r="E109">
        <v>9</v>
      </c>
      <c r="F109" s="30">
        <v>2150.7795555555554</v>
      </c>
      <c r="G109" s="15">
        <v>2386.4408888888888</v>
      </c>
      <c r="H109" s="30">
        <f t="shared" si="3"/>
        <v>21477.968000000001</v>
      </c>
      <c r="I109" s="30">
        <f t="shared" si="4"/>
        <v>19357.016</v>
      </c>
      <c r="J109" s="30">
        <f t="shared" si="5"/>
        <v>2120.9520000000011</v>
      </c>
    </row>
    <row r="110" spans="2:10" x14ac:dyDescent="0.25">
      <c r="B110" t="s">
        <v>78</v>
      </c>
      <c r="C110" t="str">
        <f>_xlfn.XLOOKUP(B110, Group!B:B, Group!C:C, "Nie znaleziono")</f>
        <v>INS</v>
      </c>
      <c r="D110" s="31">
        <v>41649</v>
      </c>
      <c r="E110">
        <v>16</v>
      </c>
      <c r="F110" s="30">
        <v>27.003374999999998</v>
      </c>
      <c r="G110" s="15">
        <v>29.966000000000005</v>
      </c>
      <c r="H110" s="30">
        <f t="shared" si="3"/>
        <v>479.45600000000007</v>
      </c>
      <c r="I110" s="30">
        <f t="shared" si="4"/>
        <v>432.05399999999997</v>
      </c>
      <c r="J110" s="30">
        <f t="shared" si="5"/>
        <v>47.4020000000001</v>
      </c>
    </row>
    <row r="111" spans="2:10" x14ac:dyDescent="0.25">
      <c r="B111" t="s">
        <v>79</v>
      </c>
      <c r="C111" t="str">
        <f>_xlfn.XLOOKUP(B111, Group!B:B, Group!C:C, "Nie znaleziono")</f>
        <v>FMS</v>
      </c>
      <c r="D111" s="31">
        <v>41653</v>
      </c>
      <c r="E111">
        <v>3567</v>
      </c>
      <c r="F111" s="30">
        <v>53.775458333333333</v>
      </c>
      <c r="G111" s="15">
        <v>59.661166666666674</v>
      </c>
      <c r="H111" s="30">
        <f t="shared" si="3"/>
        <v>212811.38150000002</v>
      </c>
      <c r="I111" s="30">
        <f t="shared" si="4"/>
        <v>191817.05987500001</v>
      </c>
      <c r="J111" s="30">
        <f t="shared" si="5"/>
        <v>20994.321625000011</v>
      </c>
    </row>
    <row r="112" spans="2:10" x14ac:dyDescent="0.25">
      <c r="B112" t="s">
        <v>80</v>
      </c>
      <c r="C112" t="str">
        <f>_xlfn.XLOOKUP(B112, Group!B:B, Group!C:C, "Nie znaleziono")</f>
        <v>FMS</v>
      </c>
      <c r="D112" s="31">
        <v>41649</v>
      </c>
      <c r="E112">
        <v>2811</v>
      </c>
      <c r="F112" s="30">
        <v>7.0296555555555544</v>
      </c>
      <c r="G112" s="15">
        <v>7.7966095238095239</v>
      </c>
      <c r="H112" s="30">
        <f t="shared" si="3"/>
        <v>21916.269371428571</v>
      </c>
      <c r="I112" s="30">
        <f t="shared" si="4"/>
        <v>19760.361766666665</v>
      </c>
      <c r="J112" s="30">
        <f t="shared" si="5"/>
        <v>2155.9076047619055</v>
      </c>
    </row>
    <row r="113" spans="2:10" x14ac:dyDescent="0.25">
      <c r="B113" t="s">
        <v>81</v>
      </c>
      <c r="C113" t="str">
        <f>_xlfn.XLOOKUP(B113, Group!B:B, Group!C:C, "Nie znaleziono")</f>
        <v>FMS</v>
      </c>
      <c r="D113" s="31">
        <v>41739</v>
      </c>
      <c r="E113">
        <v>120</v>
      </c>
      <c r="F113" s="30">
        <v>32.318649999999998</v>
      </c>
      <c r="G113" s="15">
        <v>35.864466666666672</v>
      </c>
      <c r="H113" s="30">
        <f t="shared" si="3"/>
        <v>4303.7360000000008</v>
      </c>
      <c r="I113" s="30">
        <f t="shared" si="4"/>
        <v>3878.2379999999998</v>
      </c>
      <c r="J113" s="30">
        <f t="shared" si="5"/>
        <v>425.49800000000096</v>
      </c>
    </row>
    <row r="114" spans="2:10" x14ac:dyDescent="0.25">
      <c r="B114" t="s">
        <v>82</v>
      </c>
      <c r="C114" t="str">
        <f>_xlfn.XLOOKUP(B114, Group!B:B, Group!C:C, "Nie znaleziono")</f>
        <v>FIX</v>
      </c>
      <c r="D114" s="31">
        <v>41689</v>
      </c>
      <c r="E114">
        <v>168</v>
      </c>
      <c r="F114" s="30">
        <v>21.088999999999995</v>
      </c>
      <c r="G114" s="15">
        <v>23.389809523809522</v>
      </c>
      <c r="H114" s="30">
        <f t="shared" si="3"/>
        <v>3929.4879999999998</v>
      </c>
      <c r="I114" s="30">
        <f t="shared" si="4"/>
        <v>3542.9519999999993</v>
      </c>
      <c r="J114" s="30">
        <f t="shared" si="5"/>
        <v>386.53600000000051</v>
      </c>
    </row>
    <row r="115" spans="2:10" x14ac:dyDescent="0.25">
      <c r="B115" t="s">
        <v>83</v>
      </c>
      <c r="C115" t="str">
        <f>_xlfn.XLOOKUP(B115, Group!B:B, Group!C:C, "Nie znaleziono")</f>
        <v>OTH</v>
      </c>
      <c r="D115" s="31">
        <v>41680</v>
      </c>
      <c r="E115">
        <v>600</v>
      </c>
      <c r="F115" s="30">
        <v>14.664404999999999</v>
      </c>
      <c r="G115" s="15">
        <v>16.271200000000004</v>
      </c>
      <c r="H115" s="30">
        <f t="shared" si="3"/>
        <v>9762.720000000003</v>
      </c>
      <c r="I115" s="30">
        <f t="shared" si="4"/>
        <v>8798.643</v>
      </c>
      <c r="J115" s="30">
        <f t="shared" si="5"/>
        <v>964.07700000000295</v>
      </c>
    </row>
    <row r="116" spans="2:10" x14ac:dyDescent="0.25">
      <c r="B116" t="s">
        <v>46</v>
      </c>
      <c r="C116" t="str">
        <f>_xlfn.XLOOKUP(B116, Group!B:B, Group!C:C, "Nie znaleziono")</f>
        <v>ADB</v>
      </c>
      <c r="D116" s="31">
        <v>41788</v>
      </c>
      <c r="E116">
        <v>12</v>
      </c>
      <c r="F116" s="30">
        <v>21.548818181818184</v>
      </c>
      <c r="G116" s="15">
        <v>508.20758333333333</v>
      </c>
      <c r="H116" s="30">
        <f t="shared" si="3"/>
        <v>6098.491</v>
      </c>
      <c r="I116" s="30">
        <f t="shared" si="4"/>
        <v>258.58581818181824</v>
      </c>
      <c r="J116" s="30">
        <f t="shared" si="5"/>
        <v>5839.9051818181815</v>
      </c>
    </row>
    <row r="117" spans="2:10" x14ac:dyDescent="0.25">
      <c r="B117" t="s">
        <v>46</v>
      </c>
      <c r="C117" t="str">
        <f>_xlfn.XLOOKUP(B117, Group!B:B, Group!C:C, "Nie znaleziono")</f>
        <v>ADB</v>
      </c>
      <c r="D117" s="31">
        <v>41668</v>
      </c>
      <c r="E117">
        <v>606</v>
      </c>
      <c r="F117" s="30">
        <v>21.841614035087719</v>
      </c>
      <c r="G117" s="15">
        <v>508.20758333333333</v>
      </c>
      <c r="H117" s="30">
        <f t="shared" si="3"/>
        <v>307973.79550000001</v>
      </c>
      <c r="I117" s="30">
        <f t="shared" si="4"/>
        <v>13236.018105263158</v>
      </c>
      <c r="J117" s="30">
        <f t="shared" si="5"/>
        <v>294737.77739473683</v>
      </c>
    </row>
    <row r="118" spans="2:10" x14ac:dyDescent="0.25">
      <c r="B118" t="s">
        <v>35</v>
      </c>
      <c r="C118" t="str">
        <f>_xlfn.XLOOKUP(B118, Group!B:B, Group!C:C, "Nie znaleziono")</f>
        <v>SEA</v>
      </c>
      <c r="D118" s="31">
        <v>41648</v>
      </c>
      <c r="E118">
        <v>111</v>
      </c>
      <c r="F118" s="30">
        <v>33.336910447761191</v>
      </c>
      <c r="G118" s="15">
        <v>508.20816666666673</v>
      </c>
      <c r="H118" s="30">
        <f t="shared" si="3"/>
        <v>56411.106500000009</v>
      </c>
      <c r="I118" s="30">
        <f t="shared" si="4"/>
        <v>3700.3970597014923</v>
      </c>
      <c r="J118" s="30">
        <f t="shared" si="5"/>
        <v>52710.709440298517</v>
      </c>
    </row>
    <row r="119" spans="2:10" x14ac:dyDescent="0.25">
      <c r="B119" t="s">
        <v>35</v>
      </c>
      <c r="C119" t="str">
        <f>_xlfn.XLOOKUP(B119, Group!B:B, Group!C:C, "Nie znaleziono")</f>
        <v>SEA</v>
      </c>
      <c r="D119" s="31">
        <v>41680</v>
      </c>
      <c r="E119">
        <v>6</v>
      </c>
      <c r="F119" s="30">
        <v>27.299666666666667</v>
      </c>
      <c r="G119" s="15">
        <v>508.20816666666673</v>
      </c>
      <c r="H119" s="30">
        <f t="shared" si="3"/>
        <v>3049.2490000000003</v>
      </c>
      <c r="I119" s="30">
        <f t="shared" si="4"/>
        <v>163.798</v>
      </c>
      <c r="J119" s="30">
        <f t="shared" si="5"/>
        <v>2885.451</v>
      </c>
    </row>
    <row r="120" spans="2:10" x14ac:dyDescent="0.25">
      <c r="B120" t="s">
        <v>46</v>
      </c>
      <c r="C120" t="str">
        <f>_xlfn.XLOOKUP(B120, Group!B:B, Group!C:C, "Nie znaleziono")</f>
        <v>ADB</v>
      </c>
      <c r="D120" s="31">
        <v>41680</v>
      </c>
      <c r="E120">
        <v>205</v>
      </c>
      <c r="F120" s="30">
        <v>26.893846153846155</v>
      </c>
      <c r="G120" s="15">
        <v>508.20816666666673</v>
      </c>
      <c r="H120" s="30">
        <f t="shared" si="3"/>
        <v>104182.67416666668</v>
      </c>
      <c r="I120" s="30">
        <f t="shared" si="4"/>
        <v>5513.2384615384617</v>
      </c>
      <c r="J120" s="30">
        <f t="shared" si="5"/>
        <v>98669.435705128213</v>
      </c>
    </row>
    <row r="121" spans="2:10" x14ac:dyDescent="0.25">
      <c r="B121" t="s">
        <v>73</v>
      </c>
      <c r="C121" t="str">
        <f>_xlfn.XLOOKUP(B121, Group!B:B, Group!C:C, "Nie znaleziono")</f>
        <v>SEA</v>
      </c>
      <c r="D121" s="31">
        <v>41661</v>
      </c>
      <c r="E121">
        <v>144</v>
      </c>
      <c r="F121" s="30">
        <v>63.320019323671502</v>
      </c>
      <c r="G121" s="15">
        <v>525</v>
      </c>
      <c r="H121" s="30">
        <f t="shared" si="3"/>
        <v>75600</v>
      </c>
      <c r="I121" s="30">
        <f t="shared" si="4"/>
        <v>9118.082782608697</v>
      </c>
      <c r="J121" s="30">
        <f t="shared" si="5"/>
        <v>66481.91721739131</v>
      </c>
    </row>
    <row r="122" spans="2:10" x14ac:dyDescent="0.25">
      <c r="B122" t="s">
        <v>46</v>
      </c>
      <c r="C122" t="str">
        <f>_xlfn.XLOOKUP(B122, Group!B:B, Group!C:C, "Nie znaleziono")</f>
        <v>ADB</v>
      </c>
      <c r="D122" s="31">
        <v>41664</v>
      </c>
      <c r="E122">
        <v>257</v>
      </c>
      <c r="F122" s="30">
        <v>63.511083333333332</v>
      </c>
      <c r="G122" s="15">
        <v>525</v>
      </c>
      <c r="H122" s="30">
        <f t="shared" si="3"/>
        <v>134925</v>
      </c>
      <c r="I122" s="30">
        <f t="shared" si="4"/>
        <v>16322.348416666666</v>
      </c>
      <c r="J122" s="30">
        <f t="shared" si="5"/>
        <v>118602.65158333334</v>
      </c>
    </row>
    <row r="123" spans="2:10" x14ac:dyDescent="0.25">
      <c r="B123" t="s">
        <v>35</v>
      </c>
      <c r="C123" t="str">
        <f>_xlfn.XLOOKUP(B123, Group!B:B, Group!C:C, "Nie znaleziono")</f>
        <v>SEA</v>
      </c>
      <c r="D123" s="31">
        <v>41720</v>
      </c>
      <c r="E123">
        <v>234</v>
      </c>
      <c r="F123" s="30">
        <v>74.761617571059432</v>
      </c>
      <c r="G123" s="15">
        <v>534.9994999999999</v>
      </c>
      <c r="H123" s="30">
        <f t="shared" si="3"/>
        <v>125189.88299999997</v>
      </c>
      <c r="I123" s="30">
        <f t="shared" si="4"/>
        <v>17494.218511627907</v>
      </c>
      <c r="J123" s="30">
        <f t="shared" si="5"/>
        <v>107695.66448837207</v>
      </c>
    </row>
    <row r="124" spans="2:10" x14ac:dyDescent="0.25">
      <c r="B124" t="s">
        <v>30</v>
      </c>
      <c r="G124" s="15"/>
      <c r="H124" s="30">
        <f>SUBTOTAL(109,Table2[Wartość sprzedaży '[EUR']])</f>
        <v>13167889.529900966</v>
      </c>
      <c r="I124" s="50"/>
      <c r="J124" s="30">
        <f>SUBTOTAL(109,Table2[Marża '[EUR']])</f>
        <v>2452402.359209701</v>
      </c>
    </row>
    <row r="125" spans="2:10" x14ac:dyDescent="0.25">
      <c r="G125" s="15"/>
      <c r="H125" s="15"/>
      <c r="I125" s="1"/>
      <c r="J125" s="15"/>
    </row>
    <row r="126" spans="2:10" x14ac:dyDescent="0.25">
      <c r="G126" s="15"/>
      <c r="H126" s="15"/>
      <c r="I126" s="1"/>
      <c r="J126" s="15"/>
    </row>
    <row r="127" spans="2:10" x14ac:dyDescent="0.25">
      <c r="G127" s="15"/>
      <c r="H127" s="15"/>
      <c r="I127" s="1"/>
      <c r="J127" s="15"/>
    </row>
    <row r="128" spans="2:10" x14ac:dyDescent="0.25">
      <c r="G128" s="15"/>
      <c r="H128" s="15"/>
      <c r="I128" s="1"/>
      <c r="J128" s="15"/>
    </row>
    <row r="129" spans="6:10" x14ac:dyDescent="0.25">
      <c r="G129" s="15"/>
      <c r="H129" s="15"/>
      <c r="I129" s="1"/>
      <c r="J129" s="15"/>
    </row>
    <row r="130" spans="6:10" x14ac:dyDescent="0.25">
      <c r="F130" s="13"/>
      <c r="G130" s="15"/>
      <c r="H130" s="15"/>
      <c r="I130" s="1"/>
      <c r="J130" s="15"/>
    </row>
    <row r="131" spans="6:10" x14ac:dyDescent="0.25">
      <c r="F131" s="13"/>
      <c r="G131" s="15"/>
      <c r="H131" s="15"/>
      <c r="I131" s="1"/>
      <c r="J131" s="15"/>
    </row>
    <row r="132" spans="6:10" x14ac:dyDescent="0.25">
      <c r="F132" s="13"/>
      <c r="G132" s="15"/>
      <c r="H132" s="15"/>
      <c r="I132" s="1"/>
      <c r="J132" s="15"/>
    </row>
    <row r="133" spans="6:10" x14ac:dyDescent="0.25">
      <c r="G133" s="15"/>
      <c r="H133" s="15"/>
      <c r="I133" s="1"/>
      <c r="J133" s="15"/>
    </row>
    <row r="134" spans="6:10" x14ac:dyDescent="0.25">
      <c r="G134" s="15"/>
      <c r="H134" s="15"/>
      <c r="I134" s="1"/>
      <c r="J134" s="15"/>
    </row>
    <row r="135" spans="6:10" x14ac:dyDescent="0.25">
      <c r="G135" s="15"/>
      <c r="H135" s="15"/>
      <c r="I135" s="1"/>
      <c r="J135" s="15"/>
    </row>
    <row r="136" spans="6:10" x14ac:dyDescent="0.25">
      <c r="G136" s="15"/>
      <c r="H136" s="15"/>
      <c r="I136" s="1"/>
      <c r="J136" s="15"/>
    </row>
    <row r="137" spans="6:10" x14ac:dyDescent="0.25">
      <c r="F137" s="13"/>
      <c r="G137" s="15"/>
      <c r="H137" s="15"/>
      <c r="I137" s="1"/>
      <c r="J137" s="15"/>
    </row>
    <row r="138" spans="6:10" x14ac:dyDescent="0.25">
      <c r="G138" s="15"/>
      <c r="H138" s="15"/>
      <c r="I138" s="1"/>
      <c r="J138" s="15"/>
    </row>
    <row r="139" spans="6:10" x14ac:dyDescent="0.25">
      <c r="G139" s="15"/>
      <c r="H139" s="15"/>
      <c r="I139" s="1"/>
      <c r="J139" s="15"/>
    </row>
    <row r="140" spans="6:10" x14ac:dyDescent="0.25">
      <c r="F140" s="13"/>
      <c r="G140" s="15"/>
      <c r="H140" s="15"/>
      <c r="I140" s="1"/>
      <c r="J140" s="15"/>
    </row>
    <row r="141" spans="6:10" x14ac:dyDescent="0.25">
      <c r="G141" s="15"/>
      <c r="H141" s="15"/>
      <c r="I141" s="1"/>
      <c r="J141" s="15"/>
    </row>
    <row r="142" spans="6:10" x14ac:dyDescent="0.25">
      <c r="G142" s="15"/>
      <c r="H142" s="15"/>
      <c r="I142" s="1"/>
      <c r="J142" s="15"/>
    </row>
    <row r="143" spans="6:10" x14ac:dyDescent="0.25">
      <c r="F143" s="13"/>
      <c r="G143" s="15"/>
      <c r="H143" s="15"/>
      <c r="I143" s="1"/>
      <c r="J143" s="15"/>
    </row>
    <row r="144" spans="6:10" x14ac:dyDescent="0.25">
      <c r="F144" s="13"/>
      <c r="G144" s="15"/>
      <c r="H144" s="15"/>
      <c r="I144" s="1"/>
      <c r="J144" s="15"/>
    </row>
    <row r="145" spans="6:10" x14ac:dyDescent="0.25">
      <c r="F145" s="13"/>
      <c r="G145" s="15"/>
      <c r="H145" s="15"/>
      <c r="I145" s="1"/>
      <c r="J145" s="15"/>
    </row>
    <row r="146" spans="6:10" x14ac:dyDescent="0.25">
      <c r="G146" s="15"/>
      <c r="H146" s="15"/>
      <c r="I146" s="1"/>
      <c r="J146" s="15"/>
    </row>
    <row r="147" spans="6:10" x14ac:dyDescent="0.25">
      <c r="G147" s="15"/>
      <c r="H147" s="15"/>
      <c r="I147" s="1"/>
      <c r="J147" s="15"/>
    </row>
    <row r="148" spans="6:10" x14ac:dyDescent="0.25">
      <c r="F148" s="13"/>
      <c r="G148" s="15"/>
      <c r="H148" s="15"/>
      <c r="I148" s="1"/>
      <c r="J148" s="15"/>
    </row>
    <row r="149" spans="6:10" x14ac:dyDescent="0.25">
      <c r="G149" s="15"/>
      <c r="H149" s="15"/>
      <c r="I149" s="1"/>
      <c r="J149" s="15"/>
    </row>
    <row r="150" spans="6:10" x14ac:dyDescent="0.25">
      <c r="F150" s="13"/>
      <c r="G150" s="15"/>
      <c r="H150" s="15"/>
      <c r="I150" s="1"/>
      <c r="J150" s="15"/>
    </row>
    <row r="151" spans="6:10" x14ac:dyDescent="0.25">
      <c r="G151" s="15"/>
      <c r="H151" s="15"/>
      <c r="I151" s="1"/>
      <c r="J151" s="15"/>
    </row>
    <row r="152" spans="6:10" x14ac:dyDescent="0.25">
      <c r="G152" s="15"/>
      <c r="H152" s="15"/>
      <c r="I152" s="1"/>
      <c r="J152" s="15"/>
    </row>
    <row r="153" spans="6:10" x14ac:dyDescent="0.25">
      <c r="G153" s="15"/>
      <c r="H153" s="15"/>
      <c r="I153" s="1"/>
      <c r="J153" s="15"/>
    </row>
    <row r="154" spans="6:10" x14ac:dyDescent="0.25">
      <c r="F154" s="13"/>
      <c r="G154" s="15"/>
      <c r="H154" s="15"/>
      <c r="I154" s="1"/>
      <c r="J154" s="15"/>
    </row>
    <row r="155" spans="6:10" x14ac:dyDescent="0.25">
      <c r="G155" s="15"/>
      <c r="H155" s="15"/>
      <c r="I155" s="1"/>
      <c r="J155" s="15"/>
    </row>
    <row r="156" spans="6:10" x14ac:dyDescent="0.25">
      <c r="H156" s="23"/>
      <c r="J156" s="23"/>
    </row>
  </sheetData>
  <conditionalFormatting sqref="C8:C155">
    <cfRule type="cellIs" dxfId="3" priority="1" operator="equal">
      <formula>"Jan"</formula>
    </cfRule>
    <cfRule type="cellIs" dxfId="2" priority="2" operator="equal">
      <formula>"""Jan"""</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D8112-E78C-4C1B-9B33-72DE092FF25F}">
  <dimension ref="B2:C51"/>
  <sheetViews>
    <sheetView workbookViewId="0">
      <selection activeCell="B30" sqref="B30"/>
    </sheetView>
  </sheetViews>
  <sheetFormatPr defaultRowHeight="15" x14ac:dyDescent="0.25"/>
  <cols>
    <col min="2" max="2" width="20" customWidth="1"/>
    <col min="3" max="3" width="17.85546875" customWidth="1"/>
  </cols>
  <sheetData>
    <row r="2" spans="2:3" x14ac:dyDescent="0.25">
      <c r="B2" s="25" t="s">
        <v>92</v>
      </c>
      <c r="C2" s="25" t="s">
        <v>93</v>
      </c>
    </row>
    <row r="3" spans="2:3" x14ac:dyDescent="0.25">
      <c r="B3" s="24" t="s">
        <v>35</v>
      </c>
      <c r="C3" s="24" t="s">
        <v>84</v>
      </c>
    </row>
    <row r="4" spans="2:3" x14ac:dyDescent="0.25">
      <c r="B4" s="24" t="s">
        <v>36</v>
      </c>
      <c r="C4" s="24" t="s">
        <v>85</v>
      </c>
    </row>
    <row r="5" spans="2:3" x14ac:dyDescent="0.25">
      <c r="B5" s="24" t="s">
        <v>37</v>
      </c>
      <c r="C5" s="24" t="s">
        <v>84</v>
      </c>
    </row>
    <row r="6" spans="2:3" x14ac:dyDescent="0.25">
      <c r="B6" s="24" t="s">
        <v>38</v>
      </c>
      <c r="C6" s="24" t="s">
        <v>86</v>
      </c>
    </row>
    <row r="7" spans="2:3" x14ac:dyDescent="0.25">
      <c r="B7" s="24" t="s">
        <v>39</v>
      </c>
      <c r="C7" s="24" t="s">
        <v>87</v>
      </c>
    </row>
    <row r="8" spans="2:3" x14ac:dyDescent="0.25">
      <c r="B8" s="24" t="s">
        <v>40</v>
      </c>
      <c r="C8" s="24" t="s">
        <v>88</v>
      </c>
    </row>
    <row r="9" spans="2:3" x14ac:dyDescent="0.25">
      <c r="B9" s="24" t="s">
        <v>41</v>
      </c>
      <c r="C9" s="24" t="s">
        <v>85</v>
      </c>
    </row>
    <row r="10" spans="2:3" x14ac:dyDescent="0.25">
      <c r="B10" s="24" t="s">
        <v>42</v>
      </c>
      <c r="C10" s="24" t="s">
        <v>87</v>
      </c>
    </row>
    <row r="11" spans="2:3" x14ac:dyDescent="0.25">
      <c r="B11" s="24" t="s">
        <v>43</v>
      </c>
      <c r="C11" s="24" t="s">
        <v>89</v>
      </c>
    </row>
    <row r="12" spans="2:3" x14ac:dyDescent="0.25">
      <c r="B12" s="24" t="s">
        <v>44</v>
      </c>
      <c r="C12" s="24" t="s">
        <v>90</v>
      </c>
    </row>
    <row r="13" spans="2:3" x14ac:dyDescent="0.25">
      <c r="B13" s="24" t="s">
        <v>45</v>
      </c>
      <c r="C13" s="24" t="s">
        <v>90</v>
      </c>
    </row>
    <row r="14" spans="2:3" x14ac:dyDescent="0.25">
      <c r="B14" s="24" t="s">
        <v>46</v>
      </c>
      <c r="C14" s="24" t="s">
        <v>86</v>
      </c>
    </row>
    <row r="15" spans="2:3" x14ac:dyDescent="0.25">
      <c r="B15" s="24" t="s">
        <v>47</v>
      </c>
      <c r="C15" s="24" t="s">
        <v>90</v>
      </c>
    </row>
    <row r="16" spans="2:3" x14ac:dyDescent="0.25">
      <c r="B16" s="24" t="s">
        <v>48</v>
      </c>
      <c r="C16" s="24" t="s">
        <v>87</v>
      </c>
    </row>
    <row r="17" spans="2:3" x14ac:dyDescent="0.25">
      <c r="B17" s="24" t="s">
        <v>49</v>
      </c>
      <c r="C17" s="24" t="s">
        <v>87</v>
      </c>
    </row>
    <row r="18" spans="2:3" x14ac:dyDescent="0.25">
      <c r="B18" s="24" t="s">
        <v>50</v>
      </c>
      <c r="C18" s="24" t="s">
        <v>87</v>
      </c>
    </row>
    <row r="19" spans="2:3" x14ac:dyDescent="0.25">
      <c r="B19" s="24" t="s">
        <v>51</v>
      </c>
      <c r="C19" s="24" t="s">
        <v>87</v>
      </c>
    </row>
    <row r="20" spans="2:3" x14ac:dyDescent="0.25">
      <c r="B20" s="24" t="s">
        <v>52</v>
      </c>
      <c r="C20" s="24" t="s">
        <v>87</v>
      </c>
    </row>
    <row r="21" spans="2:3" x14ac:dyDescent="0.25">
      <c r="B21" s="24" t="s">
        <v>53</v>
      </c>
      <c r="C21" s="24" t="s">
        <v>87</v>
      </c>
    </row>
    <row r="22" spans="2:3" x14ac:dyDescent="0.25">
      <c r="B22" s="24" t="s">
        <v>54</v>
      </c>
      <c r="C22" s="24" t="s">
        <v>87</v>
      </c>
    </row>
    <row r="23" spans="2:3" x14ac:dyDescent="0.25">
      <c r="B23" s="24" t="s">
        <v>55</v>
      </c>
      <c r="C23" s="24" t="s">
        <v>87</v>
      </c>
    </row>
    <row r="24" spans="2:3" x14ac:dyDescent="0.25">
      <c r="B24" s="24" t="s">
        <v>56</v>
      </c>
      <c r="C24" s="24" t="s">
        <v>86</v>
      </c>
    </row>
    <row r="25" spans="2:3" x14ac:dyDescent="0.25">
      <c r="B25" s="24" t="s">
        <v>57</v>
      </c>
      <c r="C25" s="24" t="s">
        <v>87</v>
      </c>
    </row>
    <row r="26" spans="2:3" x14ac:dyDescent="0.25">
      <c r="B26" s="24" t="s">
        <v>58</v>
      </c>
      <c r="C26" s="24" t="s">
        <v>88</v>
      </c>
    </row>
    <row r="27" spans="2:3" x14ac:dyDescent="0.25">
      <c r="B27" s="24" t="s">
        <v>59</v>
      </c>
      <c r="C27" s="24" t="s">
        <v>85</v>
      </c>
    </row>
    <row r="28" spans="2:3" x14ac:dyDescent="0.25">
      <c r="B28" s="24" t="s">
        <v>60</v>
      </c>
      <c r="C28" s="24" t="s">
        <v>85</v>
      </c>
    </row>
    <row r="29" spans="2:3" x14ac:dyDescent="0.25">
      <c r="B29" s="24" t="s">
        <v>61</v>
      </c>
      <c r="C29" s="24" t="s">
        <v>90</v>
      </c>
    </row>
    <row r="30" spans="2:3" x14ac:dyDescent="0.25">
      <c r="B30" s="24" t="s">
        <v>62</v>
      </c>
      <c r="C30" s="24" t="s">
        <v>90</v>
      </c>
    </row>
    <row r="31" spans="2:3" x14ac:dyDescent="0.25">
      <c r="B31" s="24" t="s">
        <v>63</v>
      </c>
      <c r="C31" s="24" t="s">
        <v>90</v>
      </c>
    </row>
    <row r="32" spans="2:3" x14ac:dyDescent="0.25">
      <c r="B32" s="24" t="s">
        <v>64</v>
      </c>
      <c r="C32" s="24" t="s">
        <v>91</v>
      </c>
    </row>
    <row r="33" spans="2:3" x14ac:dyDescent="0.25">
      <c r="B33" s="24" t="s">
        <v>65</v>
      </c>
      <c r="C33" s="24" t="s">
        <v>91</v>
      </c>
    </row>
    <row r="34" spans="2:3" x14ac:dyDescent="0.25">
      <c r="B34" s="24" t="s">
        <v>66</v>
      </c>
      <c r="C34" s="24" t="s">
        <v>90</v>
      </c>
    </row>
    <row r="35" spans="2:3" x14ac:dyDescent="0.25">
      <c r="B35" s="24" t="s">
        <v>67</v>
      </c>
      <c r="C35" s="24" t="s">
        <v>90</v>
      </c>
    </row>
    <row r="36" spans="2:3" x14ac:dyDescent="0.25">
      <c r="B36" s="24" t="s">
        <v>68</v>
      </c>
      <c r="C36" s="24" t="s">
        <v>84</v>
      </c>
    </row>
    <row r="37" spans="2:3" x14ac:dyDescent="0.25">
      <c r="B37" s="24" t="s">
        <v>69</v>
      </c>
      <c r="C37" s="24" t="s">
        <v>84</v>
      </c>
    </row>
    <row r="38" spans="2:3" x14ac:dyDescent="0.25">
      <c r="B38" s="24" t="s">
        <v>70</v>
      </c>
      <c r="C38" s="24" t="s">
        <v>91</v>
      </c>
    </row>
    <row r="39" spans="2:3" x14ac:dyDescent="0.25">
      <c r="B39" s="24" t="s">
        <v>71</v>
      </c>
      <c r="C39" s="24" t="s">
        <v>84</v>
      </c>
    </row>
    <row r="40" spans="2:3" x14ac:dyDescent="0.25">
      <c r="B40" s="24" t="s">
        <v>72</v>
      </c>
      <c r="C40" s="24" t="s">
        <v>84</v>
      </c>
    </row>
    <row r="41" spans="2:3" x14ac:dyDescent="0.25">
      <c r="B41" s="24" t="s">
        <v>73</v>
      </c>
      <c r="C41" s="24" t="s">
        <v>84</v>
      </c>
    </row>
    <row r="42" spans="2:3" x14ac:dyDescent="0.25">
      <c r="B42" s="24" t="s">
        <v>74</v>
      </c>
      <c r="C42" s="24" t="s">
        <v>84</v>
      </c>
    </row>
    <row r="43" spans="2:3" x14ac:dyDescent="0.25">
      <c r="B43" s="24" t="s">
        <v>75</v>
      </c>
      <c r="C43" s="24" t="s">
        <v>86</v>
      </c>
    </row>
    <row r="44" spans="2:3" x14ac:dyDescent="0.25">
      <c r="B44" s="24" t="s">
        <v>76</v>
      </c>
      <c r="C44" s="24" t="s">
        <v>86</v>
      </c>
    </row>
    <row r="45" spans="2:3" x14ac:dyDescent="0.25">
      <c r="B45" s="24" t="s">
        <v>77</v>
      </c>
      <c r="C45" s="24" t="s">
        <v>88</v>
      </c>
    </row>
    <row r="46" spans="2:3" x14ac:dyDescent="0.25">
      <c r="B46" s="24" t="s">
        <v>78</v>
      </c>
      <c r="C46" s="24" t="s">
        <v>88</v>
      </c>
    </row>
    <row r="47" spans="2:3" x14ac:dyDescent="0.25">
      <c r="B47" s="24" t="s">
        <v>79</v>
      </c>
      <c r="C47" s="24" t="s">
        <v>87</v>
      </c>
    </row>
    <row r="48" spans="2:3" x14ac:dyDescent="0.25">
      <c r="B48" s="24" t="s">
        <v>80</v>
      </c>
      <c r="C48" s="24" t="s">
        <v>87</v>
      </c>
    </row>
    <row r="49" spans="2:3" x14ac:dyDescent="0.25">
      <c r="B49" s="24" t="s">
        <v>81</v>
      </c>
      <c r="C49" s="24" t="s">
        <v>87</v>
      </c>
    </row>
    <row r="50" spans="2:3" x14ac:dyDescent="0.25">
      <c r="B50" s="24" t="s">
        <v>82</v>
      </c>
      <c r="C50" s="24" t="s">
        <v>90</v>
      </c>
    </row>
    <row r="51" spans="2:3" x14ac:dyDescent="0.25">
      <c r="B51" s="24" t="s">
        <v>83</v>
      </c>
      <c r="C51" s="24"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21FDC-2179-4738-ADFD-59CD049AB883}">
  <dimension ref="B2:N119"/>
  <sheetViews>
    <sheetView workbookViewId="0">
      <selection activeCell="K42" sqref="K42"/>
    </sheetView>
  </sheetViews>
  <sheetFormatPr defaultRowHeight="15" x14ac:dyDescent="0.25"/>
  <cols>
    <col min="2" max="2" width="13.7109375" customWidth="1"/>
    <col min="5" max="5" width="10.42578125" customWidth="1"/>
    <col min="6" max="6" width="10" customWidth="1"/>
    <col min="7" max="7" width="10.7109375" customWidth="1"/>
    <col min="8" max="8" width="16.7109375" customWidth="1"/>
    <col min="9" max="9" width="17" customWidth="1"/>
    <col min="10" max="10" width="15.7109375" customWidth="1"/>
    <col min="12" max="12" width="13.7109375" bestFit="1" customWidth="1"/>
    <col min="13" max="13" width="18.7109375" bestFit="1" customWidth="1"/>
    <col min="14" max="14" width="30.7109375" bestFit="1" customWidth="1"/>
    <col min="15" max="15" width="18.7109375" bestFit="1" customWidth="1"/>
    <col min="16" max="16" width="30.7109375" bestFit="1" customWidth="1"/>
    <col min="17" max="17" width="18.7109375" bestFit="1" customWidth="1"/>
    <col min="18" max="18" width="30.7109375" bestFit="1" customWidth="1"/>
    <col min="19" max="19" width="18.7109375" bestFit="1" customWidth="1"/>
    <col min="20" max="20" width="30.7109375" bestFit="1" customWidth="1"/>
    <col min="21" max="21" width="18.7109375" bestFit="1" customWidth="1"/>
    <col min="22" max="22" width="30.7109375" bestFit="1" customWidth="1"/>
    <col min="23" max="23" width="23.7109375" bestFit="1" customWidth="1"/>
    <col min="24" max="24" width="35.7109375" bestFit="1" customWidth="1"/>
    <col min="25" max="127" width="16.85546875" bestFit="1" customWidth="1"/>
    <col min="128" max="129" width="11.28515625" bestFit="1" customWidth="1"/>
  </cols>
  <sheetData>
    <row r="2" spans="2:14" x14ac:dyDescent="0.25">
      <c r="B2" s="2" t="s">
        <v>92</v>
      </c>
      <c r="C2" s="2" t="s">
        <v>93</v>
      </c>
      <c r="D2" s="2" t="s">
        <v>94</v>
      </c>
      <c r="E2" s="2" t="s">
        <v>95</v>
      </c>
      <c r="F2" s="2" t="s">
        <v>96</v>
      </c>
      <c r="G2" s="2" t="s">
        <v>97</v>
      </c>
      <c r="H2" s="2" t="s">
        <v>98</v>
      </c>
      <c r="I2" s="2" t="s">
        <v>99</v>
      </c>
      <c r="J2" s="3" t="s">
        <v>100</v>
      </c>
    </row>
    <row r="3" spans="2:14" x14ac:dyDescent="0.25">
      <c r="B3" t="s">
        <v>69</v>
      </c>
      <c r="C3" t="str">
        <f>_xlfn.XLOOKUP(B3, Group!B:B, Group!C:C, "Nie znaleziono")</f>
        <v>SEA</v>
      </c>
      <c r="D3" s="31">
        <v>41641</v>
      </c>
      <c r="E3">
        <v>8772</v>
      </c>
      <c r="F3" s="30">
        <v>38.844068513451887</v>
      </c>
      <c r="G3" s="15">
        <v>43.142870041039679</v>
      </c>
      <c r="H3" s="30">
        <f t="shared" ref="H3:H34" si="0">G3*E3</f>
        <v>378449.25600000005</v>
      </c>
      <c r="I3" s="30">
        <f t="shared" ref="I3:I34" si="1">E3*F3</f>
        <v>340740.16899999994</v>
      </c>
      <c r="J3" s="30">
        <f t="shared" ref="J3:J34" si="2">H3-I3</f>
        <v>37709.087000000116</v>
      </c>
      <c r="L3" s="32" t="s">
        <v>106</v>
      </c>
      <c r="M3" t="s">
        <v>1</v>
      </c>
    </row>
    <row r="4" spans="2:14" x14ac:dyDescent="0.25">
      <c r="B4" t="s">
        <v>46</v>
      </c>
      <c r="C4" t="str">
        <f>_xlfn.XLOOKUP(B4, Group!B:B, Group!C:C, "Nie znaleziono")</f>
        <v>ADB</v>
      </c>
      <c r="D4" s="31">
        <v>41643</v>
      </c>
      <c r="E4">
        <v>412</v>
      </c>
      <c r="F4" s="30">
        <v>438.86800000000005</v>
      </c>
      <c r="G4" s="15">
        <v>534.9994999999999</v>
      </c>
      <c r="H4" s="30">
        <f t="shared" si="0"/>
        <v>220419.79399999997</v>
      </c>
      <c r="I4" s="30">
        <f t="shared" si="1"/>
        <v>180813.61600000001</v>
      </c>
      <c r="J4" s="30">
        <f t="shared" si="2"/>
        <v>39606.177999999956</v>
      </c>
    </row>
    <row r="5" spans="2:14" x14ac:dyDescent="0.25">
      <c r="B5" t="s">
        <v>46</v>
      </c>
      <c r="C5" t="str">
        <f>_xlfn.XLOOKUP(B5, Group!B:B, Group!C:C, "Nie znaleziono")</f>
        <v>ADB</v>
      </c>
      <c r="D5" s="31">
        <v>41643</v>
      </c>
      <c r="E5">
        <v>116</v>
      </c>
      <c r="F5" s="30">
        <v>438.86800000000005</v>
      </c>
      <c r="G5" s="15">
        <v>555.10466666666662</v>
      </c>
      <c r="H5" s="30">
        <f t="shared" si="0"/>
        <v>64392.141333333326</v>
      </c>
      <c r="I5" s="30">
        <f t="shared" si="1"/>
        <v>50908.688000000009</v>
      </c>
      <c r="J5" s="30">
        <f t="shared" si="2"/>
        <v>13483.453333333317</v>
      </c>
      <c r="L5" s="32" t="s">
        <v>103</v>
      </c>
      <c r="M5" t="s">
        <v>105</v>
      </c>
      <c r="N5" t="s">
        <v>107</v>
      </c>
    </row>
    <row r="6" spans="2:14" x14ac:dyDescent="0.25">
      <c r="B6" t="s">
        <v>74</v>
      </c>
      <c r="C6" t="str">
        <f>_xlfn.XLOOKUP(B6, Group!B:B, Group!C:C, "Nie znaleziono")</f>
        <v>SEA</v>
      </c>
      <c r="D6" s="31">
        <v>41643</v>
      </c>
      <c r="E6">
        <v>4928</v>
      </c>
      <c r="F6" s="30">
        <v>15.833050887978139</v>
      </c>
      <c r="G6" s="15">
        <v>17.58307650273224</v>
      </c>
      <c r="H6" s="30">
        <f t="shared" si="0"/>
        <v>86649.401005464475</v>
      </c>
      <c r="I6" s="30">
        <f t="shared" si="1"/>
        <v>78025.274775956263</v>
      </c>
      <c r="J6" s="30">
        <f t="shared" si="2"/>
        <v>8624.1262295082124</v>
      </c>
      <c r="L6" s="33" t="s">
        <v>35</v>
      </c>
      <c r="M6" s="30">
        <v>152270.58139863188</v>
      </c>
      <c r="N6" s="30">
        <v>511456.04445833329</v>
      </c>
    </row>
    <row r="7" spans="2:14" x14ac:dyDescent="0.25">
      <c r="B7" t="s">
        <v>66</v>
      </c>
      <c r="C7" t="str">
        <f>_xlfn.XLOOKUP(B7, Group!B:B, Group!C:C, "Nie znaleziono")</f>
        <v>FIX</v>
      </c>
      <c r="D7" s="31">
        <v>41644</v>
      </c>
      <c r="E7">
        <v>336</v>
      </c>
      <c r="F7" s="30">
        <v>24.600854166666664</v>
      </c>
      <c r="G7" s="15">
        <v>27.299666666666667</v>
      </c>
      <c r="H7" s="30">
        <f t="shared" si="0"/>
        <v>9172.6880000000001</v>
      </c>
      <c r="I7" s="30">
        <f t="shared" si="1"/>
        <v>8265.8869999999988</v>
      </c>
      <c r="J7" s="30">
        <f t="shared" si="2"/>
        <v>906.8010000000013</v>
      </c>
      <c r="L7" s="33" t="s">
        <v>46</v>
      </c>
      <c r="M7" s="30">
        <v>804718.40817806986</v>
      </c>
      <c r="N7" s="30">
        <v>2735624.9797666674</v>
      </c>
    </row>
    <row r="8" spans="2:14" x14ac:dyDescent="0.25">
      <c r="B8" t="s">
        <v>47</v>
      </c>
      <c r="C8" t="str">
        <f>_xlfn.XLOOKUP(B8, Group!B:B, Group!C:C, "Nie znaleziono")</f>
        <v>FIX</v>
      </c>
      <c r="D8" s="31">
        <v>41647</v>
      </c>
      <c r="E8">
        <v>64</v>
      </c>
      <c r="F8" s="30">
        <v>1523.7376000000002</v>
      </c>
      <c r="G8" s="15">
        <v>1782.4995999999999</v>
      </c>
      <c r="H8" s="30">
        <f t="shared" si="0"/>
        <v>114079.97439999999</v>
      </c>
      <c r="I8" s="30">
        <f t="shared" si="1"/>
        <v>97519.20640000001</v>
      </c>
      <c r="J8" s="30">
        <f t="shared" si="2"/>
        <v>16560.767999999982</v>
      </c>
      <c r="L8" s="33" t="s">
        <v>104</v>
      </c>
      <c r="M8" s="30">
        <v>956988.98957670177</v>
      </c>
      <c r="N8" s="30">
        <v>3247081.0242250008</v>
      </c>
    </row>
    <row r="9" spans="2:14" x14ac:dyDescent="0.25">
      <c r="B9" t="s">
        <v>35</v>
      </c>
      <c r="C9" t="str">
        <f>_xlfn.XLOOKUP(B9, Group!B:B, Group!C:C, "Nie znaleziono")</f>
        <v>SEA</v>
      </c>
      <c r="D9" s="31">
        <v>41648</v>
      </c>
      <c r="E9">
        <v>88</v>
      </c>
      <c r="F9" s="30">
        <v>323.72199999999998</v>
      </c>
      <c r="G9" s="15">
        <v>415.00024999999994</v>
      </c>
      <c r="H9" s="30">
        <f t="shared" si="0"/>
        <v>36520.021999999997</v>
      </c>
      <c r="I9" s="30">
        <f t="shared" si="1"/>
        <v>28487.536</v>
      </c>
      <c r="J9" s="30">
        <f t="shared" si="2"/>
        <v>8032.4859999999971</v>
      </c>
    </row>
    <row r="10" spans="2:14" x14ac:dyDescent="0.25">
      <c r="B10" t="s">
        <v>46</v>
      </c>
      <c r="C10" t="str">
        <f>_xlfn.XLOOKUP(B10, Group!B:B, Group!C:C, "Nie znaleziono")</f>
        <v>ADB</v>
      </c>
      <c r="D10" s="31">
        <v>41648</v>
      </c>
      <c r="E10">
        <v>111</v>
      </c>
      <c r="F10" s="30">
        <v>442.77600000000007</v>
      </c>
      <c r="G10" s="15">
        <v>508.20816666666673</v>
      </c>
      <c r="H10" s="30">
        <f t="shared" si="0"/>
        <v>56411.106500000009</v>
      </c>
      <c r="I10" s="30">
        <f t="shared" si="1"/>
        <v>49148.136000000006</v>
      </c>
      <c r="J10" s="30">
        <f t="shared" si="2"/>
        <v>7262.9705000000031</v>
      </c>
    </row>
    <row r="11" spans="2:14" x14ac:dyDescent="0.25">
      <c r="B11" t="s">
        <v>46</v>
      </c>
      <c r="C11" t="str">
        <f>_xlfn.XLOOKUP(B11, Group!B:B, Group!C:C, "Nie znaleziono")</f>
        <v>ADB</v>
      </c>
      <c r="D11" s="31">
        <v>41648</v>
      </c>
      <c r="E11">
        <v>247</v>
      </c>
      <c r="F11" s="30">
        <v>449.51920000000001</v>
      </c>
      <c r="G11" s="15">
        <v>541.68730000000005</v>
      </c>
      <c r="H11" s="30">
        <f t="shared" si="0"/>
        <v>133796.76310000001</v>
      </c>
      <c r="I11" s="30">
        <f t="shared" si="1"/>
        <v>111031.2424</v>
      </c>
      <c r="J11" s="30">
        <f t="shared" si="2"/>
        <v>22765.520700000008</v>
      </c>
    </row>
    <row r="12" spans="2:14" x14ac:dyDescent="0.25">
      <c r="B12" t="s">
        <v>35</v>
      </c>
      <c r="C12" t="str">
        <f>_xlfn.XLOOKUP(B12, Group!B:B, Group!C:C, "Nie znaleziono")</f>
        <v>SEA</v>
      </c>
      <c r="D12" s="31">
        <v>41648</v>
      </c>
      <c r="E12">
        <v>111</v>
      </c>
      <c r="F12" s="30">
        <v>33.336910447761191</v>
      </c>
      <c r="G12" s="15">
        <v>508.20816666666673</v>
      </c>
      <c r="H12" s="30">
        <f t="shared" si="0"/>
        <v>56411.106500000009</v>
      </c>
      <c r="I12" s="30">
        <f t="shared" si="1"/>
        <v>3700.3970597014923</v>
      </c>
      <c r="J12" s="30">
        <f t="shared" si="2"/>
        <v>52710.709440298517</v>
      </c>
    </row>
    <row r="13" spans="2:14" x14ac:dyDescent="0.25">
      <c r="B13" t="s">
        <v>39</v>
      </c>
      <c r="C13" t="str">
        <f>_xlfn.XLOOKUP(B13, Group!B:B, Group!C:C, "Nie znaleziono")</f>
        <v>FMS</v>
      </c>
      <c r="D13" s="31">
        <v>41649</v>
      </c>
      <c r="E13">
        <v>192</v>
      </c>
      <c r="F13" s="30">
        <v>57.239838541666664</v>
      </c>
      <c r="G13" s="15">
        <v>63.511083333333332</v>
      </c>
      <c r="H13" s="30">
        <f t="shared" si="0"/>
        <v>12194.128000000001</v>
      </c>
      <c r="I13" s="30">
        <f t="shared" si="1"/>
        <v>10990.048999999999</v>
      </c>
      <c r="J13" s="30">
        <f t="shared" si="2"/>
        <v>1204.0790000000015</v>
      </c>
    </row>
    <row r="14" spans="2:14" x14ac:dyDescent="0.25">
      <c r="B14" t="s">
        <v>41</v>
      </c>
      <c r="C14" t="str">
        <f>_xlfn.XLOOKUP(B14, Group!B:B, Group!C:C, "Nie znaleziono")</f>
        <v>ADI</v>
      </c>
      <c r="D14" s="31">
        <v>41649</v>
      </c>
      <c r="E14">
        <v>1788</v>
      </c>
      <c r="F14" s="30">
        <v>68.416101230425042</v>
      </c>
      <c r="G14" s="15">
        <v>75.826541387024619</v>
      </c>
      <c r="H14" s="30">
        <f t="shared" si="0"/>
        <v>135577.85600000003</v>
      </c>
      <c r="I14" s="30">
        <f t="shared" si="1"/>
        <v>122327.98899999997</v>
      </c>
      <c r="J14" s="30">
        <f t="shared" si="2"/>
        <v>13249.867000000057</v>
      </c>
    </row>
    <row r="15" spans="2:14" x14ac:dyDescent="0.25">
      <c r="B15" t="s">
        <v>42</v>
      </c>
      <c r="C15" t="str">
        <f>_xlfn.XLOOKUP(B15, Group!B:B, Group!C:C, "Nie znaleziono")</f>
        <v>FMS</v>
      </c>
      <c r="D15" s="31">
        <v>41649</v>
      </c>
      <c r="E15">
        <v>1238</v>
      </c>
      <c r="F15" s="30">
        <v>15.849407915993538</v>
      </c>
      <c r="G15" s="15">
        <v>17.590675282714056</v>
      </c>
      <c r="H15" s="30">
        <f t="shared" si="0"/>
        <v>21777.256000000001</v>
      </c>
      <c r="I15" s="30">
        <f t="shared" si="1"/>
        <v>19621.566999999999</v>
      </c>
      <c r="J15" s="30">
        <f t="shared" si="2"/>
        <v>2155.6890000000021</v>
      </c>
    </row>
    <row r="16" spans="2:14" x14ac:dyDescent="0.25">
      <c r="B16" t="s">
        <v>43</v>
      </c>
      <c r="C16" t="str">
        <f>_xlfn.XLOOKUP(B16, Group!B:B, Group!C:C, "Nie znaleziono")</f>
        <v>SAB</v>
      </c>
      <c r="D16" s="31">
        <v>41649</v>
      </c>
      <c r="E16">
        <v>3000</v>
      </c>
      <c r="F16" s="30">
        <v>70.937286</v>
      </c>
      <c r="G16" s="15">
        <v>77.872133333333338</v>
      </c>
      <c r="H16" s="30">
        <f t="shared" si="0"/>
        <v>233616.40000000002</v>
      </c>
      <c r="I16" s="30">
        <f t="shared" si="1"/>
        <v>212811.85800000001</v>
      </c>
      <c r="J16" s="30">
        <f t="shared" si="2"/>
        <v>20804.542000000016</v>
      </c>
    </row>
    <row r="17" spans="2:10" x14ac:dyDescent="0.25">
      <c r="B17" t="s">
        <v>44</v>
      </c>
      <c r="C17" t="str">
        <f>_xlfn.XLOOKUP(B17, Group!B:B, Group!C:C, "Nie znaleziono")</f>
        <v>FIX</v>
      </c>
      <c r="D17" s="31">
        <v>41649</v>
      </c>
      <c r="E17">
        <v>4300</v>
      </c>
      <c r="F17" s="30">
        <v>65.616101860465122</v>
      </c>
      <c r="G17" s="15">
        <v>72.804818604651174</v>
      </c>
      <c r="H17" s="30">
        <f t="shared" si="0"/>
        <v>313060.72000000003</v>
      </c>
      <c r="I17" s="30">
        <f t="shared" si="1"/>
        <v>282149.23800000001</v>
      </c>
      <c r="J17" s="30">
        <f t="shared" si="2"/>
        <v>30911.482000000018</v>
      </c>
    </row>
    <row r="18" spans="2:10" x14ac:dyDescent="0.25">
      <c r="B18" t="s">
        <v>51</v>
      </c>
      <c r="C18" t="str">
        <f>_xlfn.XLOOKUP(B18, Group!B:B, Group!C:C, "Nie znaleziono")</f>
        <v>FMS</v>
      </c>
      <c r="D18" s="31">
        <v>41649</v>
      </c>
      <c r="E18">
        <v>1080</v>
      </c>
      <c r="F18" s="30">
        <v>28.77118611111111</v>
      </c>
      <c r="G18" s="15">
        <v>31.929370370370375</v>
      </c>
      <c r="H18" s="30">
        <f t="shared" si="0"/>
        <v>34483.720000000008</v>
      </c>
      <c r="I18" s="30">
        <f t="shared" si="1"/>
        <v>31072.880999999998</v>
      </c>
      <c r="J18" s="30">
        <f t="shared" si="2"/>
        <v>3410.8390000000109</v>
      </c>
    </row>
    <row r="19" spans="2:10" x14ac:dyDescent="0.25">
      <c r="B19" t="s">
        <v>52</v>
      </c>
      <c r="C19" t="str">
        <f>_xlfn.XLOOKUP(B19, Group!B:B, Group!C:C, "Nie znaleziono")</f>
        <v>FMS</v>
      </c>
      <c r="D19" s="31">
        <v>41649</v>
      </c>
      <c r="E19">
        <v>96</v>
      </c>
      <c r="F19" s="30">
        <v>28.777145833333332</v>
      </c>
      <c r="G19" s="15">
        <v>31.933916666666672</v>
      </c>
      <c r="H19" s="30">
        <f t="shared" si="0"/>
        <v>3065.6560000000004</v>
      </c>
      <c r="I19" s="30">
        <f t="shared" si="1"/>
        <v>2762.6059999999998</v>
      </c>
      <c r="J19" s="30">
        <f t="shared" si="2"/>
        <v>303.05000000000064</v>
      </c>
    </row>
    <row r="20" spans="2:10" x14ac:dyDescent="0.25">
      <c r="B20" t="s">
        <v>58</v>
      </c>
      <c r="C20" t="str">
        <f>_xlfn.XLOOKUP(B20, Group!B:B, Group!C:C, "Nie znaleziono")</f>
        <v>INS</v>
      </c>
      <c r="D20" s="31">
        <v>41649</v>
      </c>
      <c r="E20">
        <v>600</v>
      </c>
      <c r="F20" s="30">
        <v>24.191521666666667</v>
      </c>
      <c r="G20" s="15">
        <v>26.893586666666664</v>
      </c>
      <c r="H20" s="30">
        <f t="shared" si="0"/>
        <v>16136.151999999998</v>
      </c>
      <c r="I20" s="30">
        <f t="shared" si="1"/>
        <v>14514.913</v>
      </c>
      <c r="J20" s="30">
        <f t="shared" si="2"/>
        <v>1621.2389999999978</v>
      </c>
    </row>
    <row r="21" spans="2:10" x14ac:dyDescent="0.25">
      <c r="B21" t="s">
        <v>59</v>
      </c>
      <c r="C21" t="str">
        <f>_xlfn.XLOOKUP(B21, Group!B:B, Group!C:C, "Nie znaleziono")</f>
        <v>ADI</v>
      </c>
      <c r="D21" s="31">
        <v>41649</v>
      </c>
      <c r="E21">
        <v>1656</v>
      </c>
      <c r="F21" s="30">
        <v>24.280506038647339</v>
      </c>
      <c r="G21" s="15">
        <v>26.944898550724641</v>
      </c>
      <c r="H21" s="30">
        <f t="shared" si="0"/>
        <v>44620.752000000008</v>
      </c>
      <c r="I21" s="30">
        <f t="shared" si="1"/>
        <v>40208.517999999989</v>
      </c>
      <c r="J21" s="30">
        <f t="shared" si="2"/>
        <v>4412.2340000000186</v>
      </c>
    </row>
    <row r="22" spans="2:10" x14ac:dyDescent="0.25">
      <c r="B22" t="s">
        <v>61</v>
      </c>
      <c r="C22" t="str">
        <f>_xlfn.XLOOKUP(B22, Group!B:B, Group!C:C, "Nie znaleziono")</f>
        <v>FIX</v>
      </c>
      <c r="D22" s="31">
        <v>41649</v>
      </c>
      <c r="E22">
        <v>1104</v>
      </c>
      <c r="F22" s="30">
        <v>29.500846920289856</v>
      </c>
      <c r="G22" s="15">
        <v>32.729094202898551</v>
      </c>
      <c r="H22" s="30">
        <f t="shared" si="0"/>
        <v>36132.92</v>
      </c>
      <c r="I22" s="30">
        <f t="shared" si="1"/>
        <v>32568.935000000001</v>
      </c>
      <c r="J22" s="30">
        <f t="shared" si="2"/>
        <v>3563.9849999999969</v>
      </c>
    </row>
    <row r="23" spans="2:10" x14ac:dyDescent="0.25">
      <c r="B23" t="s">
        <v>63</v>
      </c>
      <c r="C23" t="str">
        <f>_xlfn.XLOOKUP(B23, Group!B:B, Group!C:C, "Nie znaleziono")</f>
        <v>FIX</v>
      </c>
      <c r="D23" s="31">
        <v>41649</v>
      </c>
      <c r="E23">
        <v>2904</v>
      </c>
      <c r="F23" s="30">
        <v>19.427964876033059</v>
      </c>
      <c r="G23" s="15">
        <v>21.548818181818184</v>
      </c>
      <c r="H23" s="30">
        <f t="shared" si="0"/>
        <v>62577.768000000004</v>
      </c>
      <c r="I23" s="30">
        <f t="shared" si="1"/>
        <v>56418.810000000005</v>
      </c>
      <c r="J23" s="30">
        <f t="shared" si="2"/>
        <v>6158.9579999999987</v>
      </c>
    </row>
    <row r="24" spans="2:10" x14ac:dyDescent="0.25">
      <c r="B24" t="s">
        <v>65</v>
      </c>
      <c r="C24" t="str">
        <f>_xlfn.XLOOKUP(B24, Group!B:B, Group!C:C, "Nie znaleziono")</f>
        <v>OTH</v>
      </c>
      <c r="D24" s="31">
        <v>41649</v>
      </c>
      <c r="E24">
        <v>1608</v>
      </c>
      <c r="F24" s="30">
        <v>30.046611940298508</v>
      </c>
      <c r="G24" s="15">
        <v>33.336910447761191</v>
      </c>
      <c r="H24" s="30">
        <f t="shared" si="0"/>
        <v>53605.751999999993</v>
      </c>
      <c r="I24" s="30">
        <f t="shared" si="1"/>
        <v>48314.951999999997</v>
      </c>
      <c r="J24" s="30">
        <f t="shared" si="2"/>
        <v>5290.7999999999956</v>
      </c>
    </row>
    <row r="25" spans="2:10" x14ac:dyDescent="0.25">
      <c r="B25" t="s">
        <v>67</v>
      </c>
      <c r="C25" t="str">
        <f>_xlfn.XLOOKUP(B25, Group!B:B, Group!C:C, "Nie znaleziono")</f>
        <v>FIX</v>
      </c>
      <c r="D25" s="31">
        <v>41649</v>
      </c>
      <c r="E25">
        <v>1716</v>
      </c>
      <c r="F25" s="30">
        <v>24.238984848484847</v>
      </c>
      <c r="G25" s="15">
        <v>26.893846153846155</v>
      </c>
      <c r="H25" s="30">
        <f t="shared" si="0"/>
        <v>46149.840000000004</v>
      </c>
      <c r="I25" s="30">
        <f t="shared" si="1"/>
        <v>41594.097999999998</v>
      </c>
      <c r="J25" s="30">
        <f t="shared" si="2"/>
        <v>4555.7420000000056</v>
      </c>
    </row>
    <row r="26" spans="2:10" x14ac:dyDescent="0.25">
      <c r="B26" t="s">
        <v>72</v>
      </c>
      <c r="C26" t="str">
        <f>_xlfn.XLOOKUP(B26, Group!B:B, Group!C:C, "Nie znaleziono")</f>
        <v>SEA</v>
      </c>
      <c r="D26" s="31">
        <v>41649</v>
      </c>
      <c r="E26">
        <v>3080</v>
      </c>
      <c r="F26" s="30">
        <v>10.70169722222222</v>
      </c>
      <c r="G26" s="15">
        <v>11.875370370370371</v>
      </c>
      <c r="H26" s="30">
        <f t="shared" si="0"/>
        <v>36576.140740740746</v>
      </c>
      <c r="I26" s="30">
        <f t="shared" si="1"/>
        <v>32961.227444444441</v>
      </c>
      <c r="J26" s="30">
        <f t="shared" si="2"/>
        <v>3614.9132962963049</v>
      </c>
    </row>
    <row r="27" spans="2:10" x14ac:dyDescent="0.25">
      <c r="B27" t="s">
        <v>73</v>
      </c>
      <c r="C27" t="str">
        <f>_xlfn.XLOOKUP(B27, Group!B:B, Group!C:C, "Nie znaleziono")</f>
        <v>SEA</v>
      </c>
      <c r="D27" s="31">
        <v>41649</v>
      </c>
      <c r="E27">
        <v>400</v>
      </c>
      <c r="F27" s="30">
        <v>12.706785</v>
      </c>
      <c r="G27" s="15">
        <v>14.096680000000001</v>
      </c>
      <c r="H27" s="30">
        <f t="shared" si="0"/>
        <v>5638.6720000000005</v>
      </c>
      <c r="I27" s="30">
        <f t="shared" si="1"/>
        <v>5082.7139999999999</v>
      </c>
      <c r="J27" s="30">
        <f t="shared" si="2"/>
        <v>555.95800000000054</v>
      </c>
    </row>
    <row r="28" spans="2:10" x14ac:dyDescent="0.25">
      <c r="B28" t="s">
        <v>75</v>
      </c>
      <c r="C28" t="str">
        <f>_xlfn.XLOOKUP(B28, Group!B:B, Group!C:C, "Nie znaleziono")</f>
        <v>ADB</v>
      </c>
      <c r="D28" s="31">
        <v>41649</v>
      </c>
      <c r="E28">
        <v>7512</v>
      </c>
      <c r="F28" s="30">
        <v>19.84915228966986</v>
      </c>
      <c r="G28" s="15">
        <v>22.021454739084135</v>
      </c>
      <c r="H28" s="30">
        <f t="shared" si="0"/>
        <v>165425.16800000001</v>
      </c>
      <c r="I28" s="30">
        <f t="shared" si="1"/>
        <v>149106.83199999999</v>
      </c>
      <c r="J28" s="30">
        <f t="shared" si="2"/>
        <v>16318.33600000001</v>
      </c>
    </row>
    <row r="29" spans="2:10" x14ac:dyDescent="0.25">
      <c r="B29" t="s">
        <v>76</v>
      </c>
      <c r="C29" t="str">
        <f>_xlfn.XLOOKUP(B29, Group!B:B, Group!C:C, "Nie znaleziono")</f>
        <v>ADB</v>
      </c>
      <c r="D29" s="31">
        <v>41649</v>
      </c>
      <c r="E29">
        <v>1232</v>
      </c>
      <c r="F29" s="30">
        <v>31.660170454545455</v>
      </c>
      <c r="G29" s="15">
        <v>35.131999999999998</v>
      </c>
      <c r="H29" s="30">
        <f t="shared" si="0"/>
        <v>43282.623999999996</v>
      </c>
      <c r="I29" s="30">
        <f t="shared" si="1"/>
        <v>39005.33</v>
      </c>
      <c r="J29" s="30">
        <f t="shared" si="2"/>
        <v>4277.2939999999944</v>
      </c>
    </row>
    <row r="30" spans="2:10" x14ac:dyDescent="0.25">
      <c r="B30" t="s">
        <v>78</v>
      </c>
      <c r="C30" t="str">
        <f>_xlfn.XLOOKUP(B30, Group!B:B, Group!C:C, "Nie znaleziono")</f>
        <v>INS</v>
      </c>
      <c r="D30" s="31">
        <v>41649</v>
      </c>
      <c r="E30">
        <v>16</v>
      </c>
      <c r="F30" s="30">
        <v>27.003374999999998</v>
      </c>
      <c r="G30" s="15">
        <v>29.966000000000005</v>
      </c>
      <c r="H30" s="30">
        <f t="shared" si="0"/>
        <v>479.45600000000007</v>
      </c>
      <c r="I30" s="30">
        <f t="shared" si="1"/>
        <v>432.05399999999997</v>
      </c>
      <c r="J30" s="30">
        <f t="shared" si="2"/>
        <v>47.4020000000001</v>
      </c>
    </row>
    <row r="31" spans="2:10" x14ac:dyDescent="0.25">
      <c r="B31" t="s">
        <v>80</v>
      </c>
      <c r="C31" t="str">
        <f>_xlfn.XLOOKUP(B31, Group!B:B, Group!C:C, "Nie znaleziono")</f>
        <v>FMS</v>
      </c>
      <c r="D31" s="31">
        <v>41649</v>
      </c>
      <c r="E31">
        <v>2811</v>
      </c>
      <c r="F31" s="30">
        <v>7.0296555555555544</v>
      </c>
      <c r="G31" s="15">
        <v>7.7966095238095239</v>
      </c>
      <c r="H31" s="30">
        <f t="shared" si="0"/>
        <v>21916.269371428571</v>
      </c>
      <c r="I31" s="30">
        <f t="shared" si="1"/>
        <v>19760.361766666665</v>
      </c>
      <c r="J31" s="30">
        <f t="shared" si="2"/>
        <v>2155.9076047619055</v>
      </c>
    </row>
    <row r="32" spans="2:10" x14ac:dyDescent="0.25">
      <c r="B32" t="s">
        <v>35</v>
      </c>
      <c r="C32" t="str">
        <f>_xlfn.XLOOKUP(B32, Group!B:B, Group!C:C, "Nie znaleziono")</f>
        <v>SEA</v>
      </c>
      <c r="D32" s="31">
        <v>41653</v>
      </c>
      <c r="E32">
        <v>249</v>
      </c>
      <c r="F32" s="30">
        <v>323.72199999999998</v>
      </c>
      <c r="G32" s="15">
        <v>400.00012500000003</v>
      </c>
      <c r="H32" s="30">
        <f t="shared" si="0"/>
        <v>99600.031125000009</v>
      </c>
      <c r="I32" s="30">
        <f t="shared" si="1"/>
        <v>80606.777999999991</v>
      </c>
      <c r="J32" s="30">
        <f t="shared" si="2"/>
        <v>18993.253125000017</v>
      </c>
    </row>
    <row r="33" spans="2:10" x14ac:dyDescent="0.25">
      <c r="B33" t="s">
        <v>36</v>
      </c>
      <c r="C33" t="str">
        <f>_xlfn.XLOOKUP(B33, Group!B:B, Group!C:C, "Nie znaleziono")</f>
        <v>ADI</v>
      </c>
      <c r="D33" s="31">
        <v>41653</v>
      </c>
      <c r="E33">
        <v>121</v>
      </c>
      <c r="F33" s="30">
        <v>323.72199999999998</v>
      </c>
      <c r="G33" s="15">
        <v>405.00016666666659</v>
      </c>
      <c r="H33" s="30">
        <f t="shared" si="0"/>
        <v>49005.020166666654</v>
      </c>
      <c r="I33" s="30">
        <f t="shared" si="1"/>
        <v>39170.362000000001</v>
      </c>
      <c r="J33" s="30">
        <f t="shared" si="2"/>
        <v>9834.6581666666534</v>
      </c>
    </row>
    <row r="34" spans="2:10" x14ac:dyDescent="0.25">
      <c r="B34" t="s">
        <v>35</v>
      </c>
      <c r="C34" t="str">
        <f>_xlfn.XLOOKUP(B34, Group!B:B, Group!C:C, "Nie znaleziono")</f>
        <v>SEA</v>
      </c>
      <c r="D34" s="31">
        <v>41653</v>
      </c>
      <c r="E34">
        <v>120</v>
      </c>
      <c r="F34" s="30">
        <v>323.72199999999998</v>
      </c>
      <c r="G34" s="15">
        <v>409.99991666666665</v>
      </c>
      <c r="H34" s="30">
        <f t="shared" si="0"/>
        <v>49199.99</v>
      </c>
      <c r="I34" s="30">
        <f t="shared" si="1"/>
        <v>38846.639999999999</v>
      </c>
      <c r="J34" s="30">
        <f t="shared" si="2"/>
        <v>10353.349999999999</v>
      </c>
    </row>
    <row r="35" spans="2:10" x14ac:dyDescent="0.25">
      <c r="B35" t="s">
        <v>46</v>
      </c>
      <c r="C35" t="str">
        <f>_xlfn.XLOOKUP(B35, Group!B:B, Group!C:C, "Nie znaleziono")</f>
        <v>ADB</v>
      </c>
      <c r="D35" s="31">
        <v>41653</v>
      </c>
      <c r="E35">
        <v>301</v>
      </c>
      <c r="F35" s="30">
        <v>438.86800000000005</v>
      </c>
      <c r="G35" s="15">
        <v>561.77100000000007</v>
      </c>
      <c r="H35" s="30">
        <f t="shared" ref="H35:H66" si="3">G35*E35</f>
        <v>169093.07100000003</v>
      </c>
      <c r="I35" s="30">
        <f t="shared" ref="I35:I66" si="4">E35*F35</f>
        <v>132099.26800000001</v>
      </c>
      <c r="J35" s="30">
        <f t="shared" ref="J35:J66" si="5">H35-I35</f>
        <v>36993.803000000014</v>
      </c>
    </row>
    <row r="36" spans="2:10" x14ac:dyDescent="0.25">
      <c r="B36" t="s">
        <v>49</v>
      </c>
      <c r="C36" t="str">
        <f>_xlfn.XLOOKUP(B36, Group!B:B, Group!C:C, "Nie znaleziono")</f>
        <v>FMS</v>
      </c>
      <c r="D36" s="31">
        <v>41653</v>
      </c>
      <c r="E36">
        <v>143</v>
      </c>
      <c r="F36" s="30">
        <v>397.74488888888891</v>
      </c>
      <c r="G36" s="15">
        <v>450.97188888888888</v>
      </c>
      <c r="H36" s="30">
        <f t="shared" si="3"/>
        <v>64488.980111111108</v>
      </c>
      <c r="I36" s="30">
        <f t="shared" si="4"/>
        <v>56877.519111111113</v>
      </c>
      <c r="J36" s="30">
        <f t="shared" si="5"/>
        <v>7611.4609999999957</v>
      </c>
    </row>
    <row r="37" spans="2:10" x14ac:dyDescent="0.25">
      <c r="B37" t="s">
        <v>79</v>
      </c>
      <c r="C37" t="str">
        <f>_xlfn.XLOOKUP(B37, Group!B:B, Group!C:C, "Nie znaleziono")</f>
        <v>FMS</v>
      </c>
      <c r="D37" s="31">
        <v>41653</v>
      </c>
      <c r="E37">
        <v>3567</v>
      </c>
      <c r="F37" s="30">
        <v>53.775458333333333</v>
      </c>
      <c r="G37" s="15">
        <v>59.661166666666674</v>
      </c>
      <c r="H37" s="30">
        <f t="shared" si="3"/>
        <v>212811.38150000002</v>
      </c>
      <c r="I37" s="30">
        <f t="shared" si="4"/>
        <v>191817.05987500001</v>
      </c>
      <c r="J37" s="30">
        <f t="shared" si="5"/>
        <v>20994.321625000011</v>
      </c>
    </row>
    <row r="38" spans="2:10" x14ac:dyDescent="0.25">
      <c r="B38" t="s">
        <v>46</v>
      </c>
      <c r="C38" t="str">
        <f>_xlfn.XLOOKUP(B38, Group!B:B, Group!C:C, "Nie znaleziono")</f>
        <v>ADB</v>
      </c>
      <c r="D38" s="31">
        <v>41654</v>
      </c>
      <c r="E38">
        <v>193</v>
      </c>
      <c r="F38" s="30">
        <v>454.24333333333334</v>
      </c>
      <c r="G38" s="15">
        <v>548.38524999999993</v>
      </c>
      <c r="H38" s="30">
        <f t="shared" si="3"/>
        <v>105838.35324999999</v>
      </c>
      <c r="I38" s="30">
        <f t="shared" si="4"/>
        <v>87668.963333333333</v>
      </c>
      <c r="J38" s="30">
        <f t="shared" si="5"/>
        <v>18169.389916666652</v>
      </c>
    </row>
    <row r="39" spans="2:10" x14ac:dyDescent="0.25">
      <c r="B39" t="s">
        <v>47</v>
      </c>
      <c r="C39" t="str">
        <f>_xlfn.XLOOKUP(B39, Group!B:B, Group!C:C, "Nie znaleziono")</f>
        <v>FIX</v>
      </c>
      <c r="D39" s="31">
        <v>41654</v>
      </c>
      <c r="E39">
        <v>30</v>
      </c>
      <c r="F39" s="30">
        <v>1523.7360000000001</v>
      </c>
      <c r="G39" s="15">
        <v>1804.999</v>
      </c>
      <c r="H39" s="30">
        <f t="shared" si="3"/>
        <v>54149.97</v>
      </c>
      <c r="I39" s="30">
        <f t="shared" si="4"/>
        <v>45712.08</v>
      </c>
      <c r="J39" s="30">
        <f t="shared" si="5"/>
        <v>8437.89</v>
      </c>
    </row>
    <row r="40" spans="2:10" x14ac:dyDescent="0.25">
      <c r="B40" t="s">
        <v>47</v>
      </c>
      <c r="C40" t="str">
        <f>_xlfn.XLOOKUP(B40, Group!B:B, Group!C:C, "Nie znaleziono")</f>
        <v>FIX</v>
      </c>
      <c r="D40" s="31">
        <v>41654</v>
      </c>
      <c r="E40">
        <v>34</v>
      </c>
      <c r="F40" s="30">
        <v>1523.7386666666669</v>
      </c>
      <c r="G40" s="15">
        <v>1827.0839999999998</v>
      </c>
      <c r="H40" s="30">
        <f t="shared" si="3"/>
        <v>62120.855999999992</v>
      </c>
      <c r="I40" s="30">
        <f t="shared" si="4"/>
        <v>51807.114666666675</v>
      </c>
      <c r="J40" s="30">
        <f t="shared" si="5"/>
        <v>10313.741333333317</v>
      </c>
    </row>
    <row r="41" spans="2:10" x14ac:dyDescent="0.25">
      <c r="B41" t="s">
        <v>46</v>
      </c>
      <c r="C41" t="str">
        <f>_xlfn.XLOOKUP(B41, Group!B:B, Group!C:C, "Nie znaleziono")</f>
        <v>ADB</v>
      </c>
      <c r="D41" s="31">
        <v>41655</v>
      </c>
      <c r="E41">
        <v>450</v>
      </c>
      <c r="F41" s="30">
        <v>442.77600000000007</v>
      </c>
      <c r="G41" s="15">
        <v>561.77100000000007</v>
      </c>
      <c r="H41" s="30">
        <f t="shared" si="3"/>
        <v>252796.95000000004</v>
      </c>
      <c r="I41" s="30">
        <f t="shared" si="4"/>
        <v>199249.20000000004</v>
      </c>
      <c r="J41" s="30">
        <f t="shared" si="5"/>
        <v>53547.75</v>
      </c>
    </row>
    <row r="42" spans="2:10" x14ac:dyDescent="0.25">
      <c r="B42" t="s">
        <v>47</v>
      </c>
      <c r="C42" t="str">
        <f>_xlfn.XLOOKUP(B42, Group!B:B, Group!C:C, "Nie znaleziono")</f>
        <v>FIX</v>
      </c>
      <c r="D42" s="31">
        <v>41655</v>
      </c>
      <c r="E42">
        <v>88</v>
      </c>
      <c r="F42" s="30">
        <v>1523.7376000000002</v>
      </c>
      <c r="G42" s="15">
        <v>1693.16</v>
      </c>
      <c r="H42" s="30">
        <f t="shared" si="3"/>
        <v>148998.08000000002</v>
      </c>
      <c r="I42" s="30">
        <f t="shared" si="4"/>
        <v>134088.9088</v>
      </c>
      <c r="J42" s="30">
        <f t="shared" si="5"/>
        <v>14909.171200000012</v>
      </c>
    </row>
    <row r="43" spans="2:10" x14ac:dyDescent="0.25">
      <c r="B43" t="s">
        <v>47</v>
      </c>
      <c r="C43" t="str">
        <f>_xlfn.XLOOKUP(B43, Group!B:B, Group!C:C, "Nie znaleziono")</f>
        <v>FIX</v>
      </c>
      <c r="D43" s="31">
        <v>41655</v>
      </c>
      <c r="E43">
        <v>37</v>
      </c>
      <c r="F43" s="30">
        <v>1509.2160000000001</v>
      </c>
      <c r="G43" s="15">
        <v>2228.1279999999997</v>
      </c>
      <c r="H43" s="30">
        <f t="shared" si="3"/>
        <v>82440.73599999999</v>
      </c>
      <c r="I43" s="30">
        <f t="shared" si="4"/>
        <v>55840.992000000006</v>
      </c>
      <c r="J43" s="30">
        <f t="shared" si="5"/>
        <v>26599.743999999984</v>
      </c>
    </row>
    <row r="44" spans="2:10" x14ac:dyDescent="0.25">
      <c r="B44" t="s">
        <v>35</v>
      </c>
      <c r="C44" t="str">
        <f>_xlfn.XLOOKUP(B44, Group!B:B, Group!C:C, "Nie znaleziono")</f>
        <v>SEA</v>
      </c>
      <c r="D44" s="31">
        <v>41656</v>
      </c>
      <c r="E44">
        <v>341</v>
      </c>
      <c r="F44" s="30">
        <v>319.38266666666664</v>
      </c>
      <c r="G44" s="15">
        <v>420</v>
      </c>
      <c r="H44" s="30">
        <f t="shared" si="3"/>
        <v>143220</v>
      </c>
      <c r="I44" s="30">
        <f t="shared" si="4"/>
        <v>108909.48933333332</v>
      </c>
      <c r="J44" s="30">
        <f t="shared" si="5"/>
        <v>34310.510666666683</v>
      </c>
    </row>
    <row r="45" spans="2:10" x14ac:dyDescent="0.25">
      <c r="B45" t="s">
        <v>47</v>
      </c>
      <c r="C45" t="str">
        <f>_xlfn.XLOOKUP(B45, Group!B:B, Group!C:C, "Nie znaleziono")</f>
        <v>FIX</v>
      </c>
      <c r="D45" s="31">
        <v>41656</v>
      </c>
      <c r="E45">
        <v>19</v>
      </c>
      <c r="F45" s="30">
        <v>1439.4895999999999</v>
      </c>
      <c r="G45" s="15">
        <v>1693.16</v>
      </c>
      <c r="H45" s="30">
        <f t="shared" si="3"/>
        <v>32170.04</v>
      </c>
      <c r="I45" s="30">
        <f t="shared" si="4"/>
        <v>27350.302399999997</v>
      </c>
      <c r="J45" s="30">
        <f t="shared" si="5"/>
        <v>4819.737600000004</v>
      </c>
    </row>
    <row r="46" spans="2:10" x14ac:dyDescent="0.25">
      <c r="B46" t="s">
        <v>47</v>
      </c>
      <c r="C46" t="str">
        <f>_xlfn.XLOOKUP(B46, Group!B:B, Group!C:C, "Nie znaleziono")</f>
        <v>FIX</v>
      </c>
      <c r="D46" s="31">
        <v>41656</v>
      </c>
      <c r="E46">
        <v>56</v>
      </c>
      <c r="F46" s="30">
        <v>1523.7376000000002</v>
      </c>
      <c r="G46" s="15">
        <v>1804.8127999999999</v>
      </c>
      <c r="H46" s="30">
        <f t="shared" si="3"/>
        <v>101069.5168</v>
      </c>
      <c r="I46" s="30">
        <f t="shared" si="4"/>
        <v>85329.305600000007</v>
      </c>
      <c r="J46" s="30">
        <f t="shared" si="5"/>
        <v>15740.211199999991</v>
      </c>
    </row>
    <row r="47" spans="2:10" x14ac:dyDescent="0.25">
      <c r="B47" t="s">
        <v>47</v>
      </c>
      <c r="C47" t="str">
        <f>_xlfn.XLOOKUP(B47, Group!B:B, Group!C:C, "Nie znaleziono")</f>
        <v>FIX</v>
      </c>
      <c r="D47" s="31">
        <v>41656</v>
      </c>
      <c r="E47">
        <v>22</v>
      </c>
      <c r="F47" s="30">
        <v>1523.7360000000001</v>
      </c>
      <c r="G47" s="15">
        <v>1804.999</v>
      </c>
      <c r="H47" s="30">
        <f t="shared" si="3"/>
        <v>39709.978000000003</v>
      </c>
      <c r="I47" s="30">
        <f t="shared" si="4"/>
        <v>33522.192000000003</v>
      </c>
      <c r="J47" s="30">
        <f t="shared" si="5"/>
        <v>6187.7860000000001</v>
      </c>
    </row>
    <row r="48" spans="2:10" x14ac:dyDescent="0.25">
      <c r="B48" t="s">
        <v>46</v>
      </c>
      <c r="C48" t="str">
        <f>_xlfn.XLOOKUP(B48, Group!B:B, Group!C:C, "Nie znaleziono")</f>
        <v>ADB</v>
      </c>
      <c r="D48" s="31">
        <v>41657</v>
      </c>
      <c r="E48">
        <v>306</v>
      </c>
      <c r="F48" s="30">
        <v>428.74799999999999</v>
      </c>
      <c r="G48" s="15">
        <v>534.9994999999999</v>
      </c>
      <c r="H48" s="30">
        <f t="shared" si="3"/>
        <v>163709.84699999998</v>
      </c>
      <c r="I48" s="30">
        <f t="shared" si="4"/>
        <v>131196.88800000001</v>
      </c>
      <c r="J48" s="30">
        <f t="shared" si="5"/>
        <v>32512.958999999973</v>
      </c>
    </row>
    <row r="49" spans="2:10" x14ac:dyDescent="0.25">
      <c r="B49" t="s">
        <v>47</v>
      </c>
      <c r="C49" t="str">
        <f>_xlfn.XLOOKUP(B49, Group!B:B, Group!C:C, "Nie znaleziono")</f>
        <v>FIX</v>
      </c>
      <c r="D49" s="31">
        <v>41657</v>
      </c>
      <c r="E49">
        <v>18</v>
      </c>
      <c r="F49" s="30">
        <v>1509.2240000000002</v>
      </c>
      <c r="G49" s="15">
        <v>2228.1279999999997</v>
      </c>
      <c r="H49" s="30">
        <f t="shared" si="3"/>
        <v>40106.303999999996</v>
      </c>
      <c r="I49" s="30">
        <f t="shared" si="4"/>
        <v>27166.032000000003</v>
      </c>
      <c r="J49" s="30">
        <f t="shared" si="5"/>
        <v>12940.271999999994</v>
      </c>
    </row>
    <row r="50" spans="2:10" x14ac:dyDescent="0.25">
      <c r="B50" t="s">
        <v>35</v>
      </c>
      <c r="C50" t="str">
        <f>_xlfn.XLOOKUP(B50, Group!B:B, Group!C:C, "Nie znaleziono")</f>
        <v>SEA</v>
      </c>
      <c r="D50" s="31">
        <v>41660</v>
      </c>
      <c r="E50">
        <v>303</v>
      </c>
      <c r="F50" s="30">
        <v>323.72177777777779</v>
      </c>
      <c r="G50" s="15">
        <v>415.00005555555555</v>
      </c>
      <c r="H50" s="30">
        <f t="shared" si="3"/>
        <v>125745.01683333333</v>
      </c>
      <c r="I50" s="30">
        <f t="shared" si="4"/>
        <v>98087.698666666663</v>
      </c>
      <c r="J50" s="30">
        <f t="shared" si="5"/>
        <v>27657.318166666664</v>
      </c>
    </row>
    <row r="51" spans="2:10" x14ac:dyDescent="0.25">
      <c r="B51" t="s">
        <v>46</v>
      </c>
      <c r="C51" t="str">
        <f>_xlfn.XLOOKUP(B51, Group!B:B, Group!C:C, "Nie znaleziono")</f>
        <v>ADB</v>
      </c>
      <c r="D51" s="31">
        <v>41660</v>
      </c>
      <c r="E51">
        <v>328</v>
      </c>
      <c r="F51" s="30">
        <v>438.86800000000005</v>
      </c>
      <c r="G51" s="15">
        <v>561.87599999999998</v>
      </c>
      <c r="H51" s="30">
        <f t="shared" si="3"/>
        <v>184295.32799999998</v>
      </c>
      <c r="I51" s="30">
        <f t="shared" si="4"/>
        <v>143948.70400000003</v>
      </c>
      <c r="J51" s="30">
        <f t="shared" si="5"/>
        <v>40346.623999999953</v>
      </c>
    </row>
    <row r="52" spans="2:10" x14ac:dyDescent="0.25">
      <c r="B52" t="s">
        <v>50</v>
      </c>
      <c r="C52" t="str">
        <f>_xlfn.XLOOKUP(B52, Group!B:B, Group!C:C, "Nie znaleziono")</f>
        <v>FMS</v>
      </c>
      <c r="D52" s="31">
        <v>41660</v>
      </c>
      <c r="E52">
        <v>3013</v>
      </c>
      <c r="F52" s="30">
        <v>255.0386666666667</v>
      </c>
      <c r="G52" s="15">
        <v>271.63188888888885</v>
      </c>
      <c r="H52" s="30">
        <f t="shared" si="3"/>
        <v>818426.88122222212</v>
      </c>
      <c r="I52" s="30">
        <f t="shared" si="4"/>
        <v>768431.50266666675</v>
      </c>
      <c r="J52" s="30">
        <f t="shared" si="5"/>
        <v>49995.378555555362</v>
      </c>
    </row>
    <row r="53" spans="2:10" x14ac:dyDescent="0.25">
      <c r="B53" t="s">
        <v>54</v>
      </c>
      <c r="C53" t="str">
        <f>_xlfn.XLOOKUP(B53, Group!B:B, Group!C:C, "Nie znaleziono")</f>
        <v>FMS</v>
      </c>
      <c r="D53" s="31">
        <v>41660</v>
      </c>
      <c r="E53">
        <v>5496</v>
      </c>
      <c r="F53" s="30">
        <v>27.946609716157202</v>
      </c>
      <c r="G53" s="15">
        <v>31.011275109170306</v>
      </c>
      <c r="H53" s="30">
        <f t="shared" si="3"/>
        <v>170437.96799999999</v>
      </c>
      <c r="I53" s="30">
        <f t="shared" si="4"/>
        <v>153594.56699999998</v>
      </c>
      <c r="J53" s="30">
        <f t="shared" si="5"/>
        <v>16843.401000000013</v>
      </c>
    </row>
    <row r="54" spans="2:10" x14ac:dyDescent="0.25">
      <c r="B54" t="s">
        <v>46</v>
      </c>
      <c r="C54" t="str">
        <f>_xlfn.XLOOKUP(B54, Group!B:B, Group!C:C, "Nie znaleziono")</f>
        <v>ADB</v>
      </c>
      <c r="D54" s="31">
        <v>41661</v>
      </c>
      <c r="E54">
        <v>144</v>
      </c>
      <c r="F54" s="30">
        <v>454.24399999999997</v>
      </c>
      <c r="G54" s="15">
        <v>525</v>
      </c>
      <c r="H54" s="30">
        <f t="shared" si="3"/>
        <v>75600</v>
      </c>
      <c r="I54" s="30">
        <f t="shared" si="4"/>
        <v>65411.135999999999</v>
      </c>
      <c r="J54" s="30">
        <f t="shared" si="5"/>
        <v>10188.864000000001</v>
      </c>
    </row>
    <row r="55" spans="2:10" x14ac:dyDescent="0.25">
      <c r="B55" t="s">
        <v>55</v>
      </c>
      <c r="C55" t="str">
        <f>_xlfn.XLOOKUP(B55, Group!B:B, Group!C:C, "Nie znaleziono")</f>
        <v>FMS</v>
      </c>
      <c r="D55" s="31">
        <v>41661</v>
      </c>
      <c r="E55">
        <v>492</v>
      </c>
      <c r="F55" s="30">
        <v>47.558469512195117</v>
      </c>
      <c r="G55" s="15">
        <v>52.771902439024394</v>
      </c>
      <c r="H55" s="30">
        <f t="shared" si="3"/>
        <v>25963.776000000002</v>
      </c>
      <c r="I55" s="30">
        <f t="shared" si="4"/>
        <v>23398.766999999996</v>
      </c>
      <c r="J55" s="30">
        <f t="shared" si="5"/>
        <v>2565.0090000000055</v>
      </c>
    </row>
    <row r="56" spans="2:10" x14ac:dyDescent="0.25">
      <c r="B56" t="s">
        <v>73</v>
      </c>
      <c r="C56" t="str">
        <f>_xlfn.XLOOKUP(B56, Group!B:B, Group!C:C, "Nie znaleziono")</f>
        <v>SEA</v>
      </c>
      <c r="D56" s="31">
        <v>41661</v>
      </c>
      <c r="E56">
        <v>144</v>
      </c>
      <c r="F56" s="30">
        <v>63.320019323671502</v>
      </c>
      <c r="G56" s="15">
        <v>525</v>
      </c>
      <c r="H56" s="30">
        <f t="shared" si="3"/>
        <v>75600</v>
      </c>
      <c r="I56" s="30">
        <f t="shared" si="4"/>
        <v>9118.082782608697</v>
      </c>
      <c r="J56" s="30">
        <f t="shared" si="5"/>
        <v>66481.91721739131</v>
      </c>
    </row>
    <row r="57" spans="2:10" x14ac:dyDescent="0.25">
      <c r="B57" t="s">
        <v>50</v>
      </c>
      <c r="C57" t="str">
        <f>_xlfn.XLOOKUP(B57, Group!B:B, Group!C:C, "Nie znaleziono")</f>
        <v>FMS</v>
      </c>
      <c r="D57" s="31">
        <v>41662</v>
      </c>
      <c r="E57">
        <v>102</v>
      </c>
      <c r="F57" s="30">
        <v>219.46</v>
      </c>
      <c r="G57" s="15">
        <v>278.28149999999999</v>
      </c>
      <c r="H57" s="30">
        <f t="shared" si="3"/>
        <v>28384.713</v>
      </c>
      <c r="I57" s="30">
        <f t="shared" si="4"/>
        <v>22384.920000000002</v>
      </c>
      <c r="J57" s="30">
        <f t="shared" si="5"/>
        <v>5999.7929999999978</v>
      </c>
    </row>
    <row r="58" spans="2:10" x14ac:dyDescent="0.25">
      <c r="B58" t="s">
        <v>35</v>
      </c>
      <c r="C58" t="str">
        <f>Index!C10</f>
        <v>ADI</v>
      </c>
      <c r="D58" s="31">
        <v>41663</v>
      </c>
      <c r="E58">
        <v>2</v>
      </c>
      <c r="F58" s="30">
        <v>273.46199999999999</v>
      </c>
      <c r="G58" s="15">
        <v>379.93899999999996</v>
      </c>
      <c r="H58" s="30">
        <f t="shared" si="3"/>
        <v>759.87799999999993</v>
      </c>
      <c r="I58" s="30">
        <f t="shared" si="4"/>
        <v>546.92399999999998</v>
      </c>
      <c r="J58" s="30">
        <f t="shared" si="5"/>
        <v>212.95399999999995</v>
      </c>
    </row>
    <row r="59" spans="2:10" x14ac:dyDescent="0.25">
      <c r="B59" t="s">
        <v>46</v>
      </c>
      <c r="C59" t="str">
        <f>_xlfn.XLOOKUP(B59, Group!B:B, Group!C:C, "Nie znaleziono")</f>
        <v>ADB</v>
      </c>
      <c r="D59" s="31">
        <v>41663</v>
      </c>
      <c r="E59">
        <v>134</v>
      </c>
      <c r="F59" s="30">
        <v>442.77600000000007</v>
      </c>
      <c r="G59" s="15">
        <v>508.20758333333333</v>
      </c>
      <c r="H59" s="30">
        <f t="shared" si="3"/>
        <v>68099.816166666671</v>
      </c>
      <c r="I59" s="30">
        <f t="shared" si="4"/>
        <v>59331.984000000011</v>
      </c>
      <c r="J59" s="30">
        <f t="shared" si="5"/>
        <v>8767.8321666666598</v>
      </c>
    </row>
    <row r="60" spans="2:10" x14ac:dyDescent="0.25">
      <c r="B60" t="s">
        <v>46</v>
      </c>
      <c r="C60" t="str">
        <f>_xlfn.XLOOKUP(B60, Group!B:B, Group!C:C, "Nie znaleziono")</f>
        <v>ADB</v>
      </c>
      <c r="D60" s="31">
        <v>41663</v>
      </c>
      <c r="E60">
        <v>281</v>
      </c>
      <c r="F60" s="30">
        <v>438.86800000000005</v>
      </c>
      <c r="G60" s="15">
        <v>561.77100000000007</v>
      </c>
      <c r="H60" s="30">
        <f t="shared" si="3"/>
        <v>157857.65100000001</v>
      </c>
      <c r="I60" s="30">
        <f t="shared" si="4"/>
        <v>123321.90800000001</v>
      </c>
      <c r="J60" s="30">
        <f t="shared" si="5"/>
        <v>34535.743000000002</v>
      </c>
    </row>
    <row r="61" spans="2:10" x14ac:dyDescent="0.25">
      <c r="B61" t="s">
        <v>50</v>
      </c>
      <c r="C61" t="str">
        <f>_xlfn.XLOOKUP(B61, Group!B:B, Group!C:C, "Nie znaleziono")</f>
        <v>FMS</v>
      </c>
      <c r="D61" s="31">
        <v>41663</v>
      </c>
      <c r="E61">
        <v>2020</v>
      </c>
      <c r="F61" s="30">
        <v>253.29133333333334</v>
      </c>
      <c r="G61" s="15">
        <v>268.33333333333331</v>
      </c>
      <c r="H61" s="30">
        <f t="shared" si="3"/>
        <v>542033.33333333326</v>
      </c>
      <c r="I61" s="30">
        <f t="shared" si="4"/>
        <v>511648.49333333335</v>
      </c>
      <c r="J61" s="30">
        <f t="shared" si="5"/>
        <v>30384.839999999909</v>
      </c>
    </row>
    <row r="62" spans="2:10" x14ac:dyDescent="0.25">
      <c r="B62" t="s">
        <v>50</v>
      </c>
      <c r="C62" t="str">
        <f>_xlfn.XLOOKUP(B62, Group!B:B, Group!C:C, "Nie znaleziono")</f>
        <v>FMS</v>
      </c>
      <c r="D62" s="31">
        <v>41663</v>
      </c>
      <c r="E62">
        <v>361</v>
      </c>
      <c r="F62" s="30">
        <v>253.29133333333334</v>
      </c>
      <c r="G62" s="15">
        <v>274.94774999999998</v>
      </c>
      <c r="H62" s="30">
        <f t="shared" si="3"/>
        <v>99256.137749999994</v>
      </c>
      <c r="I62" s="30">
        <f t="shared" si="4"/>
        <v>91438.171333333332</v>
      </c>
      <c r="J62" s="30">
        <f t="shared" si="5"/>
        <v>7817.9664166666626</v>
      </c>
    </row>
    <row r="63" spans="2:10" x14ac:dyDescent="0.25">
      <c r="B63" t="s">
        <v>46</v>
      </c>
      <c r="C63" t="str">
        <f>_xlfn.XLOOKUP(B63, Group!B:B, Group!C:C, "Nie znaleziono")</f>
        <v>ADB</v>
      </c>
      <c r="D63" s="31">
        <v>41664</v>
      </c>
      <c r="E63">
        <v>257</v>
      </c>
      <c r="F63" s="30">
        <v>454.24266666666676</v>
      </c>
      <c r="G63" s="15">
        <v>525</v>
      </c>
      <c r="H63" s="30">
        <f t="shared" si="3"/>
        <v>134925</v>
      </c>
      <c r="I63" s="30">
        <f t="shared" si="4"/>
        <v>116740.36533333336</v>
      </c>
      <c r="J63" s="30">
        <f t="shared" si="5"/>
        <v>18184.634666666636</v>
      </c>
    </row>
    <row r="64" spans="2:10" x14ac:dyDescent="0.25">
      <c r="B64" t="s">
        <v>47</v>
      </c>
      <c r="C64" t="str">
        <f>_xlfn.XLOOKUP(B64, Group!B:B, Group!C:C, "Nie znaleziono")</f>
        <v>FIX</v>
      </c>
      <c r="D64" s="31">
        <v>41664</v>
      </c>
      <c r="E64">
        <v>88</v>
      </c>
      <c r="F64" s="30">
        <v>1503.8506666666667</v>
      </c>
      <c r="G64" s="15">
        <v>1782.5009999999997</v>
      </c>
      <c r="H64" s="30">
        <f t="shared" si="3"/>
        <v>156860.08799999999</v>
      </c>
      <c r="I64" s="30">
        <f t="shared" si="4"/>
        <v>132338.85866666667</v>
      </c>
      <c r="J64" s="30">
        <f t="shared" si="5"/>
        <v>24521.229333333322</v>
      </c>
    </row>
    <row r="65" spans="2:10" x14ac:dyDescent="0.25">
      <c r="B65" t="s">
        <v>47</v>
      </c>
      <c r="C65" t="str">
        <f>_xlfn.XLOOKUP(B65, Group!B:B, Group!C:C, "Nie znaleziono")</f>
        <v>FIX</v>
      </c>
      <c r="D65" s="31">
        <v>41664</v>
      </c>
      <c r="E65">
        <v>44</v>
      </c>
      <c r="F65" s="30">
        <v>1509.2160000000001</v>
      </c>
      <c r="G65" s="15">
        <v>2228.1279999999997</v>
      </c>
      <c r="H65" s="30">
        <f t="shared" si="3"/>
        <v>98037.631999999983</v>
      </c>
      <c r="I65" s="30">
        <f t="shared" si="4"/>
        <v>66405.504000000001</v>
      </c>
      <c r="J65" s="30">
        <f t="shared" si="5"/>
        <v>31632.127999999982</v>
      </c>
    </row>
    <row r="66" spans="2:10" x14ac:dyDescent="0.25">
      <c r="B66" t="s">
        <v>50</v>
      </c>
      <c r="C66" t="str">
        <f>_xlfn.XLOOKUP(B66, Group!B:B, Group!C:C, "Nie znaleziono")</f>
        <v>FMS</v>
      </c>
      <c r="D66" s="31">
        <v>41664</v>
      </c>
      <c r="E66">
        <v>1620</v>
      </c>
      <c r="F66" s="30">
        <v>253.29159999999999</v>
      </c>
      <c r="G66" s="15">
        <v>274.93748333333332</v>
      </c>
      <c r="H66" s="30">
        <f t="shared" si="3"/>
        <v>445398.723</v>
      </c>
      <c r="I66" s="30">
        <f t="shared" si="4"/>
        <v>410332.39199999999</v>
      </c>
      <c r="J66" s="30">
        <f t="shared" si="5"/>
        <v>35066.331000000006</v>
      </c>
    </row>
    <row r="67" spans="2:10" x14ac:dyDescent="0.25">
      <c r="B67" t="s">
        <v>46</v>
      </c>
      <c r="C67" t="str">
        <f>_xlfn.XLOOKUP(B67, Group!B:B, Group!C:C, "Nie znaleziono")</f>
        <v>ADB</v>
      </c>
      <c r="D67" s="31">
        <v>41664</v>
      </c>
      <c r="E67">
        <v>257</v>
      </c>
      <c r="F67" s="30">
        <v>63.511083333333332</v>
      </c>
      <c r="G67" s="15">
        <v>525</v>
      </c>
      <c r="H67" s="30">
        <f t="shared" ref="H67:H98" si="6">G67*E67</f>
        <v>134925</v>
      </c>
      <c r="I67" s="30">
        <f t="shared" ref="I67:I98" si="7">E67*F67</f>
        <v>16322.348416666666</v>
      </c>
      <c r="J67" s="30">
        <f t="shared" ref="J67:J98" si="8">H67-I67</f>
        <v>118602.65158333334</v>
      </c>
    </row>
    <row r="68" spans="2:10" x14ac:dyDescent="0.25">
      <c r="B68" t="s">
        <v>46</v>
      </c>
      <c r="C68" t="str">
        <f>_xlfn.XLOOKUP(B68, Group!B:B, Group!C:C, "Nie znaleziono")</f>
        <v>ADB</v>
      </c>
      <c r="D68" s="31">
        <v>41668</v>
      </c>
      <c r="E68">
        <v>91</v>
      </c>
      <c r="F68" s="30">
        <v>454.42933333333332</v>
      </c>
      <c r="G68" s="15">
        <v>508.20758333333333</v>
      </c>
      <c r="H68" s="30">
        <f t="shared" si="6"/>
        <v>46246.890083333332</v>
      </c>
      <c r="I68" s="30">
        <f t="shared" si="7"/>
        <v>41353.069333333333</v>
      </c>
      <c r="J68" s="30">
        <f t="shared" si="8"/>
        <v>4893.820749999999</v>
      </c>
    </row>
    <row r="69" spans="2:10" x14ac:dyDescent="0.25">
      <c r="B69" t="s">
        <v>46</v>
      </c>
      <c r="C69" t="str">
        <f>_xlfn.XLOOKUP(B69, Group!B:B, Group!C:C, "Nie znaleziono")</f>
        <v>ADB</v>
      </c>
      <c r="D69" s="31">
        <v>41668</v>
      </c>
      <c r="E69">
        <v>606</v>
      </c>
      <c r="F69" s="30">
        <v>454.24333333333334</v>
      </c>
      <c r="G69" s="15">
        <v>508.20758333333333</v>
      </c>
      <c r="H69" s="30">
        <f t="shared" si="6"/>
        <v>307973.79550000001</v>
      </c>
      <c r="I69" s="30">
        <f t="shared" si="7"/>
        <v>275271.46000000002</v>
      </c>
      <c r="J69" s="30">
        <f t="shared" si="8"/>
        <v>32702.335499999986</v>
      </c>
    </row>
    <row r="70" spans="2:10" x14ac:dyDescent="0.25">
      <c r="B70" t="s">
        <v>46</v>
      </c>
      <c r="C70" t="str">
        <f>_xlfn.XLOOKUP(B70, Group!B:B, Group!C:C, "Nie znaleziono")</f>
        <v>ADB</v>
      </c>
      <c r="D70" s="31">
        <v>41668</v>
      </c>
      <c r="E70">
        <v>208</v>
      </c>
      <c r="F70" s="30">
        <v>464.3653333333333</v>
      </c>
      <c r="G70" s="15">
        <v>534.9994999999999</v>
      </c>
      <c r="H70" s="30">
        <f t="shared" si="6"/>
        <v>111279.89599999998</v>
      </c>
      <c r="I70" s="30">
        <f t="shared" si="7"/>
        <v>96587.989333333331</v>
      </c>
      <c r="J70" s="30">
        <f t="shared" si="8"/>
        <v>14691.906666666648</v>
      </c>
    </row>
    <row r="71" spans="2:10" x14ac:dyDescent="0.25">
      <c r="B71" t="s">
        <v>46</v>
      </c>
      <c r="C71" t="str">
        <f>_xlfn.XLOOKUP(B71, Group!B:B, Group!C:C, "Nie znaleziono")</f>
        <v>ADB</v>
      </c>
      <c r="D71" s="31">
        <v>41668</v>
      </c>
      <c r="E71">
        <v>606</v>
      </c>
      <c r="F71" s="30">
        <v>21.841614035087719</v>
      </c>
      <c r="G71" s="15">
        <v>508.20758333333333</v>
      </c>
      <c r="H71" s="30">
        <f t="shared" si="6"/>
        <v>307973.79550000001</v>
      </c>
      <c r="I71" s="30">
        <f t="shared" si="7"/>
        <v>13236.018105263158</v>
      </c>
      <c r="J71" s="30">
        <f t="shared" si="8"/>
        <v>294737.77739473683</v>
      </c>
    </row>
    <row r="72" spans="2:10" x14ac:dyDescent="0.25">
      <c r="B72" t="s">
        <v>46</v>
      </c>
      <c r="C72" t="str">
        <f>_xlfn.XLOOKUP(B72, Group!B:B, Group!C:C, "Nie znaleziono")</f>
        <v>ADB</v>
      </c>
      <c r="D72" s="31">
        <v>41669</v>
      </c>
      <c r="E72">
        <v>88</v>
      </c>
      <c r="F72" s="30">
        <v>423.47258333333332</v>
      </c>
      <c r="G72" s="15">
        <v>454.42933333333332</v>
      </c>
      <c r="H72" s="30">
        <f t="shared" si="6"/>
        <v>39989.781333333332</v>
      </c>
      <c r="I72" s="30">
        <f t="shared" si="7"/>
        <v>37265.587333333329</v>
      </c>
      <c r="J72" s="30">
        <f t="shared" si="8"/>
        <v>2724.1940000000031</v>
      </c>
    </row>
    <row r="73" spans="2:10" x14ac:dyDescent="0.25">
      <c r="B73" t="s">
        <v>46</v>
      </c>
      <c r="C73" t="str">
        <f>_xlfn.XLOOKUP(B73, Group!B:B, Group!C:C, "Nie znaleziono")</f>
        <v>ADB</v>
      </c>
      <c r="D73" s="31">
        <v>41680</v>
      </c>
      <c r="E73">
        <v>6</v>
      </c>
      <c r="F73" s="30">
        <v>442.77600000000007</v>
      </c>
      <c r="G73" s="15">
        <v>508.20816666666673</v>
      </c>
      <c r="H73" s="30">
        <f t="shared" si="6"/>
        <v>3049.2490000000003</v>
      </c>
      <c r="I73" s="30">
        <f t="shared" si="7"/>
        <v>2656.6560000000004</v>
      </c>
      <c r="J73" s="30">
        <f t="shared" si="8"/>
        <v>392.59299999999985</v>
      </c>
    </row>
    <row r="74" spans="2:10" x14ac:dyDescent="0.25">
      <c r="B74" t="s">
        <v>46</v>
      </c>
      <c r="C74" t="str">
        <f>_xlfn.XLOOKUP(B74, Group!B:B, Group!C:C, "Nie znaleziono")</f>
        <v>ADB</v>
      </c>
      <c r="D74" s="31">
        <v>41680</v>
      </c>
      <c r="E74">
        <v>205</v>
      </c>
      <c r="F74" s="30">
        <v>442.77600000000007</v>
      </c>
      <c r="G74" s="15">
        <v>508.20816666666673</v>
      </c>
      <c r="H74" s="30">
        <f t="shared" si="6"/>
        <v>104182.67416666668</v>
      </c>
      <c r="I74" s="30">
        <f t="shared" si="7"/>
        <v>90769.080000000016</v>
      </c>
      <c r="J74" s="30">
        <f t="shared" si="8"/>
        <v>13413.594166666662</v>
      </c>
    </row>
    <row r="75" spans="2:10" x14ac:dyDescent="0.25">
      <c r="B75" t="s">
        <v>64</v>
      </c>
      <c r="C75" t="str">
        <f>_xlfn.XLOOKUP(B75, Group!B:B, Group!C:C, "Nie znaleziono")</f>
        <v>OTH</v>
      </c>
      <c r="D75" s="31">
        <v>41680</v>
      </c>
      <c r="E75">
        <v>228</v>
      </c>
      <c r="F75" s="30">
        <v>19.677122807017543</v>
      </c>
      <c r="G75" s="15">
        <v>21.841614035087719</v>
      </c>
      <c r="H75" s="30">
        <f t="shared" si="6"/>
        <v>4979.8879999999999</v>
      </c>
      <c r="I75" s="30">
        <f t="shared" si="7"/>
        <v>4486.384</v>
      </c>
      <c r="J75" s="30">
        <f t="shared" si="8"/>
        <v>493.50399999999991</v>
      </c>
    </row>
    <row r="76" spans="2:10" x14ac:dyDescent="0.25">
      <c r="B76" t="s">
        <v>83</v>
      </c>
      <c r="C76" t="str">
        <f>_xlfn.XLOOKUP(B76, Group!B:B, Group!C:C, "Nie znaleziono")</f>
        <v>OTH</v>
      </c>
      <c r="D76" s="31">
        <v>41680</v>
      </c>
      <c r="E76">
        <v>600</v>
      </c>
      <c r="F76" s="30">
        <v>14.664404999999999</v>
      </c>
      <c r="G76" s="15">
        <v>16.271200000000004</v>
      </c>
      <c r="H76" s="30">
        <f t="shared" si="6"/>
        <v>9762.720000000003</v>
      </c>
      <c r="I76" s="30">
        <f t="shared" si="7"/>
        <v>8798.643</v>
      </c>
      <c r="J76" s="30">
        <f t="shared" si="8"/>
        <v>964.07700000000295</v>
      </c>
    </row>
    <row r="77" spans="2:10" x14ac:dyDescent="0.25">
      <c r="B77" t="s">
        <v>35</v>
      </c>
      <c r="C77" t="str">
        <f>_xlfn.XLOOKUP(B77, Group!B:B, Group!C:C, "Nie znaleziono")</f>
        <v>SEA</v>
      </c>
      <c r="D77" s="31">
        <v>41680</v>
      </c>
      <c r="E77">
        <v>6</v>
      </c>
      <c r="F77" s="30">
        <v>27.299666666666667</v>
      </c>
      <c r="G77" s="15">
        <v>508.20816666666673</v>
      </c>
      <c r="H77" s="30">
        <f t="shared" si="6"/>
        <v>3049.2490000000003</v>
      </c>
      <c r="I77" s="30">
        <f t="shared" si="7"/>
        <v>163.798</v>
      </c>
      <c r="J77" s="30">
        <f t="shared" si="8"/>
        <v>2885.451</v>
      </c>
    </row>
    <row r="78" spans="2:10" x14ac:dyDescent="0.25">
      <c r="B78" t="s">
        <v>46</v>
      </c>
      <c r="C78" t="str">
        <f>_xlfn.XLOOKUP(B78, Group!B:B, Group!C:C, "Nie znaleziono")</f>
        <v>ADB</v>
      </c>
      <c r="D78" s="31">
        <v>41680</v>
      </c>
      <c r="E78">
        <v>205</v>
      </c>
      <c r="F78" s="30">
        <v>26.893846153846155</v>
      </c>
      <c r="G78" s="15">
        <v>508.20816666666673</v>
      </c>
      <c r="H78" s="30">
        <f t="shared" si="6"/>
        <v>104182.67416666668</v>
      </c>
      <c r="I78" s="30">
        <f t="shared" si="7"/>
        <v>5513.2384615384617</v>
      </c>
      <c r="J78" s="30">
        <f t="shared" si="8"/>
        <v>98669.435705128213</v>
      </c>
    </row>
    <row r="79" spans="2:10" x14ac:dyDescent="0.25">
      <c r="B79" t="s">
        <v>37</v>
      </c>
      <c r="C79" t="str">
        <f>_xlfn.XLOOKUP(B79, Group!B:B, Group!C:C, "Nie znaleziono")</f>
        <v>SEA</v>
      </c>
      <c r="D79" s="31">
        <v>41684</v>
      </c>
      <c r="E79">
        <v>660</v>
      </c>
      <c r="F79" s="30">
        <v>44.8</v>
      </c>
      <c r="G79" s="15">
        <v>49.716484848484846</v>
      </c>
      <c r="H79" s="30">
        <f t="shared" si="6"/>
        <v>32812.879999999997</v>
      </c>
      <c r="I79" s="30">
        <f t="shared" si="7"/>
        <v>29567.999999999996</v>
      </c>
      <c r="J79" s="30">
        <f t="shared" si="8"/>
        <v>3244.880000000001</v>
      </c>
    </row>
    <row r="80" spans="2:10" x14ac:dyDescent="0.25">
      <c r="B80" t="s">
        <v>82</v>
      </c>
      <c r="C80" t="str">
        <f>_xlfn.XLOOKUP(B80, Group!B:B, Group!C:C, "Nie znaleziono")</f>
        <v>FIX</v>
      </c>
      <c r="D80" s="31">
        <v>41689</v>
      </c>
      <c r="E80">
        <v>168</v>
      </c>
      <c r="F80" s="30">
        <v>21.088999999999995</v>
      </c>
      <c r="G80" s="15">
        <v>23.389809523809522</v>
      </c>
      <c r="H80" s="30">
        <f t="shared" si="6"/>
        <v>3929.4879999999998</v>
      </c>
      <c r="I80" s="30">
        <f t="shared" si="7"/>
        <v>3542.9519999999993</v>
      </c>
      <c r="J80" s="30">
        <f t="shared" si="8"/>
        <v>386.53600000000051</v>
      </c>
    </row>
    <row r="81" spans="2:10" x14ac:dyDescent="0.25">
      <c r="B81" t="s">
        <v>47</v>
      </c>
      <c r="C81" t="str">
        <f>_xlfn.XLOOKUP(B81, Group!B:B, Group!C:C, "Nie znaleziono")</f>
        <v>FIX</v>
      </c>
      <c r="D81" s="31">
        <v>41694</v>
      </c>
      <c r="E81">
        <v>106</v>
      </c>
      <c r="F81" s="30">
        <v>1509.2200000000003</v>
      </c>
      <c r="G81" s="15">
        <v>1693.1285</v>
      </c>
      <c r="H81" s="30">
        <f t="shared" si="6"/>
        <v>179471.62100000001</v>
      </c>
      <c r="I81" s="30">
        <f t="shared" si="7"/>
        <v>159977.32000000004</v>
      </c>
      <c r="J81" s="30">
        <f t="shared" si="8"/>
        <v>19494.300999999978</v>
      </c>
    </row>
    <row r="82" spans="2:10" x14ac:dyDescent="0.25">
      <c r="B82" t="s">
        <v>38</v>
      </c>
      <c r="C82" t="str">
        <f>_xlfn.XLOOKUP(B82, Group!B:B, Group!C:C, "Nie znaleziono")</f>
        <v>ADB</v>
      </c>
      <c r="D82" s="31">
        <v>41708</v>
      </c>
      <c r="E82">
        <v>2484</v>
      </c>
      <c r="F82" s="30">
        <v>57.055931964573269</v>
      </c>
      <c r="G82" s="15">
        <v>63.320019323671502</v>
      </c>
      <c r="H82" s="30">
        <f t="shared" si="6"/>
        <v>157286.92800000001</v>
      </c>
      <c r="I82" s="30">
        <f t="shared" si="7"/>
        <v>141726.935</v>
      </c>
      <c r="J82" s="30">
        <f t="shared" si="8"/>
        <v>15559.993000000017</v>
      </c>
    </row>
    <row r="83" spans="2:10" x14ac:dyDescent="0.25">
      <c r="B83" t="s">
        <v>56</v>
      </c>
      <c r="C83" t="str">
        <f>_xlfn.XLOOKUP(B83, Group!B:B, Group!C:C, "Nie znaleziono")</f>
        <v>ADB</v>
      </c>
      <c r="D83" s="31">
        <v>41708</v>
      </c>
      <c r="E83">
        <v>552</v>
      </c>
      <c r="F83" s="30">
        <v>42.860175724637678</v>
      </c>
      <c r="G83" s="15">
        <v>47.556449275362318</v>
      </c>
      <c r="H83" s="30">
        <f t="shared" si="6"/>
        <v>26251.16</v>
      </c>
      <c r="I83" s="30">
        <f t="shared" si="7"/>
        <v>23658.816999999999</v>
      </c>
      <c r="J83" s="30">
        <f t="shared" si="8"/>
        <v>2592.3430000000008</v>
      </c>
    </row>
    <row r="84" spans="2:10" x14ac:dyDescent="0.25">
      <c r="B84" t="s">
        <v>71</v>
      </c>
      <c r="C84" t="str">
        <f>_xlfn.XLOOKUP(B84, Group!B:B, Group!C:C, "Nie znaleziono")</f>
        <v>SEA</v>
      </c>
      <c r="D84" s="31">
        <v>41708</v>
      </c>
      <c r="E84">
        <v>1020</v>
      </c>
      <c r="F84" s="30">
        <v>98.96101764705881</v>
      </c>
      <c r="G84" s="15">
        <v>109.80541176470588</v>
      </c>
      <c r="H84" s="30">
        <f t="shared" si="6"/>
        <v>112001.52</v>
      </c>
      <c r="I84" s="30">
        <f t="shared" si="7"/>
        <v>100940.23799999998</v>
      </c>
      <c r="J84" s="30">
        <f t="shared" si="8"/>
        <v>11061.282000000021</v>
      </c>
    </row>
    <row r="85" spans="2:10" x14ac:dyDescent="0.25">
      <c r="B85" t="s">
        <v>77</v>
      </c>
      <c r="C85" t="str">
        <f>_xlfn.XLOOKUP(B85, Group!B:B, Group!C:C, "Nie znaleziono")</f>
        <v>INS</v>
      </c>
      <c r="D85" s="31">
        <v>41708</v>
      </c>
      <c r="E85">
        <v>9</v>
      </c>
      <c r="F85" s="30">
        <v>2150.7795555555554</v>
      </c>
      <c r="G85" s="15">
        <v>2386.4408888888888</v>
      </c>
      <c r="H85" s="30">
        <f t="shared" si="6"/>
        <v>21477.968000000001</v>
      </c>
      <c r="I85" s="30">
        <f t="shared" si="7"/>
        <v>19357.016</v>
      </c>
      <c r="J85" s="30">
        <f t="shared" si="8"/>
        <v>2120.9520000000011</v>
      </c>
    </row>
    <row r="86" spans="2:10" x14ac:dyDescent="0.25">
      <c r="B86" t="s">
        <v>62</v>
      </c>
      <c r="C86" t="str">
        <f>_xlfn.XLOOKUP(B86, Group!B:B, Group!C:C, "Nie znaleziono")</f>
        <v>FIX</v>
      </c>
      <c r="D86" s="31">
        <v>41711</v>
      </c>
      <c r="E86">
        <v>3552</v>
      </c>
      <c r="F86" s="30">
        <v>36.589831644144141</v>
      </c>
      <c r="G86" s="15">
        <v>40.602405405405406</v>
      </c>
      <c r="H86" s="30">
        <f t="shared" si="6"/>
        <v>144219.74400000001</v>
      </c>
      <c r="I86" s="30">
        <f t="shared" si="7"/>
        <v>129967.08199999999</v>
      </c>
      <c r="J86" s="30">
        <f t="shared" si="8"/>
        <v>14252.662000000011</v>
      </c>
    </row>
    <row r="87" spans="2:10" x14ac:dyDescent="0.25">
      <c r="B87" t="s">
        <v>49</v>
      </c>
      <c r="C87" t="str">
        <f>_xlfn.XLOOKUP(B87, Group!B:B, Group!C:C, "Nie znaleziono")</f>
        <v>FMS</v>
      </c>
      <c r="D87" s="31">
        <v>41715</v>
      </c>
      <c r="E87">
        <v>601</v>
      </c>
      <c r="F87" s="30">
        <v>405.67800000000005</v>
      </c>
      <c r="G87" s="15">
        <v>511.87499999999994</v>
      </c>
      <c r="H87" s="30">
        <f t="shared" si="6"/>
        <v>307636.87499999994</v>
      </c>
      <c r="I87" s="30">
        <f t="shared" si="7"/>
        <v>243812.47800000003</v>
      </c>
      <c r="J87" s="30">
        <f t="shared" si="8"/>
        <v>63824.39699999991</v>
      </c>
    </row>
    <row r="88" spans="2:10" x14ac:dyDescent="0.25">
      <c r="B88" t="s">
        <v>57</v>
      </c>
      <c r="C88" t="str">
        <f>_xlfn.XLOOKUP(B88, Group!B:B, Group!C:C, "Nie znaleziono")</f>
        <v>FMS</v>
      </c>
      <c r="D88" s="31">
        <v>41717</v>
      </c>
      <c r="E88">
        <v>1236</v>
      </c>
      <c r="F88" s="30">
        <v>42.249151294498375</v>
      </c>
      <c r="G88" s="15">
        <v>46.877948220064724</v>
      </c>
      <c r="H88" s="30">
        <f t="shared" si="6"/>
        <v>57941.144</v>
      </c>
      <c r="I88" s="30">
        <f t="shared" si="7"/>
        <v>52219.950999999994</v>
      </c>
      <c r="J88" s="30">
        <f t="shared" si="8"/>
        <v>5721.1930000000066</v>
      </c>
    </row>
    <row r="89" spans="2:10" x14ac:dyDescent="0.25">
      <c r="B89" t="s">
        <v>35</v>
      </c>
      <c r="C89" t="str">
        <f>_xlfn.XLOOKUP(B89, Group!B:B, Group!C:C, "Nie znaleziono")</f>
        <v>SEA</v>
      </c>
      <c r="D89" s="31">
        <v>41719</v>
      </c>
      <c r="E89">
        <v>2</v>
      </c>
      <c r="F89" s="30">
        <v>323.72000000000003</v>
      </c>
      <c r="G89" s="15">
        <v>420</v>
      </c>
      <c r="H89" s="30">
        <f t="shared" si="6"/>
        <v>840</v>
      </c>
      <c r="I89" s="30">
        <f t="shared" si="7"/>
        <v>647.44000000000005</v>
      </c>
      <c r="J89" s="30">
        <f t="shared" si="8"/>
        <v>192.55999999999995</v>
      </c>
    </row>
    <row r="90" spans="2:10" x14ac:dyDescent="0.25">
      <c r="B90" t="s">
        <v>46</v>
      </c>
      <c r="C90" t="str">
        <f>_xlfn.XLOOKUP(B90, Group!B:B, Group!C:C, "Nie znaleziono")</f>
        <v>ADB</v>
      </c>
      <c r="D90" s="31">
        <v>41720</v>
      </c>
      <c r="E90">
        <v>234</v>
      </c>
      <c r="F90" s="30">
        <v>464.3653333333333</v>
      </c>
      <c r="G90" s="15">
        <v>534.9994999999999</v>
      </c>
      <c r="H90" s="30">
        <f t="shared" si="6"/>
        <v>125189.88299999997</v>
      </c>
      <c r="I90" s="30">
        <f t="shared" si="7"/>
        <v>108661.488</v>
      </c>
      <c r="J90" s="30">
        <f t="shared" si="8"/>
        <v>16528.394999999975</v>
      </c>
    </row>
    <row r="91" spans="2:10" x14ac:dyDescent="0.25">
      <c r="B91" t="s">
        <v>35</v>
      </c>
      <c r="C91" t="str">
        <f>_xlfn.XLOOKUP(B91, Group!B:B, Group!C:C, "Nie znaleziono")</f>
        <v>SEA</v>
      </c>
      <c r="D91" s="31">
        <v>41720</v>
      </c>
      <c r="E91">
        <v>234</v>
      </c>
      <c r="F91" s="30">
        <v>74.761617571059432</v>
      </c>
      <c r="G91" s="15">
        <v>534.9994999999999</v>
      </c>
      <c r="H91" s="30">
        <f t="shared" si="6"/>
        <v>125189.88299999997</v>
      </c>
      <c r="I91" s="30">
        <f t="shared" si="7"/>
        <v>17494.218511627907</v>
      </c>
      <c r="J91" s="30">
        <f t="shared" si="8"/>
        <v>107695.66448837207</v>
      </c>
    </row>
    <row r="92" spans="2:10" x14ac:dyDescent="0.25">
      <c r="B92" t="s">
        <v>47</v>
      </c>
      <c r="C92" t="str">
        <f>_xlfn.XLOOKUP(B92, Group!B:B, Group!C:C, "Nie znaleziono")</f>
        <v>FIX</v>
      </c>
      <c r="D92" s="31">
        <v>41726</v>
      </c>
      <c r="E92">
        <v>14</v>
      </c>
      <c r="F92" s="30">
        <v>1523.7380000000001</v>
      </c>
      <c r="G92" s="15">
        <v>1804.8432499999997</v>
      </c>
      <c r="H92" s="30">
        <f t="shared" si="6"/>
        <v>25267.805499999995</v>
      </c>
      <c r="I92" s="30">
        <f t="shared" si="7"/>
        <v>21332.332000000002</v>
      </c>
      <c r="J92" s="30">
        <f t="shared" si="8"/>
        <v>3935.4734999999928</v>
      </c>
    </row>
    <row r="93" spans="2:10" x14ac:dyDescent="0.25">
      <c r="B93" t="s">
        <v>50</v>
      </c>
      <c r="C93" t="str">
        <f>_xlfn.XLOOKUP(B93, Group!B:B, Group!C:C, "Nie znaleziono")</f>
        <v>FMS</v>
      </c>
      <c r="D93" s="31">
        <v>41726</v>
      </c>
      <c r="E93">
        <v>122</v>
      </c>
      <c r="F93" s="30">
        <v>253.29166666666666</v>
      </c>
      <c r="G93" s="15">
        <v>274.94789583333335</v>
      </c>
      <c r="H93" s="30">
        <f t="shared" si="6"/>
        <v>33543.643291666667</v>
      </c>
      <c r="I93" s="30">
        <f t="shared" si="7"/>
        <v>30901.583333333332</v>
      </c>
      <c r="J93" s="30">
        <f t="shared" si="8"/>
        <v>2642.0599583333351</v>
      </c>
    </row>
    <row r="94" spans="2:10" x14ac:dyDescent="0.25">
      <c r="B94" t="s">
        <v>47</v>
      </c>
      <c r="C94" t="str">
        <f>_xlfn.XLOOKUP(B94, Group!B:B, Group!C:C, "Nie znaleziono")</f>
        <v>FIX</v>
      </c>
      <c r="D94" s="31">
        <v>41728</v>
      </c>
      <c r="E94">
        <v>191</v>
      </c>
      <c r="F94" s="30">
        <v>1509.2240000000002</v>
      </c>
      <c r="G94" s="15">
        <v>2228.1279999999997</v>
      </c>
      <c r="H94" s="30">
        <f t="shared" si="6"/>
        <v>425572.44799999992</v>
      </c>
      <c r="I94" s="30">
        <f t="shared" si="7"/>
        <v>288261.78400000004</v>
      </c>
      <c r="J94" s="30">
        <f t="shared" si="8"/>
        <v>137310.66399999987</v>
      </c>
    </row>
    <row r="95" spans="2:10" x14ac:dyDescent="0.25">
      <c r="B95" t="s">
        <v>68</v>
      </c>
      <c r="C95" t="str">
        <f>_xlfn.XLOOKUP(B95, Group!B:B, Group!C:C, "Nie znaleziono")</f>
        <v>SEA</v>
      </c>
      <c r="D95" s="31">
        <v>41730</v>
      </c>
      <c r="E95">
        <v>492</v>
      </c>
      <c r="F95" s="30">
        <v>38.826268292682926</v>
      </c>
      <c r="G95" s="15">
        <v>43.079365853658544</v>
      </c>
      <c r="H95" s="30">
        <f t="shared" si="6"/>
        <v>21195.048000000003</v>
      </c>
      <c r="I95" s="30">
        <f t="shared" si="7"/>
        <v>19102.523999999998</v>
      </c>
      <c r="J95" s="30">
        <f t="shared" si="8"/>
        <v>2092.5240000000049</v>
      </c>
    </row>
    <row r="96" spans="2:10" x14ac:dyDescent="0.25">
      <c r="B96" t="s">
        <v>45</v>
      </c>
      <c r="C96" t="str">
        <f>_xlfn.XLOOKUP(B96, Group!B:B, Group!C:C, "Nie znaleziono")</f>
        <v>FIX</v>
      </c>
      <c r="D96" s="31">
        <v>41739</v>
      </c>
      <c r="E96">
        <v>3468</v>
      </c>
      <c r="F96" s="30">
        <v>76.068644752018443</v>
      </c>
      <c r="G96" s="15">
        <v>84.419231833910032</v>
      </c>
      <c r="H96" s="30">
        <f t="shared" si="6"/>
        <v>292765.89600000001</v>
      </c>
      <c r="I96" s="30">
        <f t="shared" si="7"/>
        <v>263806.05999999994</v>
      </c>
      <c r="J96" s="30">
        <f t="shared" si="8"/>
        <v>28959.836000000068</v>
      </c>
    </row>
    <row r="97" spans="2:10" x14ac:dyDescent="0.25">
      <c r="B97" t="s">
        <v>53</v>
      </c>
      <c r="C97" t="str">
        <f>_xlfn.XLOOKUP(B97, Group!B:B, Group!C:C, "Nie znaleziono")</f>
        <v>FMS</v>
      </c>
      <c r="D97" s="31">
        <v>41739</v>
      </c>
      <c r="E97">
        <v>455</v>
      </c>
      <c r="F97" s="30">
        <v>27.703384615384618</v>
      </c>
      <c r="G97" s="15">
        <v>30.760175824175821</v>
      </c>
      <c r="H97" s="30">
        <f t="shared" si="6"/>
        <v>13995.88</v>
      </c>
      <c r="I97" s="30">
        <f t="shared" si="7"/>
        <v>12605.04</v>
      </c>
      <c r="J97" s="30">
        <f t="shared" si="8"/>
        <v>1390.8399999999983</v>
      </c>
    </row>
    <row r="98" spans="2:10" x14ac:dyDescent="0.25">
      <c r="B98" t="s">
        <v>81</v>
      </c>
      <c r="C98" t="str">
        <f>_xlfn.XLOOKUP(B98, Group!B:B, Group!C:C, "Nie znaleziono")</f>
        <v>FMS</v>
      </c>
      <c r="D98" s="31">
        <v>41739</v>
      </c>
      <c r="E98">
        <v>120</v>
      </c>
      <c r="F98" s="30">
        <v>32.318649999999998</v>
      </c>
      <c r="G98" s="15">
        <v>35.864466666666672</v>
      </c>
      <c r="H98" s="30">
        <f t="shared" si="6"/>
        <v>4303.7360000000008</v>
      </c>
      <c r="I98" s="30">
        <f t="shared" si="7"/>
        <v>3878.2379999999998</v>
      </c>
      <c r="J98" s="30">
        <f t="shared" si="8"/>
        <v>425.49800000000096</v>
      </c>
    </row>
    <row r="99" spans="2:10" x14ac:dyDescent="0.25">
      <c r="B99" t="s">
        <v>35</v>
      </c>
      <c r="C99" t="str">
        <f>_xlfn.XLOOKUP(B99, Group!B:B, Group!C:C, "Nie znaleziono")</f>
        <v>SEA</v>
      </c>
      <c r="D99" s="31">
        <v>41743</v>
      </c>
      <c r="E99">
        <v>1008</v>
      </c>
      <c r="F99" s="30">
        <v>323.72199999999998</v>
      </c>
      <c r="G99" s="15">
        <v>415.00024999999994</v>
      </c>
      <c r="H99" s="30">
        <f t="shared" ref="H99:H118" si="9">G99*E99</f>
        <v>418320.25199999992</v>
      </c>
      <c r="I99" s="30">
        <f t="shared" ref="I99:I118" si="10">E99*F99</f>
        <v>326311.77599999995</v>
      </c>
      <c r="J99" s="30">
        <f t="shared" ref="J99:J118" si="11">H99-I99</f>
        <v>92008.475999999966</v>
      </c>
    </row>
    <row r="100" spans="2:10" x14ac:dyDescent="0.25">
      <c r="B100" t="s">
        <v>35</v>
      </c>
      <c r="C100" t="str">
        <f>_xlfn.XLOOKUP(B100, Group!B:B, Group!C:C, "Nie znaleziono")</f>
        <v>SEA</v>
      </c>
      <c r="D100" s="31">
        <v>41743</v>
      </c>
      <c r="E100">
        <v>431</v>
      </c>
      <c r="F100" s="30">
        <v>323.72199999999998</v>
      </c>
      <c r="G100" s="15">
        <v>420</v>
      </c>
      <c r="H100" s="30">
        <f t="shared" si="9"/>
        <v>181020</v>
      </c>
      <c r="I100" s="30">
        <f t="shared" si="10"/>
        <v>139524.182</v>
      </c>
      <c r="J100" s="30">
        <f t="shared" si="11"/>
        <v>41495.817999999999</v>
      </c>
    </row>
    <row r="101" spans="2:10" x14ac:dyDescent="0.25">
      <c r="B101" t="s">
        <v>47</v>
      </c>
      <c r="C101" t="str">
        <f>_xlfn.XLOOKUP(B101, Group!B:B, Group!C:C, "Nie znaleziono")</f>
        <v>FIX</v>
      </c>
      <c r="D101" s="31">
        <v>41745</v>
      </c>
      <c r="E101">
        <v>26</v>
      </c>
      <c r="F101" s="30">
        <v>1503.8533333333335</v>
      </c>
      <c r="G101" s="15">
        <v>1749.1669999999999</v>
      </c>
      <c r="H101" s="30">
        <f t="shared" si="9"/>
        <v>45478.341999999997</v>
      </c>
      <c r="I101" s="30">
        <f t="shared" si="10"/>
        <v>39100.186666666668</v>
      </c>
      <c r="J101" s="30">
        <f t="shared" si="11"/>
        <v>6378.1553333333286</v>
      </c>
    </row>
    <row r="102" spans="2:10" x14ac:dyDescent="0.25">
      <c r="B102" t="s">
        <v>50</v>
      </c>
      <c r="C102" t="str">
        <f>_xlfn.XLOOKUP(B102, Group!B:B, Group!C:C, "Nie znaleziono")</f>
        <v>FMS</v>
      </c>
      <c r="D102" s="31">
        <v>41751</v>
      </c>
      <c r="E102">
        <v>11</v>
      </c>
      <c r="F102" s="30">
        <v>242.67375416666667</v>
      </c>
      <c r="G102" s="15">
        <v>253.44</v>
      </c>
      <c r="H102" s="30">
        <f t="shared" si="9"/>
        <v>2787.84</v>
      </c>
      <c r="I102" s="30">
        <f t="shared" si="10"/>
        <v>2669.4112958333335</v>
      </c>
      <c r="J102" s="30">
        <f t="shared" si="11"/>
        <v>118.42870416666665</v>
      </c>
    </row>
    <row r="103" spans="2:10" x14ac:dyDescent="0.25">
      <c r="B103" t="s">
        <v>47</v>
      </c>
      <c r="C103" t="str">
        <f>_xlfn.XLOOKUP(B103, Group!B:B, Group!C:C, "Nie znaleziono")</f>
        <v>FIX</v>
      </c>
      <c r="D103" s="31">
        <v>41759</v>
      </c>
      <c r="E103">
        <v>71</v>
      </c>
      <c r="F103" s="30">
        <v>1523.7360000000001</v>
      </c>
      <c r="G103" s="15">
        <v>1804.999</v>
      </c>
      <c r="H103" s="30">
        <f t="shared" si="9"/>
        <v>128154.929</v>
      </c>
      <c r="I103" s="30">
        <f t="shared" si="10"/>
        <v>108185.25600000001</v>
      </c>
      <c r="J103" s="30">
        <f t="shared" si="11"/>
        <v>19969.672999999995</v>
      </c>
    </row>
    <row r="104" spans="2:10" x14ac:dyDescent="0.25">
      <c r="B104" t="s">
        <v>50</v>
      </c>
      <c r="C104" t="str">
        <f>_xlfn.XLOOKUP(B104, Group!B:B, Group!C:C, "Nie znaleziono")</f>
        <v>FMS</v>
      </c>
      <c r="D104" s="31">
        <v>41765</v>
      </c>
      <c r="E104">
        <v>112</v>
      </c>
      <c r="F104" s="30">
        <v>255.0386666666667</v>
      </c>
      <c r="G104" s="15">
        <v>331.24991666666665</v>
      </c>
      <c r="H104" s="30">
        <f t="shared" si="9"/>
        <v>37099.990666666665</v>
      </c>
      <c r="I104" s="30">
        <f t="shared" si="10"/>
        <v>28564.330666666669</v>
      </c>
      <c r="J104" s="30">
        <f t="shared" si="11"/>
        <v>8535.6599999999962</v>
      </c>
    </row>
    <row r="105" spans="2:10" x14ac:dyDescent="0.25">
      <c r="B105" t="s">
        <v>40</v>
      </c>
      <c r="C105" t="str">
        <f>_xlfn.XLOOKUP(B105, Group!B:B, Group!C:C, "Nie znaleziono")</f>
        <v>INS</v>
      </c>
      <c r="D105" s="31">
        <v>41769</v>
      </c>
      <c r="E105">
        <v>1548</v>
      </c>
      <c r="F105" s="30">
        <v>67.377966408268733</v>
      </c>
      <c r="G105" s="15">
        <v>74.761617571059432</v>
      </c>
      <c r="H105" s="30">
        <f t="shared" si="9"/>
        <v>115730.984</v>
      </c>
      <c r="I105" s="30">
        <f t="shared" si="10"/>
        <v>104301.092</v>
      </c>
      <c r="J105" s="30">
        <f t="shared" si="11"/>
        <v>11429.891999999993</v>
      </c>
    </row>
    <row r="106" spans="2:10" x14ac:dyDescent="0.25">
      <c r="B106" t="s">
        <v>36</v>
      </c>
      <c r="C106" t="str">
        <f>_xlfn.XLOOKUP(B106, Group!B:B, Group!C:C, "Nie znaleziono")</f>
        <v>ADI</v>
      </c>
      <c r="D106" s="31">
        <v>41769</v>
      </c>
      <c r="E106">
        <v>1550</v>
      </c>
      <c r="F106" s="30">
        <v>15.850849677419355</v>
      </c>
      <c r="G106" s="15">
        <v>17.590642580645163</v>
      </c>
      <c r="H106" s="30">
        <f t="shared" si="9"/>
        <v>27265.496000000003</v>
      </c>
      <c r="I106" s="30">
        <f t="shared" si="10"/>
        <v>24568.816999999999</v>
      </c>
      <c r="J106" s="30">
        <f t="shared" si="11"/>
        <v>2696.6790000000037</v>
      </c>
    </row>
    <row r="107" spans="2:10" x14ac:dyDescent="0.25">
      <c r="B107" t="s">
        <v>70</v>
      </c>
      <c r="C107" t="str">
        <f>_xlfn.XLOOKUP(B107, Group!B:B, Group!C:C, "Nie znaleziono")</f>
        <v>OTH</v>
      </c>
      <c r="D107" s="31">
        <v>41769</v>
      </c>
      <c r="E107">
        <v>2676</v>
      </c>
      <c r="F107" s="30">
        <v>74.43728849028399</v>
      </c>
      <c r="G107" s="15">
        <v>82.590161434977588</v>
      </c>
      <c r="H107" s="30">
        <f t="shared" si="9"/>
        <v>221011.27200000003</v>
      </c>
      <c r="I107" s="30">
        <f t="shared" si="10"/>
        <v>199194.18399999995</v>
      </c>
      <c r="J107" s="30">
        <f t="shared" si="11"/>
        <v>21817.088000000076</v>
      </c>
    </row>
    <row r="108" spans="2:10" x14ac:dyDescent="0.25">
      <c r="B108" t="s">
        <v>50</v>
      </c>
      <c r="C108" t="str">
        <f>_xlfn.XLOOKUP(B108, Group!B:B, Group!C:C, "Nie znaleziono")</f>
        <v>FMS</v>
      </c>
      <c r="D108" s="31">
        <v>41777</v>
      </c>
      <c r="E108">
        <v>1001</v>
      </c>
      <c r="F108" s="30">
        <v>253.29133333333334</v>
      </c>
      <c r="G108" s="15">
        <v>274.94774999999998</v>
      </c>
      <c r="H108" s="30">
        <f t="shared" si="9"/>
        <v>275222.69774999999</v>
      </c>
      <c r="I108" s="30">
        <f t="shared" si="10"/>
        <v>253544.62466666667</v>
      </c>
      <c r="J108" s="30">
        <f t="shared" si="11"/>
        <v>21678.073083333322</v>
      </c>
    </row>
    <row r="109" spans="2:10" x14ac:dyDescent="0.25">
      <c r="B109" t="s">
        <v>47</v>
      </c>
      <c r="C109" t="str">
        <f>_xlfn.XLOOKUP(B109, Group!B:B, Group!C:C, "Nie znaleziono")</f>
        <v>FIX</v>
      </c>
      <c r="D109" s="31">
        <v>41781</v>
      </c>
      <c r="E109">
        <v>1</v>
      </c>
      <c r="F109" s="30">
        <v>1523.7360000000001</v>
      </c>
      <c r="G109" s="15">
        <v>1849.3719999999998</v>
      </c>
      <c r="H109" s="30">
        <f t="shared" si="9"/>
        <v>1849.3719999999998</v>
      </c>
      <c r="I109" s="30">
        <f t="shared" si="10"/>
        <v>1523.7360000000001</v>
      </c>
      <c r="J109" s="30">
        <f t="shared" si="11"/>
        <v>325.63599999999974</v>
      </c>
    </row>
    <row r="110" spans="2:10" x14ac:dyDescent="0.25">
      <c r="B110" t="s">
        <v>48</v>
      </c>
      <c r="C110" t="str">
        <f>_xlfn.XLOOKUP(B110, Group!B:B, Group!C:C, "Nie znaleziono")</f>
        <v>FMS</v>
      </c>
      <c r="D110" s="31">
        <v>41783</v>
      </c>
      <c r="E110">
        <v>109</v>
      </c>
      <c r="F110" s="30">
        <v>463.49440000000004</v>
      </c>
      <c r="G110" s="15">
        <v>509.14150000000001</v>
      </c>
      <c r="H110" s="30">
        <f t="shared" si="9"/>
        <v>55496.423500000004</v>
      </c>
      <c r="I110" s="30">
        <f t="shared" si="10"/>
        <v>50520.889600000002</v>
      </c>
      <c r="J110" s="30">
        <f t="shared" si="11"/>
        <v>4975.5339000000022</v>
      </c>
    </row>
    <row r="111" spans="2:10" x14ac:dyDescent="0.25">
      <c r="B111" t="s">
        <v>50</v>
      </c>
      <c r="C111" t="str">
        <f>_xlfn.XLOOKUP(B111, Group!B:B, Group!C:C, "Nie znaleziono")</f>
        <v>FMS</v>
      </c>
      <c r="D111" s="31">
        <v>41783</v>
      </c>
      <c r="E111">
        <v>1200</v>
      </c>
      <c r="F111" s="30">
        <v>253.29133333333334</v>
      </c>
      <c r="G111" s="15">
        <v>274.94774999999998</v>
      </c>
      <c r="H111" s="30">
        <f t="shared" si="9"/>
        <v>329937.3</v>
      </c>
      <c r="I111" s="30">
        <f t="shared" si="10"/>
        <v>303949.60000000003</v>
      </c>
      <c r="J111" s="30">
        <f t="shared" si="11"/>
        <v>25987.699999999953</v>
      </c>
    </row>
    <row r="112" spans="2:10" x14ac:dyDescent="0.25">
      <c r="B112" t="s">
        <v>46</v>
      </c>
      <c r="C112" t="str">
        <f>_xlfn.XLOOKUP(B112, Group!B:B, Group!C:C, "Nie znaleziono")</f>
        <v>ADB</v>
      </c>
      <c r="D112" s="31">
        <v>41788</v>
      </c>
      <c r="E112">
        <v>12</v>
      </c>
      <c r="F112" s="30">
        <v>436.23666666666668</v>
      </c>
      <c r="G112" s="15">
        <v>508.20758333333333</v>
      </c>
      <c r="H112" s="30">
        <f t="shared" si="9"/>
        <v>6098.491</v>
      </c>
      <c r="I112" s="30">
        <f t="shared" si="10"/>
        <v>5234.84</v>
      </c>
      <c r="J112" s="30">
        <f t="shared" si="11"/>
        <v>863.65099999999984</v>
      </c>
    </row>
    <row r="113" spans="2:10" x14ac:dyDescent="0.25">
      <c r="B113" t="s">
        <v>46</v>
      </c>
      <c r="C113" t="str">
        <f>_xlfn.XLOOKUP(B113, Group!B:B, Group!C:C, "Nie znaleziono")</f>
        <v>ADB</v>
      </c>
      <c r="D113" s="31">
        <v>41788</v>
      </c>
      <c r="E113">
        <v>85</v>
      </c>
      <c r="F113" s="30">
        <v>428.74720000000002</v>
      </c>
      <c r="G113" s="15">
        <v>555.12519999999995</v>
      </c>
      <c r="H113" s="30">
        <f t="shared" si="9"/>
        <v>47185.641999999993</v>
      </c>
      <c r="I113" s="30">
        <f t="shared" si="10"/>
        <v>36443.512000000002</v>
      </c>
      <c r="J113" s="30">
        <f t="shared" si="11"/>
        <v>10742.12999999999</v>
      </c>
    </row>
    <row r="114" spans="2:10" x14ac:dyDescent="0.25">
      <c r="B114" t="s">
        <v>46</v>
      </c>
      <c r="C114" t="str">
        <f>_xlfn.XLOOKUP(B114, Group!B:B, Group!C:C, "Nie znaleziono")</f>
        <v>ADB</v>
      </c>
      <c r="D114" s="31">
        <v>41788</v>
      </c>
      <c r="E114">
        <v>12</v>
      </c>
      <c r="F114" s="30">
        <v>21.548818181818184</v>
      </c>
      <c r="G114" s="15">
        <v>508.20758333333333</v>
      </c>
      <c r="H114" s="30">
        <f t="shared" si="9"/>
        <v>6098.491</v>
      </c>
      <c r="I114" s="30">
        <f t="shared" si="10"/>
        <v>258.58581818181824</v>
      </c>
      <c r="J114" s="30">
        <f t="shared" si="11"/>
        <v>5839.9051818181815</v>
      </c>
    </row>
    <row r="115" spans="2:10" x14ac:dyDescent="0.25">
      <c r="B115" t="s">
        <v>50</v>
      </c>
      <c r="C115" t="str">
        <f>_xlfn.XLOOKUP(B115, Group!B:B, Group!C:C, "Nie znaleziono")</f>
        <v>FMS</v>
      </c>
      <c r="D115" s="31">
        <v>41790</v>
      </c>
      <c r="E115">
        <v>712</v>
      </c>
      <c r="F115" s="30">
        <v>235.19199999999998</v>
      </c>
      <c r="G115" s="15">
        <v>274.99999999999994</v>
      </c>
      <c r="H115" s="30">
        <f t="shared" si="9"/>
        <v>195799.99999999997</v>
      </c>
      <c r="I115" s="30">
        <f t="shared" si="10"/>
        <v>167456.704</v>
      </c>
      <c r="J115" s="30">
        <f t="shared" si="11"/>
        <v>28343.295999999973</v>
      </c>
    </row>
    <row r="116" spans="2:10" x14ac:dyDescent="0.25">
      <c r="B116" t="s">
        <v>47</v>
      </c>
      <c r="C116" t="str">
        <f>_xlfn.XLOOKUP(B116, Group!B:B, Group!C:C, "Nie znaleziono")</f>
        <v>FIX</v>
      </c>
      <c r="D116" s="31">
        <v>41805</v>
      </c>
      <c r="E116">
        <v>43</v>
      </c>
      <c r="F116" s="30">
        <v>1503.8519999999999</v>
      </c>
      <c r="G116" s="15">
        <v>1782.4998333333333</v>
      </c>
      <c r="H116" s="30">
        <f t="shared" si="9"/>
        <v>76647.492833333337</v>
      </c>
      <c r="I116" s="30">
        <f t="shared" si="10"/>
        <v>64665.635999999991</v>
      </c>
      <c r="J116" s="30">
        <f t="shared" si="11"/>
        <v>11981.856833333346</v>
      </c>
    </row>
    <row r="117" spans="2:10" x14ac:dyDescent="0.25">
      <c r="B117" t="s">
        <v>60</v>
      </c>
      <c r="C117" t="str">
        <f>_xlfn.XLOOKUP(B117, Group!B:B, Group!C:C, "Nie znaleziono")</f>
        <v>ADI</v>
      </c>
      <c r="D117" s="31">
        <v>41807</v>
      </c>
      <c r="E117">
        <v>1068</v>
      </c>
      <c r="F117" s="30">
        <v>24.238981273408243</v>
      </c>
      <c r="G117" s="15">
        <v>26.893573033707867</v>
      </c>
      <c r="H117" s="30">
        <f t="shared" si="9"/>
        <v>28722.336000000003</v>
      </c>
      <c r="I117" s="30">
        <f t="shared" si="10"/>
        <v>25887.232000000004</v>
      </c>
      <c r="J117" s="30">
        <f t="shared" si="11"/>
        <v>2835.1039999999994</v>
      </c>
    </row>
    <row r="118" spans="2:10" x14ac:dyDescent="0.25">
      <c r="B118" t="s">
        <v>47</v>
      </c>
      <c r="C118" t="str">
        <f>_xlfn.XLOOKUP(B118, Group!B:B, Group!C:C, "Nie znaleziono")</f>
        <v>FIX</v>
      </c>
      <c r="D118" s="31">
        <v>41811</v>
      </c>
      <c r="E118">
        <v>89</v>
      </c>
      <c r="F118" s="30">
        <v>1523.7376000000002</v>
      </c>
      <c r="G118" s="15">
        <v>1782.4995999999999</v>
      </c>
      <c r="H118" s="30">
        <f t="shared" si="9"/>
        <v>158642.4644</v>
      </c>
      <c r="I118" s="30">
        <f t="shared" si="10"/>
        <v>135612.64640000003</v>
      </c>
      <c r="J118" s="30">
        <f t="shared" si="11"/>
        <v>23029.81799999997</v>
      </c>
    </row>
    <row r="119" spans="2:10" x14ac:dyDescent="0.25">
      <c r="B119" t="s">
        <v>30</v>
      </c>
      <c r="G119" s="15"/>
      <c r="H119" s="30">
        <f>SUBTOTAL(109,Table24[Wartość sprzedaży '[EUR']])</f>
        <v>13167889.529900966</v>
      </c>
      <c r="I119" s="1"/>
      <c r="J119" s="30">
        <f>SUBTOTAL(109,Table24[Marża '[EUR']])</f>
        <v>2452402.3592097</v>
      </c>
    </row>
  </sheetData>
  <conditionalFormatting sqref="C3:C119">
    <cfRule type="cellIs" dxfId="1" priority="1" operator="equal">
      <formula>"Jan"</formula>
    </cfRule>
    <cfRule type="cellIs" dxfId="0" priority="2" operator="equal">
      <formula>"""Jan"""</formula>
    </cfRule>
  </conditionalFormatting>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44A2-32D6-442E-8468-9E2194B1E9E1}">
  <dimension ref="B2:D7"/>
  <sheetViews>
    <sheetView zoomScale="160" zoomScaleNormal="160" workbookViewId="0">
      <selection activeCell="D21" sqref="D21"/>
    </sheetView>
  </sheetViews>
  <sheetFormatPr defaultRowHeight="15" x14ac:dyDescent="0.25"/>
  <cols>
    <col min="2" max="2" width="13.42578125" bestFit="1" customWidth="1"/>
    <col min="3" max="3" width="18.5703125" bestFit="1" customWidth="1"/>
    <col min="4" max="4" width="10.85546875" bestFit="1" customWidth="1"/>
  </cols>
  <sheetData>
    <row r="2" spans="2:4" x14ac:dyDescent="0.25">
      <c r="B2" s="32" t="s">
        <v>94</v>
      </c>
      <c r="C2" s="51">
        <v>41643</v>
      </c>
    </row>
    <row r="4" spans="2:4" x14ac:dyDescent="0.25">
      <c r="B4" s="32" t="s">
        <v>103</v>
      </c>
      <c r="C4" t="s">
        <v>111</v>
      </c>
      <c r="D4" t="s">
        <v>112</v>
      </c>
    </row>
    <row r="5" spans="2:4" x14ac:dyDescent="0.25">
      <c r="B5" s="33" t="s">
        <v>86</v>
      </c>
      <c r="C5" s="30">
        <v>284811.93533333327</v>
      </c>
      <c r="D5" s="30">
        <v>53089.631333333273</v>
      </c>
    </row>
    <row r="6" spans="2:4" x14ac:dyDescent="0.25">
      <c r="B6" s="33" t="s">
        <v>84</v>
      </c>
      <c r="C6" s="30">
        <v>86649.401005464475</v>
      </c>
      <c r="D6" s="30">
        <v>8624.1262295082124</v>
      </c>
    </row>
    <row r="7" spans="2:4" x14ac:dyDescent="0.25">
      <c r="B7" s="33" t="s">
        <v>104</v>
      </c>
      <c r="C7" s="30">
        <v>371461.33633879776</v>
      </c>
      <c r="D7" s="30">
        <v>61713.757562841485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2D5A-4020-4F7C-BE03-AA0376DE324D}">
  <dimension ref="B1:I1786"/>
  <sheetViews>
    <sheetView workbookViewId="0">
      <selection activeCell="H14" sqref="H14"/>
    </sheetView>
  </sheetViews>
  <sheetFormatPr defaultRowHeight="15" x14ac:dyDescent="0.25"/>
  <cols>
    <col min="2" max="2" width="19.5703125" customWidth="1"/>
    <col min="3" max="3" width="15.5703125" customWidth="1"/>
    <col min="4" max="4" width="68.85546875" customWidth="1"/>
    <col min="5" max="5" width="24.7109375" customWidth="1"/>
    <col min="6" max="6" width="27" customWidth="1"/>
    <col min="7" max="7" width="33.85546875" customWidth="1"/>
    <col min="8" max="8" width="31.140625" customWidth="1"/>
    <col min="9" max="9" width="11.5703125" style="54" customWidth="1"/>
    <col min="13" max="14" width="12.85546875" bestFit="1" customWidth="1"/>
    <col min="15" max="16" width="11.42578125" bestFit="1" customWidth="1"/>
    <col min="17" max="20" width="8.7109375" bestFit="1" customWidth="1"/>
    <col min="21" max="22" width="5.7109375" bestFit="1" customWidth="1"/>
    <col min="23" max="23" width="6.7109375" bestFit="1" customWidth="1"/>
    <col min="24" max="27" width="7.7109375" bestFit="1" customWidth="1"/>
    <col min="28" max="29" width="6.7109375" bestFit="1" customWidth="1"/>
    <col min="30" max="30" width="5.7109375" bestFit="1" customWidth="1"/>
    <col min="31" max="37" width="6" bestFit="1" customWidth="1"/>
    <col min="38" max="38" width="5" bestFit="1" customWidth="1"/>
    <col min="39" max="39" width="7" bestFit="1" customWidth="1"/>
    <col min="40" max="41" width="6" bestFit="1" customWidth="1"/>
    <col min="42" max="42" width="3" bestFit="1" customWidth="1"/>
    <col min="43" max="43" width="6" bestFit="1" customWidth="1"/>
    <col min="44" max="47" width="7" bestFit="1" customWidth="1"/>
    <col min="48" max="48" width="6" bestFit="1" customWidth="1"/>
    <col min="49" max="58" width="7" bestFit="1" customWidth="1"/>
    <col min="59" max="59" width="6" bestFit="1" customWidth="1"/>
    <col min="60" max="62" width="7" bestFit="1" customWidth="1"/>
    <col min="63" max="63" width="6" bestFit="1" customWidth="1"/>
    <col min="64" max="64" width="7" bestFit="1" customWidth="1"/>
    <col min="65" max="65" width="3" bestFit="1" customWidth="1"/>
    <col min="66" max="66" width="7" bestFit="1" customWidth="1"/>
    <col min="67" max="67" width="6" bestFit="1" customWidth="1"/>
    <col min="68" max="68" width="7" bestFit="1" customWidth="1"/>
    <col min="69" max="70" width="6" bestFit="1" customWidth="1"/>
    <col min="71" max="75" width="7" bestFit="1" customWidth="1"/>
    <col min="76" max="76" width="6" bestFit="1" customWidth="1"/>
    <col min="77" max="77" width="7" bestFit="1" customWidth="1"/>
    <col min="78" max="79" width="6" bestFit="1" customWidth="1"/>
    <col min="80" max="81" width="7" bestFit="1" customWidth="1"/>
    <col min="82" max="82" width="6" bestFit="1" customWidth="1"/>
    <col min="83" max="83" width="7" bestFit="1" customWidth="1"/>
    <col min="84" max="84" width="6" bestFit="1" customWidth="1"/>
    <col min="85" max="86" width="7" bestFit="1" customWidth="1"/>
    <col min="87" max="87" width="6" bestFit="1" customWidth="1"/>
    <col min="88" max="93" width="7" bestFit="1" customWidth="1"/>
    <col min="94" max="94" width="5" bestFit="1" customWidth="1"/>
    <col min="95" max="95" width="7" bestFit="1" customWidth="1"/>
    <col min="96" max="96" width="6" bestFit="1" customWidth="1"/>
    <col min="97" max="97" width="7" bestFit="1" customWidth="1"/>
    <col min="98" max="98" width="6" bestFit="1" customWidth="1"/>
    <col min="99" max="102" width="7" bestFit="1" customWidth="1"/>
    <col min="103" max="104" width="6" bestFit="1" customWidth="1"/>
    <col min="105" max="106" width="7" bestFit="1" customWidth="1"/>
    <col min="107" max="107" width="6" bestFit="1" customWidth="1"/>
    <col min="108" max="109" width="3" bestFit="1" customWidth="1"/>
    <col min="110" max="110" width="7" bestFit="1" customWidth="1"/>
    <col min="111" max="112" width="6" bestFit="1" customWidth="1"/>
    <col min="113" max="123" width="7" bestFit="1" customWidth="1"/>
    <col min="124" max="125" width="6" bestFit="1" customWidth="1"/>
    <col min="126" max="127" width="7" bestFit="1" customWidth="1"/>
    <col min="128" max="128" width="5" bestFit="1" customWidth="1"/>
    <col min="129" max="130" width="7" bestFit="1" customWidth="1"/>
    <col min="131" max="131" width="6" bestFit="1" customWidth="1"/>
    <col min="132" max="134" width="7" bestFit="1" customWidth="1"/>
    <col min="135" max="137" width="6" bestFit="1" customWidth="1"/>
    <col min="138" max="138" width="7" bestFit="1" customWidth="1"/>
    <col min="139" max="139" width="6" bestFit="1" customWidth="1"/>
    <col min="140" max="140" width="7" bestFit="1" customWidth="1"/>
    <col min="141" max="142" width="6" bestFit="1" customWidth="1"/>
    <col min="143" max="150" width="7" bestFit="1" customWidth="1"/>
    <col min="151" max="151" width="6" bestFit="1" customWidth="1"/>
    <col min="152" max="152" width="7" bestFit="1" customWidth="1"/>
    <col min="153" max="153" width="3" bestFit="1" customWidth="1"/>
    <col min="154" max="159" width="7" bestFit="1" customWidth="1"/>
    <col min="160" max="161" width="5" bestFit="1" customWidth="1"/>
    <col min="162" max="165" width="7" bestFit="1" customWidth="1"/>
    <col min="166" max="166" width="6" bestFit="1" customWidth="1"/>
    <col min="167" max="172" width="7" bestFit="1" customWidth="1"/>
    <col min="173" max="177" width="8" bestFit="1" customWidth="1"/>
    <col min="178" max="178" width="7" bestFit="1" customWidth="1"/>
    <col min="179" max="180" width="8" bestFit="1" customWidth="1"/>
    <col min="181" max="181" width="7" bestFit="1" customWidth="1"/>
    <col min="182" max="184" width="8" bestFit="1" customWidth="1"/>
    <col min="185" max="186" width="7" bestFit="1" customWidth="1"/>
    <col min="187" max="203" width="8" bestFit="1" customWidth="1"/>
    <col min="204" max="204" width="7" bestFit="1" customWidth="1"/>
    <col min="205" max="208" width="8" bestFit="1" customWidth="1"/>
    <col min="209" max="209" width="7" bestFit="1" customWidth="1"/>
    <col min="210" max="210" width="8" bestFit="1" customWidth="1"/>
    <col min="211" max="211" width="7" bestFit="1" customWidth="1"/>
    <col min="212" max="212" width="6" bestFit="1" customWidth="1"/>
    <col min="213" max="215" width="8" bestFit="1" customWidth="1"/>
    <col min="216" max="216" width="7" bestFit="1" customWidth="1"/>
    <col min="217" max="221" width="8" bestFit="1" customWidth="1"/>
    <col min="222" max="222" width="6" bestFit="1" customWidth="1"/>
    <col min="223" max="224" width="8" bestFit="1" customWidth="1"/>
    <col min="225" max="225" width="7" bestFit="1" customWidth="1"/>
    <col min="226" max="226" width="6" bestFit="1" customWidth="1"/>
    <col min="227" max="227" width="8" bestFit="1" customWidth="1"/>
    <col min="228" max="228" width="4" bestFit="1" customWidth="1"/>
    <col min="229" max="230" width="8" bestFit="1" customWidth="1"/>
    <col min="231" max="231" width="7" bestFit="1" customWidth="1"/>
    <col min="232" max="232" width="8" bestFit="1" customWidth="1"/>
    <col min="233" max="234" width="7" bestFit="1" customWidth="1"/>
    <col min="235" max="235" width="8" bestFit="1" customWidth="1"/>
    <col min="236" max="236" width="7" bestFit="1" customWidth="1"/>
    <col min="237" max="240" width="8" bestFit="1" customWidth="1"/>
    <col min="241" max="241" width="6" bestFit="1" customWidth="1"/>
    <col min="242" max="243" width="8" bestFit="1" customWidth="1"/>
    <col min="244" max="245" width="7" bestFit="1" customWidth="1"/>
    <col min="246" max="247" width="8" bestFit="1" customWidth="1"/>
    <col min="248" max="250" width="7" bestFit="1" customWidth="1"/>
    <col min="251" max="255" width="8" bestFit="1" customWidth="1"/>
    <col min="256" max="256" width="6" bestFit="1" customWidth="1"/>
    <col min="257" max="263" width="8" bestFit="1" customWidth="1"/>
    <col min="264" max="264" width="7" bestFit="1" customWidth="1"/>
    <col min="265" max="266" width="8" bestFit="1" customWidth="1"/>
    <col min="267" max="267" width="7" bestFit="1" customWidth="1"/>
    <col min="268" max="270" width="8" bestFit="1" customWidth="1"/>
    <col min="271" max="271" width="4" bestFit="1" customWidth="1"/>
    <col min="272" max="274" width="8" bestFit="1" customWidth="1"/>
    <col min="275" max="275" width="7" bestFit="1" customWidth="1"/>
    <col min="276" max="278" width="8" bestFit="1" customWidth="1"/>
    <col min="279" max="280" width="7" bestFit="1" customWidth="1"/>
    <col min="281" max="287" width="8" bestFit="1" customWidth="1"/>
    <col min="288" max="288" width="7" bestFit="1" customWidth="1"/>
    <col min="289" max="289" width="4" bestFit="1" customWidth="1"/>
    <col min="290" max="290" width="7" bestFit="1" customWidth="1"/>
    <col min="291" max="291" width="8" bestFit="1" customWidth="1"/>
    <col min="292" max="292" width="7" bestFit="1" customWidth="1"/>
    <col min="293" max="293" width="8" bestFit="1" customWidth="1"/>
    <col min="294" max="294" width="7" bestFit="1" customWidth="1"/>
    <col min="295" max="296" width="8" bestFit="1" customWidth="1"/>
    <col min="297" max="297" width="6" bestFit="1" customWidth="1"/>
    <col min="298" max="300" width="8" bestFit="1" customWidth="1"/>
    <col min="301" max="301" width="7" bestFit="1" customWidth="1"/>
    <col min="302" max="307" width="8" bestFit="1" customWidth="1"/>
    <col min="308" max="308" width="7" bestFit="1" customWidth="1"/>
    <col min="309" max="314" width="8" bestFit="1" customWidth="1"/>
    <col min="315" max="315" width="7" bestFit="1" customWidth="1"/>
    <col min="316" max="319" width="8" bestFit="1" customWidth="1"/>
    <col min="320" max="320" width="7" bestFit="1" customWidth="1"/>
    <col min="321" max="326" width="8" bestFit="1" customWidth="1"/>
    <col min="327" max="327" width="7" bestFit="1" customWidth="1"/>
    <col min="328" max="328" width="8" bestFit="1" customWidth="1"/>
    <col min="329" max="329" width="7" bestFit="1" customWidth="1"/>
    <col min="330" max="330" width="6" bestFit="1" customWidth="1"/>
    <col min="331" max="331" width="7" bestFit="1" customWidth="1"/>
    <col min="332" max="338" width="8" bestFit="1" customWidth="1"/>
    <col min="339" max="339" width="6" bestFit="1" customWidth="1"/>
    <col min="340" max="344" width="8" bestFit="1" customWidth="1"/>
    <col min="345" max="345" width="6" bestFit="1" customWidth="1"/>
    <col min="346" max="348" width="8" bestFit="1" customWidth="1"/>
    <col min="349" max="349" width="7" bestFit="1" customWidth="1"/>
    <col min="350" max="352" width="8" bestFit="1" customWidth="1"/>
    <col min="353" max="353" width="7" bestFit="1" customWidth="1"/>
    <col min="354" max="356" width="8" bestFit="1" customWidth="1"/>
    <col min="357" max="357" width="6" bestFit="1" customWidth="1"/>
    <col min="358" max="358" width="8" bestFit="1" customWidth="1"/>
    <col min="359" max="359" width="7" bestFit="1" customWidth="1"/>
    <col min="360" max="364" width="8" bestFit="1" customWidth="1"/>
    <col min="365" max="366" width="7" bestFit="1" customWidth="1"/>
    <col min="367" max="367" width="4" bestFit="1" customWidth="1"/>
    <col min="368" max="369" width="8" bestFit="1" customWidth="1"/>
    <col min="370" max="370" width="7" bestFit="1" customWidth="1"/>
    <col min="371" max="373" width="8" bestFit="1" customWidth="1"/>
    <col min="374" max="374" width="6" bestFit="1" customWidth="1"/>
    <col min="375" max="375" width="8" bestFit="1" customWidth="1"/>
    <col min="376" max="376" width="6" bestFit="1" customWidth="1"/>
    <col min="377" max="379" width="8" bestFit="1" customWidth="1"/>
    <col min="380" max="380" width="7" bestFit="1" customWidth="1"/>
    <col min="381" max="383" width="8" bestFit="1" customWidth="1"/>
    <col min="384" max="384" width="7" bestFit="1" customWidth="1"/>
    <col min="385" max="385" width="6" bestFit="1" customWidth="1"/>
    <col min="386" max="387" width="8" bestFit="1" customWidth="1"/>
    <col min="388" max="388" width="4" bestFit="1" customWidth="1"/>
    <col min="389" max="389" width="7" bestFit="1" customWidth="1"/>
    <col min="390" max="390" width="8" bestFit="1" customWidth="1"/>
    <col min="391" max="391" width="4" bestFit="1" customWidth="1"/>
    <col min="392" max="393" width="7" bestFit="1" customWidth="1"/>
    <col min="394" max="394" width="6" bestFit="1" customWidth="1"/>
    <col min="395" max="395" width="7" bestFit="1" customWidth="1"/>
    <col min="396" max="397" width="8" bestFit="1" customWidth="1"/>
    <col min="398" max="398" width="7" bestFit="1" customWidth="1"/>
    <col min="399" max="402" width="8" bestFit="1" customWidth="1"/>
    <col min="403" max="403" width="4" bestFit="1" customWidth="1"/>
    <col min="404" max="404" width="6" bestFit="1" customWidth="1"/>
    <col min="405" max="410" width="8" bestFit="1" customWidth="1"/>
    <col min="411" max="411" width="6" bestFit="1" customWidth="1"/>
    <col min="412" max="413" width="8" bestFit="1" customWidth="1"/>
    <col min="414" max="414" width="7" bestFit="1" customWidth="1"/>
    <col min="415" max="415" width="8" bestFit="1" customWidth="1"/>
    <col min="416" max="416" width="6" bestFit="1" customWidth="1"/>
    <col min="417" max="417" width="7" bestFit="1" customWidth="1"/>
    <col min="418" max="422" width="8" bestFit="1" customWidth="1"/>
    <col min="423" max="423" width="7" bestFit="1" customWidth="1"/>
    <col min="424" max="424" width="6" bestFit="1" customWidth="1"/>
    <col min="425" max="426" width="8" bestFit="1" customWidth="1"/>
    <col min="427" max="428" width="7" bestFit="1" customWidth="1"/>
    <col min="429" max="432" width="8" bestFit="1" customWidth="1"/>
    <col min="433" max="434" width="7" bestFit="1" customWidth="1"/>
    <col min="435" max="439" width="8" bestFit="1" customWidth="1"/>
    <col min="440" max="440" width="4" bestFit="1" customWidth="1"/>
    <col min="441" max="441" width="7" bestFit="1" customWidth="1"/>
    <col min="442" max="445" width="8" bestFit="1" customWidth="1"/>
    <col min="446" max="446" width="7" bestFit="1" customWidth="1"/>
    <col min="447" max="449" width="8" bestFit="1" customWidth="1"/>
    <col min="450" max="450" width="7" bestFit="1" customWidth="1"/>
    <col min="451" max="454" width="8" bestFit="1" customWidth="1"/>
    <col min="455" max="455" width="7" bestFit="1" customWidth="1"/>
    <col min="456" max="462" width="8" bestFit="1" customWidth="1"/>
    <col min="463" max="463" width="6" bestFit="1" customWidth="1"/>
    <col min="464" max="468" width="8" bestFit="1" customWidth="1"/>
    <col min="469" max="469" width="4" bestFit="1" customWidth="1"/>
    <col min="470" max="471" width="8" bestFit="1" customWidth="1"/>
    <col min="472" max="472" width="7" bestFit="1" customWidth="1"/>
    <col min="473" max="475" width="8" bestFit="1" customWidth="1"/>
    <col min="476" max="476" width="7" bestFit="1" customWidth="1"/>
    <col min="477" max="477" width="8" bestFit="1" customWidth="1"/>
    <col min="478" max="478" width="6" bestFit="1" customWidth="1"/>
    <col min="479" max="480" width="8" bestFit="1" customWidth="1"/>
    <col min="481" max="481" width="7" bestFit="1" customWidth="1"/>
    <col min="482" max="483" width="8" bestFit="1" customWidth="1"/>
    <col min="484" max="485" width="7" bestFit="1" customWidth="1"/>
    <col min="486" max="487" width="8" bestFit="1" customWidth="1"/>
    <col min="488" max="488" width="7" bestFit="1" customWidth="1"/>
    <col min="489" max="493" width="8" bestFit="1" customWidth="1"/>
    <col min="494" max="494" width="6" bestFit="1" customWidth="1"/>
    <col min="495" max="495" width="8" bestFit="1" customWidth="1"/>
    <col min="496" max="496" width="6" bestFit="1" customWidth="1"/>
    <col min="497" max="503" width="8" bestFit="1" customWidth="1"/>
    <col min="504" max="506" width="7" bestFit="1" customWidth="1"/>
    <col min="507" max="514" width="8" bestFit="1" customWidth="1"/>
    <col min="515" max="515" width="7" bestFit="1" customWidth="1"/>
    <col min="516" max="517" width="8" bestFit="1" customWidth="1"/>
    <col min="518" max="518" width="7" bestFit="1" customWidth="1"/>
    <col min="519" max="524" width="8" bestFit="1" customWidth="1"/>
    <col min="525" max="526" width="7" bestFit="1" customWidth="1"/>
    <col min="527" max="527" width="8" bestFit="1" customWidth="1"/>
    <col min="528" max="528" width="7" bestFit="1" customWidth="1"/>
    <col min="529" max="530" width="8" bestFit="1" customWidth="1"/>
    <col min="531" max="531" width="7" bestFit="1" customWidth="1"/>
    <col min="532" max="543" width="8" bestFit="1" customWidth="1"/>
    <col min="544" max="544" width="7" bestFit="1" customWidth="1"/>
    <col min="545" max="548" width="8" bestFit="1" customWidth="1"/>
    <col min="549" max="549" width="6" bestFit="1" customWidth="1"/>
    <col min="550" max="550" width="8" bestFit="1" customWidth="1"/>
    <col min="551" max="551" width="7" bestFit="1" customWidth="1"/>
    <col min="552" max="557" width="8" bestFit="1" customWidth="1"/>
    <col min="558" max="558" width="6" bestFit="1" customWidth="1"/>
    <col min="559" max="559" width="7" bestFit="1" customWidth="1"/>
    <col min="560" max="562" width="8" bestFit="1" customWidth="1"/>
    <col min="563" max="563" width="6" bestFit="1" customWidth="1"/>
    <col min="564" max="565" width="8" bestFit="1" customWidth="1"/>
    <col min="566" max="566" width="6" bestFit="1" customWidth="1"/>
    <col min="567" max="567" width="7" bestFit="1" customWidth="1"/>
    <col min="568" max="568" width="6" bestFit="1" customWidth="1"/>
    <col min="569" max="569" width="7" bestFit="1" customWidth="1"/>
    <col min="570" max="574" width="8" bestFit="1" customWidth="1"/>
    <col min="575" max="575" width="4" bestFit="1" customWidth="1"/>
    <col min="576" max="579" width="8" bestFit="1" customWidth="1"/>
    <col min="580" max="580" width="7" bestFit="1" customWidth="1"/>
    <col min="581" max="585" width="8" bestFit="1" customWidth="1"/>
    <col min="586" max="586" width="4" bestFit="1" customWidth="1"/>
    <col min="587" max="597" width="8" bestFit="1" customWidth="1"/>
    <col min="598" max="599" width="7" bestFit="1" customWidth="1"/>
    <col min="600" max="600" width="6" bestFit="1" customWidth="1"/>
    <col min="601" max="601" width="8" bestFit="1" customWidth="1"/>
    <col min="602" max="603" width="9" bestFit="1" customWidth="1"/>
    <col min="604" max="604" width="8" bestFit="1" customWidth="1"/>
    <col min="605" max="606" width="9" bestFit="1" customWidth="1"/>
    <col min="607" max="607" width="8" bestFit="1" customWidth="1"/>
    <col min="608" max="609" width="9" bestFit="1" customWidth="1"/>
    <col min="610" max="610" width="8" bestFit="1" customWidth="1"/>
    <col min="611" max="611" width="5" bestFit="1" customWidth="1"/>
    <col min="612" max="612" width="9" bestFit="1" customWidth="1"/>
    <col min="613" max="613" width="7" bestFit="1" customWidth="1"/>
    <col min="614" max="617" width="9" bestFit="1" customWidth="1"/>
    <col min="618" max="622" width="8" bestFit="1" customWidth="1"/>
    <col min="623" max="623" width="7" bestFit="1" customWidth="1"/>
    <col min="624" max="624" width="8" bestFit="1" customWidth="1"/>
    <col min="625" max="625" width="9" bestFit="1" customWidth="1"/>
    <col min="626" max="626" width="8" bestFit="1" customWidth="1"/>
    <col min="627" max="633" width="9" bestFit="1" customWidth="1"/>
    <col min="634" max="634" width="8" bestFit="1" customWidth="1"/>
    <col min="635" max="635" width="9" bestFit="1" customWidth="1"/>
    <col min="636" max="636" width="8" bestFit="1" customWidth="1"/>
    <col min="637" max="637" width="9" bestFit="1" customWidth="1"/>
    <col min="638" max="638" width="7" bestFit="1" customWidth="1"/>
    <col min="639" max="643" width="9" bestFit="1" customWidth="1"/>
    <col min="644" max="644" width="8" bestFit="1" customWidth="1"/>
    <col min="645" max="645" width="9" bestFit="1" customWidth="1"/>
    <col min="646" max="646" width="8" bestFit="1" customWidth="1"/>
    <col min="647" max="649" width="9" bestFit="1" customWidth="1"/>
    <col min="650" max="650" width="8" bestFit="1" customWidth="1"/>
    <col min="651" max="651" width="9" bestFit="1" customWidth="1"/>
    <col min="652" max="652" width="7" bestFit="1" customWidth="1"/>
    <col min="653" max="653" width="9" bestFit="1" customWidth="1"/>
    <col min="654" max="654" width="7" bestFit="1" customWidth="1"/>
    <col min="655" max="662" width="9" bestFit="1" customWidth="1"/>
    <col min="663" max="663" width="8" bestFit="1" customWidth="1"/>
    <col min="664" max="664" width="9" bestFit="1" customWidth="1"/>
    <col min="665" max="665" width="7" bestFit="1" customWidth="1"/>
    <col min="666" max="667" width="9" bestFit="1" customWidth="1"/>
    <col min="668" max="668" width="5" bestFit="1" customWidth="1"/>
    <col min="669" max="676" width="9" bestFit="1" customWidth="1"/>
    <col min="677" max="677" width="8" bestFit="1" customWidth="1"/>
    <col min="678" max="678" width="7" bestFit="1" customWidth="1"/>
    <col min="679" max="685" width="9" bestFit="1" customWidth="1"/>
    <col min="686" max="686" width="8" bestFit="1" customWidth="1"/>
    <col min="687" max="687" width="9" bestFit="1" customWidth="1"/>
    <col min="688" max="688" width="8" bestFit="1" customWidth="1"/>
    <col min="689" max="692" width="9" bestFit="1" customWidth="1"/>
    <col min="693" max="694" width="8" bestFit="1" customWidth="1"/>
    <col min="695" max="696" width="9" bestFit="1" customWidth="1"/>
    <col min="697" max="697" width="8" bestFit="1" customWidth="1"/>
    <col min="698" max="698" width="9" bestFit="1" customWidth="1"/>
    <col min="699" max="700" width="8" bestFit="1" customWidth="1"/>
    <col min="701" max="703" width="9" bestFit="1" customWidth="1"/>
    <col min="704" max="704" width="5" bestFit="1" customWidth="1"/>
    <col min="705" max="706" width="8" bestFit="1" customWidth="1"/>
    <col min="707" max="711" width="9" bestFit="1" customWidth="1"/>
    <col min="712" max="712" width="7" bestFit="1" customWidth="1"/>
    <col min="713" max="713" width="9" bestFit="1" customWidth="1"/>
    <col min="714" max="714" width="7" bestFit="1" customWidth="1"/>
    <col min="715" max="721" width="9" bestFit="1" customWidth="1"/>
    <col min="722" max="722" width="8" bestFit="1" customWidth="1"/>
    <col min="723" max="725" width="9" bestFit="1" customWidth="1"/>
    <col min="726" max="726" width="5" bestFit="1" customWidth="1"/>
    <col min="727" max="728" width="9" bestFit="1" customWidth="1"/>
    <col min="729" max="729" width="5" bestFit="1" customWidth="1"/>
    <col min="730" max="730" width="8" bestFit="1" customWidth="1"/>
    <col min="731" max="733" width="9" bestFit="1" customWidth="1"/>
    <col min="734" max="734" width="8" bestFit="1" customWidth="1"/>
    <col min="735" max="738" width="9" bestFit="1" customWidth="1"/>
    <col min="739" max="739" width="7" bestFit="1" customWidth="1"/>
    <col min="740" max="740" width="9" bestFit="1" customWidth="1"/>
    <col min="741" max="741" width="7" bestFit="1" customWidth="1"/>
    <col min="742" max="743" width="9" bestFit="1" customWidth="1"/>
    <col min="744" max="744" width="5" bestFit="1" customWidth="1"/>
    <col min="745" max="748" width="9" bestFit="1" customWidth="1"/>
    <col min="749" max="749" width="8" bestFit="1" customWidth="1"/>
    <col min="750" max="753" width="9" bestFit="1" customWidth="1"/>
    <col min="754" max="754" width="8" bestFit="1" customWidth="1"/>
    <col min="755" max="755" width="5" bestFit="1" customWidth="1"/>
    <col min="756" max="761" width="9" bestFit="1" customWidth="1"/>
    <col min="762" max="762" width="8" bestFit="1" customWidth="1"/>
    <col min="763" max="764" width="9" bestFit="1" customWidth="1"/>
    <col min="765" max="765" width="8" bestFit="1" customWidth="1"/>
    <col min="766" max="767" width="9" bestFit="1" customWidth="1"/>
    <col min="768" max="768" width="8" bestFit="1" customWidth="1"/>
    <col min="769" max="771" width="9" bestFit="1" customWidth="1"/>
    <col min="772" max="772" width="5" bestFit="1" customWidth="1"/>
    <col min="773" max="774" width="8" bestFit="1" customWidth="1"/>
    <col min="775" max="778" width="9" bestFit="1" customWidth="1"/>
    <col min="779" max="779" width="8" bestFit="1" customWidth="1"/>
    <col min="780" max="780" width="9" bestFit="1" customWidth="1"/>
    <col min="781" max="782" width="8" bestFit="1" customWidth="1"/>
    <col min="783" max="783" width="9" bestFit="1" customWidth="1"/>
    <col min="784" max="784" width="8" bestFit="1" customWidth="1"/>
    <col min="785" max="785" width="5" bestFit="1" customWidth="1"/>
    <col min="786" max="786" width="9" bestFit="1" customWidth="1"/>
    <col min="787" max="787" width="8" bestFit="1" customWidth="1"/>
    <col min="788" max="792" width="9" bestFit="1" customWidth="1"/>
    <col min="793" max="793" width="8" bestFit="1" customWidth="1"/>
    <col min="794" max="796" width="9" bestFit="1" customWidth="1"/>
    <col min="797" max="797" width="5" bestFit="1" customWidth="1"/>
    <col min="798" max="798" width="7" bestFit="1" customWidth="1"/>
    <col min="799" max="799" width="5" bestFit="1" customWidth="1"/>
    <col min="800" max="800" width="8" bestFit="1" customWidth="1"/>
    <col min="801" max="803" width="9" bestFit="1" customWidth="1"/>
    <col min="804" max="804" width="8" bestFit="1" customWidth="1"/>
    <col min="805" max="805" width="7" bestFit="1" customWidth="1"/>
    <col min="806" max="807" width="9" bestFit="1" customWidth="1"/>
    <col min="808" max="808" width="5" bestFit="1" customWidth="1"/>
    <col min="809" max="811" width="8" bestFit="1" customWidth="1"/>
    <col min="812" max="818" width="9" bestFit="1" customWidth="1"/>
    <col min="819" max="819" width="7" bestFit="1" customWidth="1"/>
    <col min="820" max="821" width="9" bestFit="1" customWidth="1"/>
    <col min="822" max="822" width="8" bestFit="1" customWidth="1"/>
    <col min="823" max="823" width="9" bestFit="1" customWidth="1"/>
    <col min="824" max="824" width="8" bestFit="1" customWidth="1"/>
    <col min="825" max="828" width="9" bestFit="1" customWidth="1"/>
    <col min="829" max="829" width="7" bestFit="1" customWidth="1"/>
    <col min="830" max="830" width="8" bestFit="1" customWidth="1"/>
    <col min="831" max="831" width="9" bestFit="1" customWidth="1"/>
    <col min="832" max="832" width="7" bestFit="1" customWidth="1"/>
    <col min="833" max="833" width="9" bestFit="1" customWidth="1"/>
    <col min="834" max="835" width="8" bestFit="1" customWidth="1"/>
    <col min="836" max="836" width="9" bestFit="1" customWidth="1"/>
    <col min="837" max="837" width="7" bestFit="1" customWidth="1"/>
    <col min="838" max="841" width="9" bestFit="1" customWidth="1"/>
    <col min="842" max="842" width="5" bestFit="1" customWidth="1"/>
    <col min="843" max="843" width="9" bestFit="1" customWidth="1"/>
    <col min="844" max="844" width="8" bestFit="1" customWidth="1"/>
    <col min="845" max="845" width="9" bestFit="1" customWidth="1"/>
    <col min="846" max="846" width="5" bestFit="1" customWidth="1"/>
    <col min="847" max="853" width="9" bestFit="1" customWidth="1"/>
    <col min="854" max="854" width="8" bestFit="1" customWidth="1"/>
    <col min="855" max="857" width="9" bestFit="1" customWidth="1"/>
    <col min="858" max="858" width="8" bestFit="1" customWidth="1"/>
    <col min="859" max="859" width="9" bestFit="1" customWidth="1"/>
    <col min="860" max="862" width="8" bestFit="1" customWidth="1"/>
    <col min="863" max="867" width="9" bestFit="1" customWidth="1"/>
    <col min="868" max="869" width="8" bestFit="1" customWidth="1"/>
    <col min="870" max="870" width="9" bestFit="1" customWidth="1"/>
    <col min="871" max="874" width="8" bestFit="1" customWidth="1"/>
    <col min="875" max="875" width="9" bestFit="1" customWidth="1"/>
    <col min="876" max="876" width="5" bestFit="1" customWidth="1"/>
    <col min="877" max="877" width="9" bestFit="1" customWidth="1"/>
    <col min="878" max="878" width="8" bestFit="1" customWidth="1"/>
    <col min="879" max="879" width="9" bestFit="1" customWidth="1"/>
    <col min="880" max="880" width="5" bestFit="1" customWidth="1"/>
    <col min="881" max="881" width="9" bestFit="1" customWidth="1"/>
    <col min="882" max="883" width="8" bestFit="1" customWidth="1"/>
    <col min="884" max="885" width="9" bestFit="1" customWidth="1"/>
    <col min="886" max="890" width="8" bestFit="1" customWidth="1"/>
    <col min="891" max="891" width="9" bestFit="1" customWidth="1"/>
    <col min="892" max="893" width="8" bestFit="1" customWidth="1"/>
    <col min="894" max="897" width="9" bestFit="1" customWidth="1"/>
    <col min="898" max="898" width="5" bestFit="1" customWidth="1"/>
    <col min="899" max="903" width="9" bestFit="1" customWidth="1"/>
    <col min="904" max="905" width="8" bestFit="1" customWidth="1"/>
    <col min="906" max="906" width="9" bestFit="1" customWidth="1"/>
    <col min="907" max="907" width="8" bestFit="1" customWidth="1"/>
    <col min="908" max="908" width="9" bestFit="1" customWidth="1"/>
    <col min="909" max="909" width="8" bestFit="1" customWidth="1"/>
    <col min="910" max="912" width="9" bestFit="1" customWidth="1"/>
    <col min="913" max="913" width="8" bestFit="1" customWidth="1"/>
    <col min="914" max="914" width="7" bestFit="1" customWidth="1"/>
    <col min="915" max="917" width="9" bestFit="1" customWidth="1"/>
    <col min="918" max="918" width="8" bestFit="1" customWidth="1"/>
    <col min="919" max="919" width="9" bestFit="1" customWidth="1"/>
    <col min="920" max="920" width="8" bestFit="1" customWidth="1"/>
    <col min="921" max="924" width="9" bestFit="1" customWidth="1"/>
    <col min="925" max="925" width="7" bestFit="1" customWidth="1"/>
    <col min="926" max="926" width="9" bestFit="1" customWidth="1"/>
    <col min="927" max="927" width="8" bestFit="1" customWidth="1"/>
    <col min="928" max="928" width="7" bestFit="1" customWidth="1"/>
    <col min="929" max="929" width="5" bestFit="1" customWidth="1"/>
    <col min="930" max="934" width="9" bestFit="1" customWidth="1"/>
    <col min="935" max="935" width="7" bestFit="1" customWidth="1"/>
    <col min="936" max="937" width="9" bestFit="1" customWidth="1"/>
    <col min="938" max="938" width="5" bestFit="1" customWidth="1"/>
    <col min="939" max="939" width="9" bestFit="1" customWidth="1"/>
    <col min="940" max="940" width="8" bestFit="1" customWidth="1"/>
    <col min="941" max="946" width="9" bestFit="1" customWidth="1"/>
    <col min="947" max="947" width="5" bestFit="1" customWidth="1"/>
    <col min="948" max="950" width="10" bestFit="1" customWidth="1"/>
    <col min="951" max="951" width="8" bestFit="1" customWidth="1"/>
    <col min="952" max="952" width="10" bestFit="1" customWidth="1"/>
    <col min="953" max="953" width="6" bestFit="1" customWidth="1"/>
    <col min="954" max="954" width="9" bestFit="1" customWidth="1"/>
    <col min="955" max="955" width="10" bestFit="1" customWidth="1"/>
    <col min="956" max="956" width="8" bestFit="1" customWidth="1"/>
    <col min="957" max="957" width="10" bestFit="1" customWidth="1"/>
    <col min="958" max="958" width="8" bestFit="1" customWidth="1"/>
    <col min="959" max="968" width="10" bestFit="1" customWidth="1"/>
    <col min="969" max="969" width="8" bestFit="1" customWidth="1"/>
    <col min="970" max="972" width="10" bestFit="1" customWidth="1"/>
    <col min="973" max="973" width="6" bestFit="1" customWidth="1"/>
    <col min="974" max="974" width="10" bestFit="1" customWidth="1"/>
    <col min="975" max="975" width="6" bestFit="1" customWidth="1"/>
    <col min="976" max="981" width="10" bestFit="1" customWidth="1"/>
    <col min="982" max="982" width="9" bestFit="1" customWidth="1"/>
    <col min="983" max="988" width="10" bestFit="1" customWidth="1"/>
    <col min="989" max="989" width="9" bestFit="1" customWidth="1"/>
    <col min="990" max="990" width="10" bestFit="1" customWidth="1"/>
    <col min="991" max="992" width="11.28515625" bestFit="1" customWidth="1"/>
    <col min="993" max="993" width="12.42578125" bestFit="1" customWidth="1"/>
    <col min="994" max="994" width="9.85546875" bestFit="1" customWidth="1"/>
    <col min="995" max="996" width="12.42578125" bestFit="1" customWidth="1"/>
    <col min="997" max="997" width="9.85546875" bestFit="1" customWidth="1"/>
    <col min="998" max="999" width="12.42578125" bestFit="1" customWidth="1"/>
    <col min="1000" max="1000" width="9.85546875" bestFit="1" customWidth="1"/>
    <col min="1001" max="1001" width="11.42578125" bestFit="1" customWidth="1"/>
    <col min="1002" max="1002" width="12.42578125" bestFit="1" customWidth="1"/>
    <col min="1003" max="1003" width="10.85546875" bestFit="1" customWidth="1"/>
    <col min="1004" max="1004" width="13.5703125" bestFit="1" customWidth="1"/>
    <col min="1005" max="1005" width="12.42578125" bestFit="1" customWidth="1"/>
    <col min="1006" max="1006" width="8.85546875" bestFit="1" customWidth="1"/>
    <col min="1007" max="1007" width="11.42578125" bestFit="1" customWidth="1"/>
    <col min="1008" max="1008" width="10.42578125" bestFit="1" customWidth="1"/>
    <col min="1009" max="1009" width="9.85546875" bestFit="1" customWidth="1"/>
    <col min="1010" max="1011" width="12.42578125" bestFit="1" customWidth="1"/>
    <col min="1012" max="1012" width="10.85546875" bestFit="1" customWidth="1"/>
    <col min="1013" max="1013" width="13.5703125" bestFit="1" customWidth="1"/>
    <col min="1014" max="1014" width="12.42578125" bestFit="1" customWidth="1"/>
    <col min="1015" max="1015" width="10.85546875" bestFit="1" customWidth="1"/>
    <col min="1016" max="1016" width="13.5703125" bestFit="1" customWidth="1"/>
    <col min="1017" max="1017" width="12.42578125" bestFit="1" customWidth="1"/>
    <col min="1018" max="1018" width="9.85546875" bestFit="1" customWidth="1"/>
    <col min="1019" max="1019" width="5.85546875" bestFit="1" customWidth="1"/>
    <col min="1020" max="1020" width="12.42578125" bestFit="1" customWidth="1"/>
    <col min="1021" max="1021" width="10.85546875" bestFit="1" customWidth="1"/>
    <col min="1022" max="1022" width="13.5703125" bestFit="1" customWidth="1"/>
    <col min="1023" max="1023" width="12.42578125" bestFit="1" customWidth="1"/>
    <col min="1024" max="1024" width="10.85546875" bestFit="1" customWidth="1"/>
    <col min="1025" max="1025" width="13.5703125" bestFit="1" customWidth="1"/>
    <col min="1026" max="1026" width="10.42578125" bestFit="1" customWidth="1"/>
    <col min="1027" max="1027" width="9.85546875" bestFit="1" customWidth="1"/>
    <col min="1028" max="1028" width="11.42578125" bestFit="1" customWidth="1"/>
    <col min="1029" max="1029" width="12.42578125" bestFit="1" customWidth="1"/>
    <col min="1030" max="1030" width="9.85546875" bestFit="1" customWidth="1"/>
    <col min="1031" max="1032" width="12.42578125" bestFit="1" customWidth="1"/>
    <col min="1033" max="1033" width="10.85546875" bestFit="1" customWidth="1"/>
    <col min="1034" max="1034" width="13.5703125" bestFit="1" customWidth="1"/>
    <col min="1035" max="1035" width="12.42578125" bestFit="1" customWidth="1"/>
    <col min="1036" max="1036" width="9.85546875" bestFit="1" customWidth="1"/>
    <col min="1037" max="1037" width="12.42578125" bestFit="1" customWidth="1"/>
    <col min="1038" max="1038" width="11.42578125" bestFit="1" customWidth="1"/>
    <col min="1039" max="1039" width="10.85546875" bestFit="1" customWidth="1"/>
    <col min="1040" max="1040" width="13.5703125" bestFit="1" customWidth="1"/>
    <col min="1041" max="1041" width="12.42578125" bestFit="1" customWidth="1"/>
    <col min="1042" max="1042" width="9.85546875" bestFit="1" customWidth="1"/>
    <col min="1043" max="1044" width="12.42578125" bestFit="1" customWidth="1"/>
    <col min="1045" max="1045" width="10.85546875" bestFit="1" customWidth="1"/>
    <col min="1046" max="1046" width="13.5703125" bestFit="1" customWidth="1"/>
    <col min="1047" max="1047" width="12.42578125" bestFit="1" customWidth="1"/>
    <col min="1048" max="1048" width="10.85546875" bestFit="1" customWidth="1"/>
    <col min="1049" max="1049" width="13.5703125" bestFit="1" customWidth="1"/>
    <col min="1050" max="1050" width="11.42578125" bestFit="1" customWidth="1"/>
    <col min="1051" max="1051" width="9.85546875" bestFit="1" customWidth="1"/>
    <col min="1052" max="1053" width="12.42578125" bestFit="1" customWidth="1"/>
    <col min="1054" max="1054" width="10.85546875" bestFit="1" customWidth="1"/>
    <col min="1055" max="1055" width="13.5703125" bestFit="1" customWidth="1"/>
    <col min="1056" max="1056" width="12.42578125" bestFit="1" customWidth="1"/>
    <col min="1057" max="1057" width="10.85546875" bestFit="1" customWidth="1"/>
    <col min="1058" max="1058" width="13.5703125" bestFit="1" customWidth="1"/>
    <col min="1059" max="1059" width="12.42578125" bestFit="1" customWidth="1"/>
    <col min="1060" max="1060" width="10.85546875" bestFit="1" customWidth="1"/>
    <col min="1061" max="1061" width="13.5703125" bestFit="1" customWidth="1"/>
    <col min="1062" max="1062" width="10.42578125" bestFit="1" customWidth="1"/>
    <col min="1063" max="1063" width="10.85546875" bestFit="1" customWidth="1"/>
    <col min="1064" max="1064" width="13.5703125" bestFit="1" customWidth="1"/>
    <col min="1065" max="1065" width="12.42578125" bestFit="1" customWidth="1"/>
    <col min="1066" max="1066" width="9.85546875" bestFit="1" customWidth="1"/>
    <col min="1067" max="1067" width="12.42578125" bestFit="1" customWidth="1"/>
    <col min="1068" max="1068" width="11.42578125" bestFit="1" customWidth="1"/>
    <col min="1069" max="1069" width="9.85546875" bestFit="1" customWidth="1"/>
    <col min="1070" max="1070" width="5.85546875" bestFit="1" customWidth="1"/>
    <col min="1071" max="1071" width="12.42578125" bestFit="1" customWidth="1"/>
    <col min="1072" max="1072" width="9.85546875" bestFit="1" customWidth="1"/>
    <col min="1073" max="1074" width="12.42578125" bestFit="1" customWidth="1"/>
    <col min="1075" max="1075" width="10.85546875" bestFit="1" customWidth="1"/>
    <col min="1076" max="1076" width="13.5703125" bestFit="1" customWidth="1"/>
    <col min="1077" max="1077" width="12.42578125" bestFit="1" customWidth="1"/>
    <col min="1078" max="1078" width="9.85546875" bestFit="1" customWidth="1"/>
    <col min="1079" max="1079" width="11.42578125" bestFit="1" customWidth="1"/>
    <col min="1080" max="1080" width="12.42578125" bestFit="1" customWidth="1"/>
    <col min="1081" max="1081" width="9.85546875" bestFit="1" customWidth="1"/>
    <col min="1082" max="1082" width="11.42578125" bestFit="1" customWidth="1"/>
    <col min="1083" max="1083" width="12.42578125" bestFit="1" customWidth="1"/>
    <col min="1084" max="1084" width="9.85546875" bestFit="1" customWidth="1"/>
    <col min="1085" max="1085" width="12.42578125" bestFit="1" customWidth="1"/>
    <col min="1086" max="1086" width="11.42578125" bestFit="1" customWidth="1"/>
    <col min="1087" max="1087" width="10.85546875" bestFit="1" customWidth="1"/>
    <col min="1088" max="1088" width="13.5703125" bestFit="1" customWidth="1"/>
    <col min="1089" max="1089" width="11.42578125" bestFit="1" customWidth="1"/>
    <col min="1090" max="1090" width="8.85546875" bestFit="1" customWidth="1"/>
    <col min="1091" max="1091" width="11.42578125" bestFit="1" customWidth="1"/>
    <col min="1092" max="1092" width="8.85546875" bestFit="1" customWidth="1"/>
    <col min="1093" max="1093" width="10.85546875" bestFit="1" customWidth="1"/>
    <col min="1094" max="1094" width="13.5703125" bestFit="1" customWidth="1"/>
    <col min="1095" max="1095" width="12.42578125" bestFit="1" customWidth="1"/>
    <col min="1096" max="1096" width="9.85546875" bestFit="1" customWidth="1"/>
    <col min="1097" max="1097" width="5.85546875" bestFit="1" customWidth="1"/>
    <col min="1098" max="1098" width="12.42578125" bestFit="1" customWidth="1"/>
    <col min="1099" max="1099" width="9.85546875" bestFit="1" customWidth="1"/>
    <col min="1100" max="1100" width="12.42578125" bestFit="1" customWidth="1"/>
    <col min="1101" max="1101" width="11.42578125" bestFit="1" customWidth="1"/>
    <col min="1102" max="1102" width="9.85546875" bestFit="1" customWidth="1"/>
    <col min="1103" max="1103" width="11.42578125" bestFit="1" customWidth="1"/>
    <col min="1104" max="1104" width="12.42578125" bestFit="1" customWidth="1"/>
    <col min="1105" max="1105" width="9.85546875" bestFit="1" customWidth="1"/>
    <col min="1106" max="1106" width="11.42578125" bestFit="1" customWidth="1"/>
    <col min="1107" max="1107" width="12.42578125" bestFit="1" customWidth="1"/>
    <col min="1108" max="1108" width="9.85546875" bestFit="1" customWidth="1"/>
    <col min="1109" max="1109" width="11.42578125" bestFit="1" customWidth="1"/>
    <col min="1110" max="1110" width="12.42578125" bestFit="1" customWidth="1"/>
    <col min="1111" max="1111" width="10.85546875" bestFit="1" customWidth="1"/>
    <col min="1112" max="1112" width="13.5703125" bestFit="1" customWidth="1"/>
    <col min="1113" max="1113" width="10.42578125" bestFit="1" customWidth="1"/>
    <col min="1114" max="1114" width="10.85546875" bestFit="1" customWidth="1"/>
    <col min="1115" max="1115" width="13.5703125" bestFit="1" customWidth="1"/>
    <col min="1116" max="1116" width="12.42578125" bestFit="1" customWidth="1"/>
    <col min="1117" max="1117" width="8.85546875" bestFit="1" customWidth="1"/>
    <col min="1118" max="1118" width="11.42578125" bestFit="1" customWidth="1"/>
    <col min="1119" max="1119" width="10.42578125" bestFit="1" customWidth="1"/>
    <col min="1120" max="1120" width="9.85546875" bestFit="1" customWidth="1"/>
    <col min="1121" max="1121" width="10.42578125" bestFit="1" customWidth="1"/>
    <col min="1122" max="1122" width="7.28515625" bestFit="1" customWidth="1"/>
    <col min="1123" max="1123" width="5.85546875" bestFit="1" customWidth="1"/>
    <col min="1124" max="1124" width="12.42578125" bestFit="1" customWidth="1"/>
    <col min="1125" max="1125" width="10.85546875" bestFit="1" customWidth="1"/>
    <col min="1126" max="1126" width="13.5703125" bestFit="1" customWidth="1"/>
    <col min="1127" max="1127" width="12.42578125" bestFit="1" customWidth="1"/>
    <col min="1128" max="1128" width="9.85546875" bestFit="1" customWidth="1"/>
    <col min="1129" max="1130" width="12.42578125" bestFit="1" customWidth="1"/>
    <col min="1131" max="1131" width="10.85546875" bestFit="1" customWidth="1"/>
    <col min="1132" max="1132" width="13.5703125" bestFit="1" customWidth="1"/>
    <col min="1133" max="1133" width="11.42578125" bestFit="1" customWidth="1"/>
    <col min="1134" max="1134" width="9.85546875" bestFit="1" customWidth="1"/>
    <col min="1135" max="1136" width="12.42578125" bestFit="1" customWidth="1"/>
    <col min="1137" max="1137" width="10.85546875" bestFit="1" customWidth="1"/>
    <col min="1138" max="1138" width="13.5703125" bestFit="1" customWidth="1"/>
    <col min="1139" max="1139" width="12.42578125" bestFit="1" customWidth="1"/>
    <col min="1140" max="1140" width="9.85546875" bestFit="1" customWidth="1"/>
    <col min="1141" max="1142" width="12.42578125" bestFit="1" customWidth="1"/>
    <col min="1143" max="1143" width="8.85546875" bestFit="1" customWidth="1"/>
    <col min="1144" max="1145" width="11.42578125" bestFit="1" customWidth="1"/>
    <col min="1146" max="1146" width="7.85546875" bestFit="1" customWidth="1"/>
    <col min="1147" max="1147" width="5.85546875" bestFit="1" customWidth="1"/>
    <col min="1148" max="1148" width="10.42578125" bestFit="1" customWidth="1"/>
    <col min="1149" max="1149" width="10.85546875" bestFit="1" customWidth="1"/>
    <col min="1150" max="1150" width="13.5703125" bestFit="1" customWidth="1"/>
    <col min="1151" max="1151" width="12.42578125" bestFit="1" customWidth="1"/>
    <col min="1152" max="1152" width="10.85546875" bestFit="1" customWidth="1"/>
    <col min="1153" max="1153" width="13.5703125" bestFit="1" customWidth="1"/>
    <col min="1154" max="1154" width="12.42578125" bestFit="1" customWidth="1"/>
    <col min="1155" max="1155" width="10.85546875" bestFit="1" customWidth="1"/>
    <col min="1156" max="1156" width="13.5703125" bestFit="1" customWidth="1"/>
    <col min="1157" max="1158" width="8.85546875" bestFit="1" customWidth="1"/>
    <col min="1159" max="1159" width="5.85546875" bestFit="1" customWidth="1"/>
    <col min="1160" max="1160" width="11.42578125" bestFit="1" customWidth="1"/>
    <col min="1161" max="1161" width="9.85546875" bestFit="1" customWidth="1"/>
    <col min="1162" max="1162" width="11.42578125" bestFit="1" customWidth="1"/>
    <col min="1163" max="1163" width="12.42578125" bestFit="1" customWidth="1"/>
    <col min="1164" max="1164" width="9.85546875" bestFit="1" customWidth="1"/>
    <col min="1165" max="1165" width="12.42578125" bestFit="1" customWidth="1"/>
    <col min="1166" max="1166" width="8.85546875" bestFit="1" customWidth="1"/>
    <col min="1167" max="1167" width="9.85546875" bestFit="1" customWidth="1"/>
    <col min="1168" max="1168" width="12.42578125" bestFit="1" customWidth="1"/>
    <col min="1169" max="1169" width="11.42578125" bestFit="1" customWidth="1"/>
    <col min="1170" max="1170" width="10.85546875" bestFit="1" customWidth="1"/>
    <col min="1171" max="1171" width="13.5703125" bestFit="1" customWidth="1"/>
    <col min="1172" max="1172" width="11.42578125" bestFit="1" customWidth="1"/>
    <col min="1173" max="1173" width="8.85546875" bestFit="1" customWidth="1"/>
    <col min="1174" max="1174" width="11.42578125" bestFit="1" customWidth="1"/>
    <col min="1175" max="1175" width="10.42578125" bestFit="1" customWidth="1"/>
    <col min="1176" max="1176" width="11.85546875" bestFit="1" customWidth="1"/>
    <col min="1177" max="1177" width="14.5703125" bestFit="1" customWidth="1"/>
    <col min="1178" max="1178" width="11.42578125" bestFit="1" customWidth="1"/>
    <col min="1179" max="1179" width="11.85546875" bestFit="1" customWidth="1"/>
    <col min="1180" max="1180" width="14.5703125" bestFit="1" customWidth="1"/>
    <col min="1181" max="1181" width="12.42578125" bestFit="1" customWidth="1"/>
    <col min="1182" max="1182" width="9.85546875" bestFit="1" customWidth="1"/>
    <col min="1183" max="1183" width="11.42578125" bestFit="1" customWidth="1"/>
    <col min="1184" max="1184" width="12.42578125" bestFit="1" customWidth="1"/>
    <col min="1185" max="1185" width="9.85546875" bestFit="1" customWidth="1"/>
    <col min="1186" max="1186" width="12.42578125" bestFit="1" customWidth="1"/>
    <col min="1187" max="1187" width="11.42578125" bestFit="1" customWidth="1"/>
    <col min="1188" max="1188" width="9.85546875" bestFit="1" customWidth="1"/>
    <col min="1189" max="1189" width="5.85546875" bestFit="1" customWidth="1"/>
    <col min="1190" max="1190" width="12.42578125" bestFit="1" customWidth="1"/>
    <col min="1191" max="1191" width="9.85546875" bestFit="1" customWidth="1"/>
    <col min="1192" max="1192" width="11.42578125" bestFit="1" customWidth="1"/>
    <col min="1193" max="1193" width="12.42578125" bestFit="1" customWidth="1"/>
    <col min="1194" max="1194" width="10.85546875" bestFit="1" customWidth="1"/>
    <col min="1195" max="1195" width="13.5703125" bestFit="1" customWidth="1"/>
    <col min="1196" max="1196" width="12.42578125" bestFit="1" customWidth="1"/>
    <col min="1197" max="1197" width="10.85546875" bestFit="1" customWidth="1"/>
    <col min="1198" max="1198" width="13.5703125" bestFit="1" customWidth="1"/>
    <col min="1199" max="1199" width="12.42578125" bestFit="1" customWidth="1"/>
    <col min="1200" max="1200" width="11.85546875" bestFit="1" customWidth="1"/>
    <col min="1201" max="1201" width="14.5703125" bestFit="1" customWidth="1"/>
    <col min="1202" max="1202" width="8.85546875" bestFit="1" customWidth="1"/>
    <col min="1203" max="1203" width="9.85546875" bestFit="1" customWidth="1"/>
    <col min="1204" max="1204" width="12.42578125" bestFit="1" customWidth="1"/>
    <col min="1205" max="1205" width="10.42578125" bestFit="1" customWidth="1"/>
    <col min="1206" max="1206" width="9.85546875" bestFit="1" customWidth="1"/>
    <col min="1207" max="1207" width="10.42578125" bestFit="1" customWidth="1"/>
    <col min="1208" max="1208" width="12.42578125" bestFit="1" customWidth="1"/>
    <col min="1209" max="1209" width="9.85546875" bestFit="1" customWidth="1"/>
    <col min="1210" max="1211" width="12.42578125" bestFit="1" customWidth="1"/>
    <col min="1212" max="1212" width="9.85546875" bestFit="1" customWidth="1"/>
    <col min="1213" max="1213" width="5.85546875" bestFit="1" customWidth="1"/>
    <col min="1214" max="1214" width="12.42578125" bestFit="1" customWidth="1"/>
    <col min="1215" max="1215" width="10.85546875" bestFit="1" customWidth="1"/>
    <col min="1216" max="1216" width="13.5703125" bestFit="1" customWidth="1"/>
    <col min="1217" max="1217" width="12.42578125" bestFit="1" customWidth="1"/>
    <col min="1218" max="1218" width="10.85546875" bestFit="1" customWidth="1"/>
    <col min="1219" max="1219" width="13.5703125" bestFit="1" customWidth="1"/>
    <col min="1220" max="1220" width="12.42578125" bestFit="1" customWidth="1"/>
    <col min="1221" max="1221" width="9.85546875" bestFit="1" customWidth="1"/>
    <col min="1222" max="1222" width="11.42578125" bestFit="1" customWidth="1"/>
    <col min="1223" max="1223" width="12.42578125" bestFit="1" customWidth="1"/>
    <col min="1224" max="1224" width="10.85546875" bestFit="1" customWidth="1"/>
    <col min="1225" max="1225" width="13.5703125" bestFit="1" customWidth="1"/>
    <col min="1226" max="1226" width="10.42578125" bestFit="1" customWidth="1"/>
    <col min="1227" max="1227" width="10.85546875" bestFit="1" customWidth="1"/>
    <col min="1228" max="1228" width="13.5703125" bestFit="1" customWidth="1"/>
    <col min="1229" max="1229" width="12.42578125" bestFit="1" customWidth="1"/>
    <col min="1230" max="1230" width="10.85546875" bestFit="1" customWidth="1"/>
    <col min="1231" max="1231" width="13.5703125" bestFit="1" customWidth="1"/>
    <col min="1232" max="1232" width="12.42578125" bestFit="1" customWidth="1"/>
    <col min="1233" max="1233" width="10.85546875" bestFit="1" customWidth="1"/>
    <col min="1234" max="1234" width="13.5703125" bestFit="1" customWidth="1"/>
    <col min="1235" max="1235" width="11.42578125" bestFit="1" customWidth="1"/>
    <col min="1236" max="1236" width="10.85546875" bestFit="1" customWidth="1"/>
    <col min="1237" max="1237" width="13.5703125" bestFit="1" customWidth="1"/>
    <col min="1238" max="1238" width="12.42578125" bestFit="1" customWidth="1"/>
    <col min="1239" max="1239" width="9.85546875" bestFit="1" customWidth="1"/>
    <col min="1240" max="1240" width="12.42578125" bestFit="1" customWidth="1"/>
    <col min="1241" max="1241" width="10.42578125" bestFit="1" customWidth="1"/>
    <col min="1242" max="1242" width="8.85546875" bestFit="1" customWidth="1"/>
    <col min="1243" max="1244" width="11.42578125" bestFit="1" customWidth="1"/>
    <col min="1245" max="1245" width="10.85546875" bestFit="1" customWidth="1"/>
    <col min="1246" max="1246" width="13.5703125" bestFit="1" customWidth="1"/>
    <col min="1247" max="1247" width="12.42578125" bestFit="1" customWidth="1"/>
    <col min="1248" max="1248" width="10.85546875" bestFit="1" customWidth="1"/>
    <col min="1249" max="1249" width="13.5703125" bestFit="1" customWidth="1"/>
    <col min="1250" max="1250" width="12.42578125" bestFit="1" customWidth="1"/>
    <col min="1251" max="1251" width="10.85546875" bestFit="1" customWidth="1"/>
    <col min="1252" max="1252" width="13.5703125" bestFit="1" customWidth="1"/>
    <col min="1253" max="1253" width="12.42578125" bestFit="1" customWidth="1"/>
    <col min="1254" max="1254" width="9.85546875" bestFit="1" customWidth="1"/>
    <col min="1255" max="1256" width="12.42578125" bestFit="1" customWidth="1"/>
    <col min="1257" max="1257" width="9.85546875" bestFit="1" customWidth="1"/>
    <col min="1258" max="1259" width="12.42578125" bestFit="1" customWidth="1"/>
    <col min="1260" max="1260" width="10.85546875" bestFit="1" customWidth="1"/>
    <col min="1261" max="1261" width="13.5703125" bestFit="1" customWidth="1"/>
    <col min="1262" max="1262" width="11.42578125" bestFit="1" customWidth="1"/>
    <col min="1263" max="1263" width="10.85546875" bestFit="1" customWidth="1"/>
    <col min="1264" max="1264" width="13.5703125" bestFit="1" customWidth="1"/>
    <col min="1265" max="1265" width="10.42578125" bestFit="1" customWidth="1"/>
    <col min="1266" max="1266" width="10.85546875" bestFit="1" customWidth="1"/>
    <col min="1267" max="1267" width="13.5703125" bestFit="1" customWidth="1"/>
    <col min="1268" max="1268" width="12.42578125" bestFit="1" customWidth="1"/>
    <col min="1269" max="1269" width="10.85546875" bestFit="1" customWidth="1"/>
    <col min="1270" max="1270" width="13.5703125" bestFit="1" customWidth="1"/>
    <col min="1271" max="1271" width="12.42578125" bestFit="1" customWidth="1"/>
    <col min="1272" max="1272" width="10.85546875" bestFit="1" customWidth="1"/>
    <col min="1273" max="1273" width="13.5703125" bestFit="1" customWidth="1"/>
    <col min="1274" max="1274" width="11.42578125" bestFit="1" customWidth="1"/>
    <col min="1275" max="1275" width="10.85546875" bestFit="1" customWidth="1"/>
    <col min="1276" max="1276" width="13.5703125" bestFit="1" customWidth="1"/>
    <col min="1277" max="1277" width="11.42578125" bestFit="1" customWidth="1"/>
    <col min="1278" max="1278" width="9.85546875" bestFit="1" customWidth="1"/>
    <col min="1279" max="1280" width="12.42578125" bestFit="1" customWidth="1"/>
    <col min="1281" max="1281" width="9.85546875" bestFit="1" customWidth="1"/>
    <col min="1282" max="1282" width="11.42578125" bestFit="1" customWidth="1"/>
    <col min="1283" max="1283" width="12.42578125" bestFit="1" customWidth="1"/>
    <col min="1284" max="1284" width="10.85546875" bestFit="1" customWidth="1"/>
    <col min="1285" max="1285" width="13.5703125" bestFit="1" customWidth="1"/>
    <col min="1286" max="1286" width="12.42578125" bestFit="1" customWidth="1"/>
    <col min="1287" max="1287" width="10.85546875" bestFit="1" customWidth="1"/>
    <col min="1288" max="1288" width="13.5703125" bestFit="1" customWidth="1"/>
    <col min="1289" max="1289" width="12.42578125" bestFit="1" customWidth="1"/>
    <col min="1290" max="1290" width="8.85546875" bestFit="1" customWidth="1"/>
    <col min="1291" max="1291" width="10.42578125" bestFit="1" customWidth="1"/>
    <col min="1292" max="1292" width="11.42578125" bestFit="1" customWidth="1"/>
    <col min="1293" max="1293" width="8.85546875" bestFit="1" customWidth="1"/>
    <col min="1294" max="1294" width="5.85546875" bestFit="1" customWidth="1"/>
    <col min="1295" max="1295" width="11.42578125" bestFit="1" customWidth="1"/>
    <col min="1296" max="1296" width="9.85546875" bestFit="1" customWidth="1"/>
    <col min="1297" max="1298" width="12.42578125" bestFit="1" customWidth="1"/>
    <col min="1299" max="1299" width="10.85546875" bestFit="1" customWidth="1"/>
    <col min="1300" max="1300" width="13.5703125" bestFit="1" customWidth="1"/>
    <col min="1301" max="1301" width="12.42578125" bestFit="1" customWidth="1"/>
    <col min="1302" max="1302" width="11.85546875" bestFit="1" customWidth="1"/>
    <col min="1303" max="1303" width="14.5703125" bestFit="1" customWidth="1"/>
    <col min="1304" max="1304" width="12.42578125" bestFit="1" customWidth="1"/>
    <col min="1305" max="1305" width="11.85546875" bestFit="1" customWidth="1"/>
    <col min="1306" max="1306" width="14.5703125" bestFit="1" customWidth="1"/>
    <col min="1307" max="1307" width="12.42578125" bestFit="1" customWidth="1"/>
    <col min="1308" max="1308" width="10.85546875" bestFit="1" customWidth="1"/>
    <col min="1309" max="1309" width="13.5703125" bestFit="1" customWidth="1"/>
    <col min="1310" max="1310" width="12.42578125" bestFit="1" customWidth="1"/>
    <col min="1311" max="1311" width="10.85546875" bestFit="1" customWidth="1"/>
    <col min="1312" max="1312" width="13.5703125" bestFit="1" customWidth="1"/>
    <col min="1313" max="1313" width="8.85546875" bestFit="1" customWidth="1"/>
    <col min="1314" max="1314" width="10.85546875" bestFit="1" customWidth="1"/>
    <col min="1315" max="1315" width="13.5703125" bestFit="1" customWidth="1"/>
    <col min="1316" max="1316" width="11.42578125" bestFit="1" customWidth="1"/>
    <col min="1317" max="1317" width="9.85546875" bestFit="1" customWidth="1"/>
    <col min="1318" max="1319" width="12.42578125" bestFit="1" customWidth="1"/>
    <col min="1320" max="1320" width="9.85546875" bestFit="1" customWidth="1"/>
    <col min="1321" max="1321" width="11.42578125" bestFit="1" customWidth="1"/>
    <col min="1322" max="1322" width="12.42578125" bestFit="1" customWidth="1"/>
    <col min="1323" max="1323" width="10.85546875" bestFit="1" customWidth="1"/>
    <col min="1324" max="1324" width="13.5703125" bestFit="1" customWidth="1"/>
    <col min="1325" max="1325" width="12.42578125" bestFit="1" customWidth="1"/>
    <col min="1326" max="1326" width="10.85546875" bestFit="1" customWidth="1"/>
    <col min="1327" max="1327" width="13.5703125" bestFit="1" customWidth="1"/>
    <col min="1328" max="1328" width="12.42578125" bestFit="1" customWidth="1"/>
    <col min="1329" max="1329" width="10.85546875" bestFit="1" customWidth="1"/>
    <col min="1330" max="1330" width="13.5703125" bestFit="1" customWidth="1"/>
    <col min="1331" max="1331" width="11.42578125" bestFit="1" customWidth="1"/>
    <col min="1332" max="1332" width="10.85546875" bestFit="1" customWidth="1"/>
    <col min="1333" max="1333" width="13.5703125" bestFit="1" customWidth="1"/>
    <col min="1334" max="1334" width="12.42578125" bestFit="1" customWidth="1"/>
    <col min="1335" max="1335" width="10.85546875" bestFit="1" customWidth="1"/>
    <col min="1336" max="1336" width="13.5703125" bestFit="1" customWidth="1"/>
    <col min="1337" max="1337" width="12.42578125" bestFit="1" customWidth="1"/>
    <col min="1338" max="1338" width="9.85546875" bestFit="1" customWidth="1"/>
    <col min="1339" max="1339" width="11.42578125" bestFit="1" customWidth="1"/>
    <col min="1340" max="1340" width="12.42578125" bestFit="1" customWidth="1"/>
    <col min="1341" max="1341" width="9.85546875" bestFit="1" customWidth="1"/>
    <col min="1342" max="1342" width="12.42578125" bestFit="1" customWidth="1"/>
    <col min="1343" max="1343" width="11.42578125" bestFit="1" customWidth="1"/>
    <col min="1344" max="1344" width="9.85546875" bestFit="1" customWidth="1"/>
    <col min="1345" max="1345" width="11.42578125" bestFit="1" customWidth="1"/>
    <col min="1346" max="1346" width="12.42578125" bestFit="1" customWidth="1"/>
    <col min="1347" max="1347" width="9.85546875" bestFit="1" customWidth="1"/>
    <col min="1348" max="1349" width="12.42578125" bestFit="1" customWidth="1"/>
    <col min="1350" max="1350" width="9.85546875" bestFit="1" customWidth="1"/>
    <col min="1351" max="1351" width="5.85546875" bestFit="1" customWidth="1"/>
    <col min="1352" max="1352" width="12.42578125" bestFit="1" customWidth="1"/>
    <col min="1353" max="1353" width="10.85546875" bestFit="1" customWidth="1"/>
    <col min="1354" max="1354" width="13.5703125" bestFit="1" customWidth="1"/>
    <col min="1355" max="1355" width="12.42578125" bestFit="1" customWidth="1"/>
    <col min="1356" max="1356" width="10.85546875" bestFit="1" customWidth="1"/>
    <col min="1357" max="1357" width="13.5703125" bestFit="1" customWidth="1"/>
    <col min="1358" max="1358" width="11.42578125" bestFit="1" customWidth="1"/>
    <col min="1359" max="1359" width="10.85546875" bestFit="1" customWidth="1"/>
    <col min="1360" max="1360" width="13.5703125" bestFit="1" customWidth="1"/>
    <col min="1361" max="1361" width="12.42578125" bestFit="1" customWidth="1"/>
    <col min="1362" max="1362" width="9.85546875" bestFit="1" customWidth="1"/>
    <col min="1363" max="1364" width="12.42578125" bestFit="1" customWidth="1"/>
    <col min="1365" max="1365" width="9.85546875" bestFit="1" customWidth="1"/>
    <col min="1366" max="1366" width="11.42578125" bestFit="1" customWidth="1"/>
    <col min="1367" max="1367" width="12.42578125" bestFit="1" customWidth="1"/>
    <col min="1368" max="1368" width="10.85546875" bestFit="1" customWidth="1"/>
    <col min="1369" max="1369" width="13.5703125" bestFit="1" customWidth="1"/>
    <col min="1370" max="1370" width="12.42578125" bestFit="1" customWidth="1"/>
    <col min="1371" max="1371" width="9.85546875" bestFit="1" customWidth="1"/>
    <col min="1372" max="1372" width="11.42578125" bestFit="1" customWidth="1"/>
    <col min="1373" max="1373" width="12.42578125" bestFit="1" customWidth="1"/>
    <col min="1374" max="1374" width="10.85546875" bestFit="1" customWidth="1"/>
    <col min="1375" max="1375" width="13.5703125" bestFit="1" customWidth="1"/>
    <col min="1376" max="1376" width="12.42578125" bestFit="1" customWidth="1"/>
    <col min="1377" max="1377" width="9.85546875" bestFit="1" customWidth="1"/>
    <col min="1378" max="1378" width="11.42578125" bestFit="1" customWidth="1"/>
    <col min="1379" max="1379" width="12.42578125" bestFit="1" customWidth="1"/>
    <col min="1380" max="1380" width="7.85546875" bestFit="1" customWidth="1"/>
    <col min="1381" max="1381" width="5.85546875" bestFit="1" customWidth="1"/>
    <col min="1382" max="1382" width="10.42578125" bestFit="1" customWidth="1"/>
    <col min="1383" max="1383" width="9.85546875" bestFit="1" customWidth="1"/>
    <col min="1384" max="1384" width="11.42578125" bestFit="1" customWidth="1"/>
    <col min="1385" max="1385" width="12.42578125" bestFit="1" customWidth="1"/>
    <col min="1386" max="1386" width="9.85546875" bestFit="1" customWidth="1"/>
    <col min="1387" max="1388" width="12.42578125" bestFit="1" customWidth="1"/>
    <col min="1389" max="1389" width="10.85546875" bestFit="1" customWidth="1"/>
    <col min="1390" max="1390" width="13.5703125" bestFit="1" customWidth="1"/>
    <col min="1391" max="1391" width="12.42578125" bestFit="1" customWidth="1"/>
    <col min="1392" max="1392" width="9.85546875" bestFit="1" customWidth="1"/>
    <col min="1393" max="1394" width="12.42578125" bestFit="1" customWidth="1"/>
    <col min="1395" max="1395" width="9.85546875" bestFit="1" customWidth="1"/>
    <col min="1396" max="1396" width="11.42578125" bestFit="1" customWidth="1"/>
    <col min="1397" max="1397" width="12.42578125" bestFit="1" customWidth="1"/>
    <col min="1398" max="1398" width="10.85546875" bestFit="1" customWidth="1"/>
    <col min="1399" max="1399" width="13.5703125" bestFit="1" customWidth="1"/>
    <col min="1400" max="1400" width="8.85546875" bestFit="1" customWidth="1"/>
    <col min="1401" max="1401" width="11.85546875" bestFit="1" customWidth="1"/>
    <col min="1402" max="1402" width="14.5703125" bestFit="1" customWidth="1"/>
    <col min="1403" max="1403" width="12.42578125" bestFit="1" customWidth="1"/>
    <col min="1404" max="1404" width="9.85546875" bestFit="1" customWidth="1"/>
    <col min="1405" max="1406" width="12.42578125" bestFit="1" customWidth="1"/>
    <col min="1407" max="1407" width="10.85546875" bestFit="1" customWidth="1"/>
    <col min="1408" max="1408" width="13.5703125" bestFit="1" customWidth="1"/>
    <col min="1409" max="1409" width="11.42578125" bestFit="1" customWidth="1"/>
    <col min="1410" max="1410" width="11.85546875" bestFit="1" customWidth="1"/>
    <col min="1411" max="1411" width="14.5703125" bestFit="1" customWidth="1"/>
    <col min="1412" max="1412" width="12.42578125" bestFit="1" customWidth="1"/>
    <col min="1413" max="1413" width="9.85546875" bestFit="1" customWidth="1"/>
    <col min="1414" max="1415" width="12.42578125" bestFit="1" customWidth="1"/>
    <col min="1416" max="1416" width="10.85546875" bestFit="1" customWidth="1"/>
    <col min="1417" max="1417" width="13.5703125" bestFit="1" customWidth="1"/>
    <col min="1418" max="1418" width="12.42578125" bestFit="1" customWidth="1"/>
    <col min="1419" max="1419" width="10.85546875" bestFit="1" customWidth="1"/>
    <col min="1420" max="1420" width="13.5703125" bestFit="1" customWidth="1"/>
    <col min="1421" max="1421" width="11.42578125" bestFit="1" customWidth="1"/>
    <col min="1422" max="1422" width="9.85546875" bestFit="1" customWidth="1"/>
    <col min="1423" max="1423" width="11.42578125" bestFit="1" customWidth="1"/>
    <col min="1424" max="1424" width="12.42578125" bestFit="1" customWidth="1"/>
    <col min="1425" max="1425" width="11.85546875" bestFit="1" customWidth="1"/>
    <col min="1426" max="1426" width="14.5703125" bestFit="1" customWidth="1"/>
    <col min="1427" max="1427" width="10.42578125" bestFit="1" customWidth="1"/>
    <col min="1428" max="1428" width="9.85546875" bestFit="1" customWidth="1"/>
    <col min="1429" max="1430" width="12.42578125" bestFit="1" customWidth="1"/>
    <col min="1431" max="1431" width="9.85546875" bestFit="1" customWidth="1"/>
    <col min="1432" max="1432" width="11.42578125" bestFit="1" customWidth="1"/>
    <col min="1433" max="1433" width="12.42578125" bestFit="1" customWidth="1"/>
    <col min="1434" max="1434" width="10.85546875" bestFit="1" customWidth="1"/>
    <col min="1435" max="1435" width="13.5703125" bestFit="1" customWidth="1"/>
    <col min="1436" max="1436" width="11.42578125" bestFit="1" customWidth="1"/>
    <col min="1437" max="1437" width="10.85546875" bestFit="1" customWidth="1"/>
    <col min="1438" max="1438" width="13.5703125" bestFit="1" customWidth="1"/>
    <col min="1439" max="1439" width="12.42578125" bestFit="1" customWidth="1"/>
    <col min="1440" max="1440" width="9.85546875" bestFit="1" customWidth="1"/>
    <col min="1441" max="1441" width="10.42578125" bestFit="1" customWidth="1"/>
    <col min="1442" max="1442" width="12.42578125" bestFit="1" customWidth="1"/>
    <col min="1443" max="1443" width="9.85546875" bestFit="1" customWidth="1"/>
    <col min="1444" max="1444" width="12.42578125" bestFit="1" customWidth="1"/>
    <col min="1445" max="1445" width="11.42578125" bestFit="1" customWidth="1"/>
    <col min="1446" max="1446" width="9.85546875" bestFit="1" customWidth="1"/>
    <col min="1447" max="1447" width="12.42578125" bestFit="1" customWidth="1"/>
    <col min="1448" max="1448" width="11.42578125" bestFit="1" customWidth="1"/>
    <col min="1449" max="1449" width="9.85546875" bestFit="1" customWidth="1"/>
    <col min="1450" max="1450" width="11.42578125" bestFit="1" customWidth="1"/>
    <col min="1451" max="1451" width="12.42578125" bestFit="1" customWidth="1"/>
    <col min="1452" max="1452" width="10.85546875" bestFit="1" customWidth="1"/>
    <col min="1453" max="1453" width="13.5703125" bestFit="1" customWidth="1"/>
    <col min="1454" max="1454" width="12.42578125" bestFit="1" customWidth="1"/>
    <col min="1455" max="1455" width="10.85546875" bestFit="1" customWidth="1"/>
    <col min="1456" max="1456" width="13.5703125" bestFit="1" customWidth="1"/>
    <col min="1457" max="1457" width="11.42578125" bestFit="1" customWidth="1"/>
    <col min="1458" max="1458" width="10.85546875" bestFit="1" customWidth="1"/>
    <col min="1459" max="1459" width="13.5703125" bestFit="1" customWidth="1"/>
    <col min="1460" max="1460" width="12.42578125" bestFit="1" customWidth="1"/>
    <col min="1461" max="1461" width="10.85546875" bestFit="1" customWidth="1"/>
    <col min="1462" max="1462" width="13.5703125" bestFit="1" customWidth="1"/>
    <col min="1463" max="1463" width="12.42578125" bestFit="1" customWidth="1"/>
    <col min="1464" max="1464" width="10.85546875" bestFit="1" customWidth="1"/>
    <col min="1465" max="1465" width="13.5703125" bestFit="1" customWidth="1"/>
    <col min="1466" max="1466" width="12.42578125" bestFit="1" customWidth="1"/>
    <col min="1467" max="1467" width="9.85546875" bestFit="1" customWidth="1"/>
    <col min="1468" max="1468" width="5.85546875" bestFit="1" customWidth="1"/>
    <col min="1469" max="1469" width="12.42578125" bestFit="1" customWidth="1"/>
    <col min="1470" max="1470" width="11.85546875" bestFit="1" customWidth="1"/>
    <col min="1471" max="1471" width="14.5703125" bestFit="1" customWidth="1"/>
    <col min="1472" max="1472" width="12.42578125" bestFit="1" customWidth="1"/>
    <col min="1473" max="1473" width="9.85546875" bestFit="1" customWidth="1"/>
    <col min="1474" max="1474" width="12.42578125" bestFit="1" customWidth="1"/>
    <col min="1475" max="1475" width="10.42578125" bestFit="1" customWidth="1"/>
    <col min="1476" max="1476" width="9.85546875" bestFit="1" customWidth="1"/>
    <col min="1477" max="1477" width="11.42578125" bestFit="1" customWidth="1"/>
    <col min="1478" max="1478" width="12.42578125" bestFit="1" customWidth="1"/>
    <col min="1479" max="1479" width="11.85546875" bestFit="1" customWidth="1"/>
    <col min="1480" max="1480" width="14.5703125" bestFit="1" customWidth="1"/>
    <col min="1481" max="1481" width="10.42578125" bestFit="1" customWidth="1"/>
    <col min="1482" max="1482" width="9.85546875" bestFit="1" customWidth="1"/>
    <col min="1483" max="1483" width="11.42578125" bestFit="1" customWidth="1"/>
    <col min="1484" max="1484" width="12.42578125" bestFit="1" customWidth="1"/>
    <col min="1485" max="1485" width="9.85546875" bestFit="1" customWidth="1"/>
    <col min="1486" max="1486" width="11.42578125" bestFit="1" customWidth="1"/>
    <col min="1487" max="1487" width="12.42578125" bestFit="1" customWidth="1"/>
    <col min="1488" max="1488" width="9.85546875" bestFit="1" customWidth="1"/>
    <col min="1489" max="1489" width="11.42578125" bestFit="1" customWidth="1"/>
    <col min="1490" max="1490" width="12.42578125" bestFit="1" customWidth="1"/>
    <col min="1491" max="1491" width="10.85546875" bestFit="1" customWidth="1"/>
    <col min="1492" max="1492" width="13.5703125" bestFit="1" customWidth="1"/>
    <col min="1493" max="1493" width="12.42578125" bestFit="1" customWidth="1"/>
    <col min="1494" max="1494" width="11.85546875" bestFit="1" customWidth="1"/>
    <col min="1495" max="1495" width="14.5703125" bestFit="1" customWidth="1"/>
    <col min="1496" max="1496" width="12.42578125" bestFit="1" customWidth="1"/>
    <col min="1497" max="1497" width="9.85546875" bestFit="1" customWidth="1"/>
    <col min="1498" max="1498" width="11.42578125" bestFit="1" customWidth="1"/>
    <col min="1499" max="1499" width="12.42578125" bestFit="1" customWidth="1"/>
    <col min="1500" max="1500" width="9.85546875" bestFit="1" customWidth="1"/>
    <col min="1501" max="1502" width="12.42578125" bestFit="1" customWidth="1"/>
    <col min="1503" max="1503" width="9.85546875" bestFit="1" customWidth="1"/>
    <col min="1504" max="1504" width="12.42578125" bestFit="1" customWidth="1"/>
    <col min="1505" max="1505" width="11.42578125" bestFit="1" customWidth="1"/>
    <col min="1506" max="1506" width="10.85546875" bestFit="1" customWidth="1"/>
    <col min="1507" max="1507" width="13.5703125" bestFit="1" customWidth="1"/>
    <col min="1508" max="1508" width="11.42578125" bestFit="1" customWidth="1"/>
    <col min="1509" max="1509" width="9.85546875" bestFit="1" customWidth="1"/>
    <col min="1510" max="1510" width="12.42578125" bestFit="1" customWidth="1"/>
    <col min="1511" max="1511" width="11.42578125" bestFit="1" customWidth="1"/>
    <col min="1512" max="1512" width="9.85546875" bestFit="1" customWidth="1"/>
    <col min="1513" max="1514" width="12.42578125" bestFit="1" customWidth="1"/>
    <col min="1515" max="1515" width="10.85546875" bestFit="1" customWidth="1"/>
    <col min="1516" max="1516" width="13.5703125" bestFit="1" customWidth="1"/>
    <col min="1517" max="1517" width="12.42578125" bestFit="1" customWidth="1"/>
    <col min="1518" max="1518" width="10.85546875" bestFit="1" customWidth="1"/>
    <col min="1519" max="1519" width="13.5703125" bestFit="1" customWidth="1"/>
    <col min="1520" max="1520" width="12.42578125" bestFit="1" customWidth="1"/>
    <col min="1521" max="1521" width="10.85546875" bestFit="1" customWidth="1"/>
    <col min="1522" max="1522" width="13.5703125" bestFit="1" customWidth="1"/>
    <col min="1523" max="1523" width="12.42578125" bestFit="1" customWidth="1"/>
    <col min="1524" max="1524" width="10.85546875" bestFit="1" customWidth="1"/>
    <col min="1525" max="1525" width="13.5703125" bestFit="1" customWidth="1"/>
    <col min="1526" max="1526" width="12.42578125" bestFit="1" customWidth="1"/>
    <col min="1527" max="1527" width="9.85546875" bestFit="1" customWidth="1"/>
    <col min="1528" max="1529" width="12.42578125" bestFit="1" customWidth="1"/>
    <col min="1530" max="1530" width="10.85546875" bestFit="1" customWidth="1"/>
    <col min="1531" max="1531" width="13.5703125" bestFit="1" customWidth="1"/>
    <col min="1532" max="1532" width="12.42578125" bestFit="1" customWidth="1"/>
    <col min="1533" max="1533" width="9.85546875" bestFit="1" customWidth="1"/>
    <col min="1534" max="1534" width="11.42578125" bestFit="1" customWidth="1"/>
    <col min="1535" max="1535" width="12.42578125" bestFit="1" customWidth="1"/>
    <col min="1536" max="1536" width="10.85546875" bestFit="1" customWidth="1"/>
    <col min="1537" max="1537" width="13.5703125" bestFit="1" customWidth="1"/>
    <col min="1538" max="1538" width="11.42578125" bestFit="1" customWidth="1"/>
    <col min="1539" max="1539" width="9.85546875" bestFit="1" customWidth="1"/>
    <col min="1540" max="1540" width="11.42578125" bestFit="1" customWidth="1"/>
    <col min="1541" max="1541" width="12.42578125" bestFit="1" customWidth="1"/>
    <col min="1542" max="1542" width="10.85546875" bestFit="1" customWidth="1"/>
    <col min="1543" max="1543" width="13.5703125" bestFit="1" customWidth="1"/>
    <col min="1544" max="1544" width="12.42578125" bestFit="1" customWidth="1"/>
    <col min="1545" max="1545" width="10.85546875" bestFit="1" customWidth="1"/>
    <col min="1546" max="1546" width="13.5703125" bestFit="1" customWidth="1"/>
    <col min="1547" max="1547" width="11.42578125" bestFit="1" customWidth="1"/>
    <col min="1548" max="1548" width="9.85546875" bestFit="1" customWidth="1"/>
    <col min="1549" max="1550" width="12.42578125" bestFit="1" customWidth="1"/>
    <col min="1551" max="1551" width="9.85546875" bestFit="1" customWidth="1"/>
    <col min="1552" max="1553" width="12.42578125" bestFit="1" customWidth="1"/>
    <col min="1554" max="1554" width="9.85546875" bestFit="1" customWidth="1"/>
    <col min="1555" max="1555" width="11.42578125" bestFit="1" customWidth="1"/>
    <col min="1556" max="1556" width="12.42578125" bestFit="1" customWidth="1"/>
    <col min="1557" max="1557" width="10.85546875" bestFit="1" customWidth="1"/>
    <col min="1558" max="1558" width="13.5703125" bestFit="1" customWidth="1"/>
    <col min="1559" max="1559" width="12.42578125" bestFit="1" customWidth="1"/>
    <col min="1560" max="1560" width="10.85546875" bestFit="1" customWidth="1"/>
    <col min="1561" max="1561" width="13.5703125" bestFit="1" customWidth="1"/>
    <col min="1562" max="1562" width="12.42578125" bestFit="1" customWidth="1"/>
    <col min="1563" max="1563" width="9.85546875" bestFit="1" customWidth="1"/>
    <col min="1564" max="1564" width="5.85546875" bestFit="1" customWidth="1"/>
    <col min="1565" max="1565" width="12.42578125" bestFit="1" customWidth="1"/>
    <col min="1566" max="1566" width="9.85546875" bestFit="1" customWidth="1"/>
    <col min="1567" max="1567" width="12.42578125" bestFit="1" customWidth="1"/>
    <col min="1568" max="1568" width="11.42578125" bestFit="1" customWidth="1"/>
    <col min="1569" max="1569" width="8.85546875" bestFit="1" customWidth="1"/>
    <col min="1570" max="1570" width="5.85546875" bestFit="1" customWidth="1"/>
    <col min="1571" max="1571" width="11.42578125" bestFit="1" customWidth="1"/>
    <col min="1572" max="1572" width="11.85546875" bestFit="1" customWidth="1"/>
    <col min="1573" max="1573" width="14.5703125" bestFit="1" customWidth="1"/>
    <col min="1574" max="1574" width="12.42578125" bestFit="1" customWidth="1"/>
    <col min="1575" max="1575" width="10.85546875" bestFit="1" customWidth="1"/>
    <col min="1576" max="1576" width="13.5703125" bestFit="1" customWidth="1"/>
    <col min="1577" max="1577" width="11.42578125" bestFit="1" customWidth="1"/>
    <col min="1578" max="1578" width="10.85546875" bestFit="1" customWidth="1"/>
    <col min="1579" max="1579" width="13.5703125" bestFit="1" customWidth="1"/>
    <col min="1580" max="1580" width="12.42578125" bestFit="1" customWidth="1"/>
    <col min="1581" max="1581" width="9.85546875" bestFit="1" customWidth="1"/>
    <col min="1582" max="1583" width="12.42578125" bestFit="1" customWidth="1"/>
    <col min="1584" max="1584" width="8.85546875" bestFit="1" customWidth="1"/>
    <col min="1585" max="1586" width="11.42578125" bestFit="1" customWidth="1"/>
    <col min="1587" max="1587" width="10.85546875" bestFit="1" customWidth="1"/>
    <col min="1588" max="1588" width="13.5703125" bestFit="1" customWidth="1"/>
    <col min="1589" max="1589" width="12.42578125" bestFit="1" customWidth="1"/>
    <col min="1590" max="1590" width="11.85546875" bestFit="1" customWidth="1"/>
    <col min="1591" max="1591" width="14.5703125" bestFit="1" customWidth="1"/>
    <col min="1592" max="1592" width="12.42578125" bestFit="1" customWidth="1"/>
    <col min="1593" max="1593" width="10.85546875" bestFit="1" customWidth="1"/>
    <col min="1594" max="1594" width="13.5703125" bestFit="1" customWidth="1"/>
    <col min="1595" max="1595" width="12.42578125" bestFit="1" customWidth="1"/>
    <col min="1596" max="1596" width="9.85546875" bestFit="1" customWidth="1"/>
    <col min="1597" max="1597" width="11.42578125" bestFit="1" customWidth="1"/>
    <col min="1598" max="1598" width="12.42578125" bestFit="1" customWidth="1"/>
    <col min="1599" max="1599" width="10.85546875" bestFit="1" customWidth="1"/>
    <col min="1600" max="1600" width="13.5703125" bestFit="1" customWidth="1"/>
    <col min="1601" max="1601" width="12.42578125" bestFit="1" customWidth="1"/>
    <col min="1602" max="1602" width="9.85546875" bestFit="1" customWidth="1"/>
    <col min="1603" max="1604" width="12.42578125" bestFit="1" customWidth="1"/>
    <col min="1605" max="1605" width="11.85546875" bestFit="1" customWidth="1"/>
    <col min="1606" max="1606" width="14.5703125" bestFit="1" customWidth="1"/>
    <col min="1607" max="1607" width="12.42578125" bestFit="1" customWidth="1"/>
    <col min="1608" max="1608" width="9.85546875" bestFit="1" customWidth="1"/>
    <col min="1609" max="1610" width="12.42578125" bestFit="1" customWidth="1"/>
    <col min="1611" max="1611" width="10.85546875" bestFit="1" customWidth="1"/>
    <col min="1612" max="1612" width="13.5703125" bestFit="1" customWidth="1"/>
    <col min="1613" max="1613" width="12.42578125" bestFit="1" customWidth="1"/>
    <col min="1614" max="1614" width="9.85546875" bestFit="1" customWidth="1"/>
    <col min="1615" max="1615" width="11.42578125" bestFit="1" customWidth="1"/>
    <col min="1616" max="1616" width="12.42578125" bestFit="1" customWidth="1"/>
    <col min="1617" max="1617" width="10.85546875" bestFit="1" customWidth="1"/>
    <col min="1618" max="1618" width="13.5703125" bestFit="1" customWidth="1"/>
    <col min="1619" max="1619" width="12.42578125" bestFit="1" customWidth="1"/>
    <col min="1620" max="1620" width="9.85546875" bestFit="1" customWidth="1"/>
    <col min="1621" max="1621" width="11.42578125" bestFit="1" customWidth="1"/>
    <col min="1622" max="1622" width="12.42578125" bestFit="1" customWidth="1"/>
    <col min="1623" max="1623" width="9.85546875" bestFit="1" customWidth="1"/>
    <col min="1624" max="1624" width="12.42578125" bestFit="1" customWidth="1"/>
    <col min="1625" max="1625" width="11.42578125" bestFit="1" customWidth="1"/>
    <col min="1626" max="1626" width="9.85546875" bestFit="1" customWidth="1"/>
    <col min="1627" max="1628" width="12.42578125" bestFit="1" customWidth="1"/>
    <col min="1629" max="1629" width="11.85546875" bestFit="1" customWidth="1"/>
    <col min="1630" max="1630" width="14.5703125" bestFit="1" customWidth="1"/>
    <col min="1631" max="1631" width="12.42578125" bestFit="1" customWidth="1"/>
    <col min="1632" max="1632" width="9.85546875" bestFit="1" customWidth="1"/>
    <col min="1633" max="1633" width="5.85546875" bestFit="1" customWidth="1"/>
    <col min="1634" max="1634" width="12.42578125" bestFit="1" customWidth="1"/>
    <col min="1635" max="1635" width="9.85546875" bestFit="1" customWidth="1"/>
    <col min="1636" max="1637" width="12.42578125" bestFit="1" customWidth="1"/>
    <col min="1638" max="1638" width="10.85546875" bestFit="1" customWidth="1"/>
    <col min="1639" max="1639" width="13.5703125" bestFit="1" customWidth="1"/>
    <col min="1640" max="1640" width="10.42578125" bestFit="1" customWidth="1"/>
    <col min="1641" max="1641" width="9.85546875" bestFit="1" customWidth="1"/>
    <col min="1642" max="1643" width="12.42578125" bestFit="1" customWidth="1"/>
    <col min="1644" max="1644" width="10.85546875" bestFit="1" customWidth="1"/>
    <col min="1645" max="1645" width="13.5703125" bestFit="1" customWidth="1"/>
    <col min="1646" max="1646" width="11.42578125" bestFit="1" customWidth="1"/>
    <col min="1647" max="1647" width="9.85546875" bestFit="1" customWidth="1"/>
    <col min="1648" max="1649" width="12.42578125" bestFit="1" customWidth="1"/>
    <col min="1650" max="1650" width="10.85546875" bestFit="1" customWidth="1"/>
    <col min="1651" max="1651" width="13.5703125" bestFit="1" customWidth="1"/>
    <col min="1652" max="1652" width="12.42578125" bestFit="1" customWidth="1"/>
    <col min="1653" max="1653" width="9.85546875" bestFit="1" customWidth="1"/>
    <col min="1654" max="1655" width="12.42578125" bestFit="1" customWidth="1"/>
    <col min="1656" max="1656" width="10.85546875" bestFit="1" customWidth="1"/>
    <col min="1657" max="1657" width="13.5703125" bestFit="1" customWidth="1"/>
    <col min="1658" max="1658" width="12.42578125" bestFit="1" customWidth="1"/>
    <col min="1659" max="1659" width="9.85546875" bestFit="1" customWidth="1"/>
    <col min="1660" max="1660" width="11.42578125" bestFit="1" customWidth="1"/>
    <col min="1661" max="1661" width="12.42578125" bestFit="1" customWidth="1"/>
    <col min="1662" max="1662" width="10.85546875" bestFit="1" customWidth="1"/>
    <col min="1663" max="1663" width="13.5703125" bestFit="1" customWidth="1"/>
    <col min="1664" max="1664" width="12.42578125" bestFit="1" customWidth="1"/>
    <col min="1665" max="1665" width="11.85546875" bestFit="1" customWidth="1"/>
    <col min="1666" max="1666" width="14.5703125" bestFit="1" customWidth="1"/>
    <col min="1667" max="1667" width="10.42578125" bestFit="1" customWidth="1"/>
    <col min="1668" max="1668" width="10.85546875" bestFit="1" customWidth="1"/>
    <col min="1669" max="1669" width="13.5703125" bestFit="1" customWidth="1"/>
    <col min="1670" max="1670" width="11.42578125" bestFit="1" customWidth="1"/>
    <col min="1671" max="1671" width="9.85546875" bestFit="1" customWidth="1"/>
    <col min="1672" max="1672" width="11.42578125" bestFit="1" customWidth="1"/>
    <col min="1673" max="1673" width="12.42578125" bestFit="1" customWidth="1"/>
    <col min="1674" max="1674" width="10.85546875" bestFit="1" customWidth="1"/>
    <col min="1675" max="1675" width="13.5703125" bestFit="1" customWidth="1"/>
    <col min="1676" max="1676" width="12.42578125" bestFit="1" customWidth="1"/>
    <col min="1677" max="1677" width="10.85546875" bestFit="1" customWidth="1"/>
    <col min="1678" max="1678" width="13.5703125" bestFit="1" customWidth="1"/>
    <col min="1679" max="1679" width="12.42578125" bestFit="1" customWidth="1"/>
    <col min="1680" max="1680" width="8.85546875" bestFit="1" customWidth="1"/>
    <col min="1681" max="1681" width="11.42578125" bestFit="1" customWidth="1"/>
    <col min="1682" max="1682" width="10.42578125" bestFit="1" customWidth="1"/>
    <col min="1683" max="1683" width="10.85546875" bestFit="1" customWidth="1"/>
    <col min="1684" max="1684" width="13.5703125" bestFit="1" customWidth="1"/>
    <col min="1685" max="1685" width="12.42578125" bestFit="1" customWidth="1"/>
    <col min="1686" max="1686" width="9.85546875" bestFit="1" customWidth="1"/>
    <col min="1687" max="1687" width="11.42578125" bestFit="1" customWidth="1"/>
    <col min="1688" max="1688" width="12.42578125" bestFit="1" customWidth="1"/>
    <col min="1689" max="1689" width="9.85546875" bestFit="1" customWidth="1"/>
    <col min="1690" max="1690" width="12.42578125" bestFit="1" customWidth="1"/>
    <col min="1691" max="1691" width="10.42578125" bestFit="1" customWidth="1"/>
    <col min="1692" max="1692" width="10.85546875" bestFit="1" customWidth="1"/>
    <col min="1693" max="1693" width="13.5703125" bestFit="1" customWidth="1"/>
    <col min="1694" max="1694" width="11.42578125" bestFit="1" customWidth="1"/>
    <col min="1695" max="1695" width="10.85546875" bestFit="1" customWidth="1"/>
    <col min="1696" max="1696" width="13.5703125" bestFit="1" customWidth="1"/>
    <col min="1697" max="1697" width="10.42578125" bestFit="1" customWidth="1"/>
    <col min="1698" max="1698" width="10.85546875" bestFit="1" customWidth="1"/>
    <col min="1699" max="1699" width="13.5703125" bestFit="1" customWidth="1"/>
    <col min="1700" max="1700" width="11.42578125" bestFit="1" customWidth="1"/>
    <col min="1701" max="1701" width="10.85546875" bestFit="1" customWidth="1"/>
    <col min="1702" max="1702" width="13.5703125" bestFit="1" customWidth="1"/>
    <col min="1703" max="1703" width="12.42578125" bestFit="1" customWidth="1"/>
    <col min="1704" max="1704" width="9.85546875" bestFit="1" customWidth="1"/>
    <col min="1705" max="1705" width="11.42578125" bestFit="1" customWidth="1"/>
    <col min="1706" max="1706" width="12.42578125" bestFit="1" customWidth="1"/>
    <col min="1707" max="1707" width="9.85546875" bestFit="1" customWidth="1"/>
    <col min="1708" max="1709" width="12.42578125" bestFit="1" customWidth="1"/>
    <col min="1710" max="1710" width="11.85546875" bestFit="1" customWidth="1"/>
    <col min="1711" max="1711" width="14.5703125" bestFit="1" customWidth="1"/>
    <col min="1712" max="1712" width="12.42578125" bestFit="1" customWidth="1"/>
    <col min="1713" max="1713" width="9.85546875" bestFit="1" customWidth="1"/>
    <col min="1714" max="1715" width="12.42578125" bestFit="1" customWidth="1"/>
    <col min="1716" max="1716" width="9.85546875" bestFit="1" customWidth="1"/>
    <col min="1717" max="1717" width="12.42578125" bestFit="1" customWidth="1"/>
    <col min="1718" max="1718" width="8.85546875" bestFit="1" customWidth="1"/>
    <col min="1719" max="1719" width="9.85546875" bestFit="1" customWidth="1"/>
    <col min="1720" max="1720" width="11.42578125" bestFit="1" customWidth="1"/>
    <col min="1721" max="1721" width="12.42578125" bestFit="1" customWidth="1"/>
    <col min="1722" max="1722" width="9.85546875" bestFit="1" customWidth="1"/>
    <col min="1723" max="1724" width="12.42578125" bestFit="1" customWidth="1"/>
    <col min="1725" max="1725" width="11.85546875" bestFit="1" customWidth="1"/>
    <col min="1726" max="1726" width="14.5703125" bestFit="1" customWidth="1"/>
    <col min="1727" max="1727" width="12.42578125" bestFit="1" customWidth="1"/>
    <col min="1728" max="1728" width="9.85546875" bestFit="1" customWidth="1"/>
    <col min="1729" max="1730" width="12.42578125" bestFit="1" customWidth="1"/>
    <col min="1731" max="1731" width="10.85546875" bestFit="1" customWidth="1"/>
    <col min="1732" max="1732" width="13.5703125" bestFit="1" customWidth="1"/>
    <col min="1733" max="1733" width="11.42578125" bestFit="1" customWidth="1"/>
    <col min="1734" max="1734" width="9.85546875" bestFit="1" customWidth="1"/>
    <col min="1735" max="1736" width="12.42578125" bestFit="1" customWidth="1"/>
    <col min="1737" max="1737" width="9.85546875" bestFit="1" customWidth="1"/>
    <col min="1738" max="1738" width="11.42578125" bestFit="1" customWidth="1"/>
    <col min="1739" max="1739" width="12.42578125" bestFit="1" customWidth="1"/>
    <col min="1740" max="1740" width="10.85546875" bestFit="1" customWidth="1"/>
    <col min="1741" max="1741" width="13.5703125" bestFit="1" customWidth="1"/>
    <col min="1742" max="1742" width="12.42578125" bestFit="1" customWidth="1"/>
    <col min="1743" max="1743" width="10.85546875" bestFit="1" customWidth="1"/>
    <col min="1744" max="1744" width="13.5703125" bestFit="1" customWidth="1"/>
    <col min="1745" max="1745" width="12.42578125" bestFit="1" customWidth="1"/>
    <col min="1746" max="1746" width="10.85546875" bestFit="1" customWidth="1"/>
    <col min="1747" max="1747" width="13.5703125" bestFit="1" customWidth="1"/>
    <col min="1748" max="1748" width="12.42578125" bestFit="1" customWidth="1"/>
    <col min="1749" max="1749" width="9.85546875" bestFit="1" customWidth="1"/>
    <col min="1750" max="1750" width="12.42578125" bestFit="1" customWidth="1"/>
    <col min="1751" max="1751" width="11.85546875" bestFit="1" customWidth="1"/>
    <col min="1752" max="1752" width="14.5703125" bestFit="1" customWidth="1"/>
    <col min="1753" max="1753" width="8.85546875" bestFit="1" customWidth="1"/>
    <col min="1754" max="1754" width="11.85546875" bestFit="1" customWidth="1"/>
    <col min="1755" max="1755" width="14.5703125" bestFit="1" customWidth="1"/>
    <col min="1756" max="1756" width="12.42578125" bestFit="1" customWidth="1"/>
    <col min="1757" max="1757" width="10.85546875" bestFit="1" customWidth="1"/>
    <col min="1758" max="1758" width="13.5703125" bestFit="1" customWidth="1"/>
    <col min="1759" max="1759" width="12.42578125" bestFit="1" customWidth="1"/>
    <col min="1760" max="1760" width="11.85546875" bestFit="1" customWidth="1"/>
    <col min="1761" max="1761" width="14.5703125" bestFit="1" customWidth="1"/>
    <col min="1762" max="1762" width="12.42578125" bestFit="1" customWidth="1"/>
    <col min="1763" max="1763" width="9.85546875" bestFit="1" customWidth="1"/>
    <col min="1764" max="1764" width="5.85546875" bestFit="1" customWidth="1"/>
    <col min="1765" max="1765" width="12.42578125" bestFit="1" customWidth="1"/>
    <col min="1766" max="1766" width="11.85546875" bestFit="1" customWidth="1"/>
    <col min="1767" max="1767" width="14.5703125" bestFit="1" customWidth="1"/>
    <col min="1768" max="1768" width="12.42578125" bestFit="1" customWidth="1"/>
    <col min="1769" max="1769" width="10.85546875" bestFit="1" customWidth="1"/>
    <col min="1770" max="1770" width="13.5703125" bestFit="1" customWidth="1"/>
    <col min="1771" max="1771" width="12.42578125" bestFit="1" customWidth="1"/>
    <col min="1772" max="1772" width="9.85546875" bestFit="1" customWidth="1"/>
    <col min="1773" max="1774" width="12.42578125" bestFit="1" customWidth="1"/>
    <col min="1775" max="1775" width="10.85546875" bestFit="1" customWidth="1"/>
    <col min="1776" max="1776" width="13.5703125" bestFit="1" customWidth="1"/>
    <col min="1777" max="1777" width="12.42578125" bestFit="1" customWidth="1"/>
    <col min="1778" max="1778" width="11.85546875" bestFit="1" customWidth="1"/>
    <col min="1779" max="1779" width="14.5703125" bestFit="1" customWidth="1"/>
    <col min="1780" max="1780" width="12.42578125" bestFit="1" customWidth="1"/>
    <col min="1781" max="1781" width="11.85546875" bestFit="1" customWidth="1"/>
    <col min="1782" max="1782" width="14.5703125" bestFit="1" customWidth="1"/>
    <col min="1783" max="1783" width="12.42578125" bestFit="1" customWidth="1"/>
    <col min="1784" max="1784" width="11.85546875" bestFit="1" customWidth="1"/>
    <col min="1785" max="1785" width="14.5703125" bestFit="1" customWidth="1"/>
    <col min="1786" max="1786" width="12.42578125" bestFit="1" customWidth="1"/>
    <col min="1787" max="1787" width="10.85546875" bestFit="1" customWidth="1"/>
    <col min="1788" max="1788" width="13.5703125" bestFit="1" customWidth="1"/>
    <col min="1789" max="1789" width="11.42578125" bestFit="1" customWidth="1"/>
    <col min="1790" max="1790" width="11.85546875" bestFit="1" customWidth="1"/>
    <col min="1791" max="1791" width="14.5703125" bestFit="1" customWidth="1"/>
    <col min="1792" max="1792" width="10.85546875" bestFit="1" customWidth="1"/>
    <col min="1793" max="1793" width="13.5703125" bestFit="1" customWidth="1"/>
    <col min="1794" max="1794" width="11.42578125" bestFit="1" customWidth="1"/>
    <col min="1795" max="1795" width="11.85546875" bestFit="1" customWidth="1"/>
    <col min="1796" max="1796" width="14.5703125" bestFit="1" customWidth="1"/>
    <col min="1797" max="1797" width="10.42578125" bestFit="1" customWidth="1"/>
    <col min="1798" max="1798" width="11.85546875" bestFit="1" customWidth="1"/>
    <col min="1799" max="1799" width="14.5703125" bestFit="1" customWidth="1"/>
    <col min="1800" max="1800" width="12.42578125" bestFit="1" customWidth="1"/>
    <col min="1801" max="1801" width="10.85546875" bestFit="1" customWidth="1"/>
    <col min="1802" max="1802" width="12.42578125" bestFit="1" customWidth="1"/>
    <col min="1803" max="1803" width="13.5703125" bestFit="1" customWidth="1"/>
    <col min="1804" max="1804" width="11.85546875" bestFit="1" customWidth="1"/>
    <col min="1805" max="1805" width="14.5703125" bestFit="1" customWidth="1"/>
    <col min="1806" max="1806" width="13.5703125" bestFit="1" customWidth="1"/>
    <col min="1807" max="1807" width="9.85546875" bestFit="1" customWidth="1"/>
    <col min="1808" max="1808" width="11.42578125" bestFit="1" customWidth="1"/>
    <col min="1809" max="1809" width="12.42578125" bestFit="1" customWidth="1"/>
    <col min="1810" max="1810" width="10.85546875" bestFit="1" customWidth="1"/>
    <col min="1811" max="1812" width="13.5703125" bestFit="1" customWidth="1"/>
    <col min="1813" max="1813" width="11.85546875" bestFit="1" customWidth="1"/>
    <col min="1814" max="1814" width="14.5703125" bestFit="1" customWidth="1"/>
    <col min="1815" max="1815" width="13.5703125" bestFit="1" customWidth="1"/>
    <col min="1816" max="1816" width="9.85546875" bestFit="1" customWidth="1"/>
    <col min="1817" max="1818" width="12.42578125" bestFit="1" customWidth="1"/>
    <col min="1819" max="1819" width="10.85546875" bestFit="1" customWidth="1"/>
    <col min="1820" max="1820" width="11.42578125" bestFit="1" customWidth="1"/>
    <col min="1821" max="1821" width="13.5703125" bestFit="1" customWidth="1"/>
    <col min="1822" max="1822" width="10.85546875" bestFit="1" customWidth="1"/>
    <col min="1823" max="1823" width="12.42578125" bestFit="1" customWidth="1"/>
    <col min="1824" max="1824" width="13.5703125" bestFit="1" customWidth="1"/>
    <col min="1825" max="1825" width="9.85546875" bestFit="1" customWidth="1"/>
    <col min="1826" max="1826" width="5.85546875" bestFit="1" customWidth="1"/>
    <col min="1827" max="1827" width="12.42578125" bestFit="1" customWidth="1"/>
    <col min="1828" max="1828" width="9.85546875" bestFit="1" customWidth="1"/>
    <col min="1829" max="1829" width="12.42578125" bestFit="1" customWidth="1"/>
    <col min="1830" max="1830" width="9.85546875" bestFit="1" customWidth="1"/>
    <col min="1831" max="1831" width="11.85546875" bestFit="1" customWidth="1"/>
    <col min="1832" max="1832" width="14.5703125" bestFit="1" customWidth="1"/>
    <col min="1833" max="1833" width="13.5703125" bestFit="1" customWidth="1"/>
    <col min="1834" max="1834" width="10.85546875" bestFit="1" customWidth="1"/>
    <col min="1835" max="1835" width="13.5703125" bestFit="1" customWidth="1"/>
    <col min="1836" max="1836" width="11.42578125" bestFit="1" customWidth="1"/>
    <col min="1837" max="1837" width="11.85546875" bestFit="1" customWidth="1"/>
    <col min="1838" max="1838" width="14.5703125" bestFit="1" customWidth="1"/>
    <col min="1839" max="1839" width="13.5703125" bestFit="1" customWidth="1"/>
    <col min="1840" max="1840" width="10.85546875" bestFit="1" customWidth="1"/>
    <col min="1841" max="1841" width="12.42578125" bestFit="1" customWidth="1"/>
    <col min="1842" max="1842" width="13.5703125" bestFit="1" customWidth="1"/>
    <col min="1843" max="1843" width="10.85546875" bestFit="1" customWidth="1"/>
    <col min="1844" max="1844" width="12.42578125" bestFit="1" customWidth="1"/>
    <col min="1845" max="1845" width="13.5703125" bestFit="1" customWidth="1"/>
    <col min="1846" max="1846" width="10.85546875" bestFit="1" customWidth="1"/>
    <col min="1847" max="1847" width="12.42578125" bestFit="1" customWidth="1"/>
    <col min="1848" max="1848" width="13.5703125" bestFit="1" customWidth="1"/>
    <col min="1849" max="1849" width="9.85546875" bestFit="1" customWidth="1"/>
    <col min="1850" max="1850" width="5.85546875" bestFit="1" customWidth="1"/>
    <col min="1851" max="1851" width="12.42578125" bestFit="1" customWidth="1"/>
    <col min="1852" max="1852" width="9.85546875" bestFit="1" customWidth="1"/>
    <col min="1853" max="1854" width="12.42578125" bestFit="1" customWidth="1"/>
    <col min="1855" max="1855" width="9.85546875" bestFit="1" customWidth="1"/>
    <col min="1856" max="1857" width="12.42578125" bestFit="1" customWidth="1"/>
    <col min="1858" max="1858" width="9.85546875" bestFit="1" customWidth="1"/>
    <col min="1859" max="1859" width="5.85546875" bestFit="1" customWidth="1"/>
    <col min="1860" max="1860" width="12.42578125" bestFit="1" customWidth="1"/>
    <col min="1861" max="1861" width="11.85546875" bestFit="1" customWidth="1"/>
    <col min="1862" max="1862" width="14.5703125" bestFit="1" customWidth="1"/>
    <col min="1863" max="1863" width="12.42578125" bestFit="1" customWidth="1"/>
    <col min="1864" max="1864" width="9.85546875" bestFit="1" customWidth="1"/>
    <col min="1865" max="1865" width="12.42578125" bestFit="1" customWidth="1"/>
    <col min="1866" max="1866" width="11.42578125" bestFit="1" customWidth="1"/>
    <col min="1867" max="1867" width="11.85546875" bestFit="1" customWidth="1"/>
    <col min="1868" max="1868" width="14.5703125" bestFit="1" customWidth="1"/>
    <col min="1869" max="1869" width="12.42578125" bestFit="1" customWidth="1"/>
    <col min="1870" max="1870" width="10.85546875" bestFit="1" customWidth="1"/>
    <col min="1871" max="1872" width="13.5703125" bestFit="1" customWidth="1"/>
    <col min="1873" max="1873" width="10.85546875" bestFit="1" customWidth="1"/>
    <col min="1874" max="1874" width="13.5703125" bestFit="1" customWidth="1"/>
    <col min="1875" max="1875" width="12.42578125" bestFit="1" customWidth="1"/>
    <col min="1876" max="1876" width="11.85546875" bestFit="1" customWidth="1"/>
    <col min="1877" max="1877" width="14.5703125" bestFit="1" customWidth="1"/>
    <col min="1878" max="1878" width="13.5703125" bestFit="1" customWidth="1"/>
    <col min="1879" max="1879" width="10.85546875" bestFit="1" customWidth="1"/>
    <col min="1880" max="1880" width="12.42578125" bestFit="1" customWidth="1"/>
    <col min="1881" max="1881" width="13.5703125" bestFit="1" customWidth="1"/>
    <col min="1882" max="1882" width="10.85546875" bestFit="1" customWidth="1"/>
    <col min="1883" max="1883" width="12.42578125" bestFit="1" customWidth="1"/>
    <col min="1884" max="1884" width="13.5703125" bestFit="1" customWidth="1"/>
    <col min="1885" max="1885" width="10.85546875" bestFit="1" customWidth="1"/>
    <col min="1886" max="1886" width="13.5703125" bestFit="1" customWidth="1"/>
    <col min="1887" max="1887" width="10.85546875" bestFit="1" customWidth="1"/>
    <col min="1888" max="1889" width="13.5703125" bestFit="1" customWidth="1"/>
    <col min="1890" max="1890" width="10.85546875" bestFit="1" customWidth="1"/>
    <col min="1891" max="1892" width="13.5703125" bestFit="1" customWidth="1"/>
    <col min="1893" max="1893" width="10.85546875" bestFit="1" customWidth="1"/>
    <col min="1894" max="1895" width="13.5703125" bestFit="1" customWidth="1"/>
    <col min="1896" max="1896" width="10.85546875" bestFit="1" customWidth="1"/>
    <col min="1897" max="1897" width="5.85546875" bestFit="1" customWidth="1"/>
    <col min="1898" max="1898" width="13.5703125" bestFit="1" customWidth="1"/>
    <col min="1899" max="1899" width="11.85546875" bestFit="1" customWidth="1"/>
    <col min="1900" max="1900" width="14.5703125" bestFit="1" customWidth="1"/>
    <col min="1901" max="1901" width="12.42578125" bestFit="1" customWidth="1"/>
    <col min="1902" max="1902" width="11.85546875" bestFit="1" customWidth="1"/>
    <col min="1903" max="1903" width="14.5703125" bestFit="1" customWidth="1"/>
    <col min="1904" max="1904" width="13.5703125" bestFit="1" customWidth="1"/>
    <col min="1905" max="1905" width="9.85546875" bestFit="1" customWidth="1"/>
    <col min="1906" max="1907" width="12.42578125" bestFit="1" customWidth="1"/>
    <col min="1908" max="1908" width="10.85546875" bestFit="1" customWidth="1"/>
    <col min="1909" max="1910" width="13.5703125" bestFit="1" customWidth="1"/>
    <col min="1911" max="1911" width="11.85546875" bestFit="1" customWidth="1"/>
    <col min="1912" max="1912" width="14.5703125" bestFit="1" customWidth="1"/>
    <col min="1913" max="1913" width="11.42578125" bestFit="1" customWidth="1"/>
    <col min="1914" max="1914" width="10.85546875" bestFit="1" customWidth="1"/>
    <col min="1915" max="1916" width="13.5703125" bestFit="1" customWidth="1"/>
    <col min="1917" max="1917" width="10.85546875" bestFit="1" customWidth="1"/>
    <col min="1918" max="1918" width="12.42578125" bestFit="1" customWidth="1"/>
    <col min="1919" max="1919" width="13.5703125" bestFit="1" customWidth="1"/>
    <col min="1920" max="1920" width="10.85546875" bestFit="1" customWidth="1"/>
    <col min="1921" max="1922" width="13.5703125" bestFit="1" customWidth="1"/>
    <col min="1923" max="1923" width="10.85546875" bestFit="1" customWidth="1"/>
    <col min="1924" max="1924" width="13.5703125" bestFit="1" customWidth="1"/>
    <col min="1925" max="1925" width="9.85546875" bestFit="1" customWidth="1"/>
    <col min="1926" max="1926" width="12.42578125" bestFit="1" customWidth="1"/>
    <col min="1927" max="1927" width="13.5703125" bestFit="1" customWidth="1"/>
    <col min="1928" max="1928" width="10.85546875" bestFit="1" customWidth="1"/>
    <col min="1929" max="1930" width="13.5703125" bestFit="1" customWidth="1"/>
    <col min="1931" max="1931" width="9.85546875" bestFit="1" customWidth="1"/>
    <col min="1932" max="1933" width="12.42578125" bestFit="1" customWidth="1"/>
    <col min="1934" max="1934" width="10.85546875" bestFit="1" customWidth="1"/>
    <col min="1935" max="1935" width="11.42578125" bestFit="1" customWidth="1"/>
    <col min="1936" max="1936" width="13.5703125" bestFit="1" customWidth="1"/>
    <col min="1937" max="1937" width="9.85546875" bestFit="1" customWidth="1"/>
    <col min="1938" max="1938" width="5.85546875" bestFit="1" customWidth="1"/>
    <col min="1939" max="1939" width="12.42578125" bestFit="1" customWidth="1"/>
    <col min="1940" max="1940" width="11.85546875" bestFit="1" customWidth="1"/>
    <col min="1941" max="1941" width="14.5703125" bestFit="1" customWidth="1"/>
    <col min="1942" max="1942" width="13.5703125" bestFit="1" customWidth="1"/>
    <col min="1943" max="1943" width="10.85546875" bestFit="1" customWidth="1"/>
    <col min="1944" max="1944" width="12.42578125" bestFit="1" customWidth="1"/>
    <col min="1945" max="1945" width="13.5703125" bestFit="1" customWidth="1"/>
    <col min="1946" max="1946" width="10.85546875" bestFit="1" customWidth="1"/>
    <col min="1947" max="1948" width="13.5703125" bestFit="1" customWidth="1"/>
    <col min="1949" max="1949" width="10.85546875" bestFit="1" customWidth="1"/>
    <col min="1950" max="1950" width="13.5703125" bestFit="1" customWidth="1"/>
    <col min="1951" max="1951" width="12.42578125" bestFit="1" customWidth="1"/>
    <col min="1952" max="1952" width="10.85546875" bestFit="1" customWidth="1"/>
    <col min="1953" max="1954" width="13.5703125" bestFit="1" customWidth="1"/>
    <col min="1955" max="1955" width="8.85546875" bestFit="1" customWidth="1"/>
    <col min="1956" max="1957" width="11.42578125" bestFit="1" customWidth="1"/>
    <col min="1958" max="1958" width="10.85546875" bestFit="1" customWidth="1"/>
    <col min="1959" max="1959" width="5.85546875" bestFit="1" customWidth="1"/>
    <col min="1960" max="1960" width="13.5703125" bestFit="1" customWidth="1"/>
    <col min="1961" max="1961" width="8.85546875" bestFit="1" customWidth="1"/>
    <col min="1962" max="1962" width="5.85546875" bestFit="1" customWidth="1"/>
    <col min="1963" max="1963" width="11.42578125" bestFit="1" customWidth="1"/>
    <col min="1964" max="1964" width="10.85546875" bestFit="1" customWidth="1"/>
    <col min="1965" max="1965" width="12.42578125" bestFit="1" customWidth="1"/>
    <col min="1966" max="1966" width="13.5703125" bestFit="1" customWidth="1"/>
    <col min="1967" max="1967" width="10.85546875" bestFit="1" customWidth="1"/>
    <col min="1968" max="1969" width="13.5703125" bestFit="1" customWidth="1"/>
    <col min="1970" max="1970" width="10.85546875" bestFit="1" customWidth="1"/>
    <col min="1971" max="1971" width="12.42578125" bestFit="1" customWidth="1"/>
    <col min="1972" max="1972" width="13.5703125" bestFit="1" customWidth="1"/>
    <col min="1973" max="1973" width="11.85546875" bestFit="1" customWidth="1"/>
    <col min="1974" max="1974" width="14.5703125" bestFit="1" customWidth="1"/>
    <col min="1975" max="1975" width="13.5703125" bestFit="1" customWidth="1"/>
    <col min="1976" max="1976" width="11.85546875" bestFit="1" customWidth="1"/>
    <col min="1977" max="1977" width="14.5703125" bestFit="1" customWidth="1"/>
    <col min="1978" max="1978" width="13.5703125" bestFit="1" customWidth="1"/>
    <col min="1979" max="1979" width="10.85546875" bestFit="1" customWidth="1"/>
    <col min="1980" max="1980" width="5.85546875" bestFit="1" customWidth="1"/>
    <col min="1981" max="1981" width="13.5703125" bestFit="1" customWidth="1"/>
    <col min="1982" max="1982" width="10.85546875" bestFit="1" customWidth="1"/>
    <col min="1983" max="1984" width="13.5703125" bestFit="1" customWidth="1"/>
    <col min="1985" max="1985" width="11.85546875" bestFit="1" customWidth="1"/>
    <col min="1986" max="1986" width="14.5703125" bestFit="1" customWidth="1"/>
    <col min="1987" max="1987" width="13.5703125" bestFit="1" customWidth="1"/>
    <col min="1988" max="1988" width="9.85546875" bestFit="1" customWidth="1"/>
    <col min="1989" max="1989" width="5.85546875" bestFit="1" customWidth="1"/>
    <col min="1990" max="1990" width="12.42578125" bestFit="1" customWidth="1"/>
    <col min="1991" max="1991" width="10.85546875" bestFit="1" customWidth="1"/>
    <col min="1992" max="1992" width="12.42578125" bestFit="1" customWidth="1"/>
    <col min="1993" max="1993" width="13.5703125" bestFit="1" customWidth="1"/>
    <col min="1994" max="1994" width="8.85546875" bestFit="1" customWidth="1"/>
    <col min="1995" max="1996" width="11.42578125" bestFit="1" customWidth="1"/>
    <col min="1997" max="1997" width="10.85546875" bestFit="1" customWidth="1"/>
    <col min="1998" max="1998" width="13.5703125" bestFit="1" customWidth="1"/>
    <col min="1999" max="1999" width="10.85546875" bestFit="1" customWidth="1"/>
    <col min="2000" max="2001" width="13.5703125" bestFit="1" customWidth="1"/>
    <col min="2002" max="2002" width="10.85546875" bestFit="1" customWidth="1"/>
    <col min="2003" max="2004" width="13.5703125" bestFit="1" customWidth="1"/>
    <col min="2005" max="2005" width="9.85546875" bestFit="1" customWidth="1"/>
    <col min="2006" max="2006" width="12.42578125" bestFit="1" customWidth="1"/>
    <col min="2007" max="2007" width="9.85546875" bestFit="1" customWidth="1"/>
    <col min="2008" max="2008" width="10.85546875" bestFit="1" customWidth="1"/>
    <col min="2009" max="2009" width="5.85546875" bestFit="1" customWidth="1"/>
    <col min="2010" max="2010" width="13.5703125" bestFit="1" customWidth="1"/>
    <col min="2011" max="2011" width="10.85546875" bestFit="1" customWidth="1"/>
    <col min="2012" max="2013" width="13.5703125" bestFit="1" customWidth="1"/>
    <col min="2014" max="2014" width="11.85546875" bestFit="1" customWidth="1"/>
    <col min="2015" max="2015" width="14.5703125" bestFit="1" customWidth="1"/>
    <col min="2016" max="2016" width="13.5703125" bestFit="1" customWidth="1"/>
    <col min="2017" max="2017" width="11.85546875" bestFit="1" customWidth="1"/>
    <col min="2018" max="2018" width="14.5703125" bestFit="1" customWidth="1"/>
    <col min="2019" max="2019" width="13.5703125" bestFit="1" customWidth="1"/>
    <col min="2020" max="2020" width="10.85546875" bestFit="1" customWidth="1"/>
    <col min="2021" max="2021" width="12.42578125" bestFit="1" customWidth="1"/>
    <col min="2022" max="2022" width="13.5703125" bestFit="1" customWidth="1"/>
    <col min="2023" max="2023" width="10.85546875" bestFit="1" customWidth="1"/>
    <col min="2024" max="2025" width="13.5703125" bestFit="1" customWidth="1"/>
    <col min="2026" max="2026" width="10.85546875" bestFit="1" customWidth="1"/>
    <col min="2027" max="2027" width="12.42578125" bestFit="1" customWidth="1"/>
    <col min="2028" max="2028" width="13.5703125" bestFit="1" customWidth="1"/>
    <col min="2029" max="2029" width="11.85546875" bestFit="1" customWidth="1"/>
    <col min="2030" max="2030" width="14.5703125" bestFit="1" customWidth="1"/>
    <col min="2031" max="2031" width="13.5703125" bestFit="1" customWidth="1"/>
    <col min="2032" max="2032" width="9.85546875" bestFit="1" customWidth="1"/>
    <col min="2033" max="2033" width="5.85546875" bestFit="1" customWidth="1"/>
    <col min="2034" max="2034" width="12.42578125" bestFit="1" customWidth="1"/>
    <col min="2035" max="2035" width="9.85546875" bestFit="1" customWidth="1"/>
    <col min="2036" max="2036" width="12.42578125" bestFit="1" customWidth="1"/>
    <col min="2037" max="2037" width="11.42578125" bestFit="1" customWidth="1"/>
    <col min="2038" max="2038" width="10.85546875" bestFit="1" customWidth="1"/>
    <col min="2039" max="2039" width="5.85546875" bestFit="1" customWidth="1"/>
    <col min="2040" max="2040" width="13.5703125" bestFit="1" customWidth="1"/>
    <col min="2041" max="2041" width="10.85546875" bestFit="1" customWidth="1"/>
    <col min="2042" max="2042" width="5.85546875" bestFit="1" customWidth="1"/>
    <col min="2043" max="2043" width="13.5703125" bestFit="1" customWidth="1"/>
    <col min="2044" max="2044" width="10.85546875" bestFit="1" customWidth="1"/>
    <col min="2045" max="2045" width="5.85546875" bestFit="1" customWidth="1"/>
    <col min="2046" max="2046" width="13.5703125" bestFit="1" customWidth="1"/>
    <col min="2047" max="2047" width="10.85546875" bestFit="1" customWidth="1"/>
    <col min="2048" max="2048" width="12.42578125" bestFit="1" customWidth="1"/>
    <col min="2049" max="2049" width="13.5703125" bestFit="1" customWidth="1"/>
    <col min="2050" max="2050" width="10.85546875" bestFit="1" customWidth="1"/>
    <col min="2051" max="2051" width="12.42578125" bestFit="1" customWidth="1"/>
    <col min="2052" max="2052" width="13.5703125" bestFit="1" customWidth="1"/>
    <col min="2053" max="2053" width="10.85546875" bestFit="1" customWidth="1"/>
    <col min="2054" max="2055" width="13.5703125" bestFit="1" customWidth="1"/>
    <col min="2056" max="2056" width="10.85546875" bestFit="1" customWidth="1"/>
    <col min="2057" max="2057" width="5.85546875" bestFit="1" customWidth="1"/>
    <col min="2058" max="2058" width="13.5703125" bestFit="1" customWidth="1"/>
    <col min="2059" max="2059" width="9.85546875" bestFit="1" customWidth="1"/>
    <col min="2060" max="2061" width="12.42578125" bestFit="1" customWidth="1"/>
    <col min="2062" max="2062" width="11.85546875" bestFit="1" customWidth="1"/>
    <col min="2063" max="2063" width="14.5703125" bestFit="1" customWidth="1"/>
    <col min="2064" max="2064" width="13.5703125" bestFit="1" customWidth="1"/>
    <col min="2065" max="2065" width="9.85546875" bestFit="1" customWidth="1"/>
    <col min="2066" max="2067" width="12.42578125" bestFit="1" customWidth="1"/>
    <col min="2068" max="2068" width="11.85546875" bestFit="1" customWidth="1"/>
    <col min="2069" max="2069" width="14.5703125" bestFit="1" customWidth="1"/>
    <col min="2070" max="2070" width="13.5703125" bestFit="1" customWidth="1"/>
    <col min="2071" max="2071" width="10.85546875" bestFit="1" customWidth="1"/>
    <col min="2072" max="2072" width="5.85546875" bestFit="1" customWidth="1"/>
    <col min="2073" max="2073" width="13.5703125" bestFit="1" customWidth="1"/>
    <col min="2074" max="2074" width="11.85546875" bestFit="1" customWidth="1"/>
    <col min="2075" max="2075" width="14.5703125" bestFit="1" customWidth="1"/>
    <col min="2076" max="2076" width="13.5703125" bestFit="1" customWidth="1"/>
    <col min="2077" max="2077" width="11.85546875" bestFit="1" customWidth="1"/>
    <col min="2078" max="2078" width="14.5703125" bestFit="1" customWidth="1"/>
    <col min="2079" max="2079" width="13.5703125" bestFit="1" customWidth="1"/>
    <col min="2080" max="2080" width="11.85546875" bestFit="1" customWidth="1"/>
    <col min="2081" max="2081" width="14.5703125" bestFit="1" customWidth="1"/>
    <col min="2082" max="2082" width="12.42578125" bestFit="1" customWidth="1"/>
    <col min="2083" max="2083" width="9.85546875" bestFit="1" customWidth="1"/>
    <col min="2084" max="2085" width="12.42578125" bestFit="1" customWidth="1"/>
    <col min="2086" max="2086" width="10.85546875" bestFit="1" customWidth="1"/>
    <col min="2087" max="2088" width="13.5703125" bestFit="1" customWidth="1"/>
    <col min="2089" max="2089" width="11.85546875" bestFit="1" customWidth="1"/>
    <col min="2090" max="2090" width="14.5703125" bestFit="1" customWidth="1"/>
    <col min="2091" max="2091" width="13.5703125" bestFit="1" customWidth="1"/>
    <col min="2092" max="2092" width="9.85546875" bestFit="1" customWidth="1"/>
    <col min="2093" max="2093" width="11.42578125" bestFit="1" customWidth="1"/>
    <col min="2094" max="2094" width="12.42578125" bestFit="1" customWidth="1"/>
    <col min="2095" max="2095" width="10.85546875" bestFit="1" customWidth="1"/>
    <col min="2096" max="2096" width="12.42578125" bestFit="1" customWidth="1"/>
    <col min="2097" max="2097" width="13.5703125" bestFit="1" customWidth="1"/>
    <col min="2098" max="2098" width="9.85546875" bestFit="1" customWidth="1"/>
    <col min="2099" max="2099" width="5.85546875" bestFit="1" customWidth="1"/>
    <col min="2100" max="2100" width="12.42578125" bestFit="1" customWidth="1"/>
    <col min="2101" max="2101" width="9.85546875" bestFit="1" customWidth="1"/>
    <col min="2102" max="2102" width="5.85546875" bestFit="1" customWidth="1"/>
    <col min="2103" max="2103" width="12.42578125" bestFit="1" customWidth="1"/>
    <col min="2104" max="2104" width="11.85546875" bestFit="1" customWidth="1"/>
    <col min="2105" max="2105" width="14.5703125" bestFit="1" customWidth="1"/>
    <col min="2106" max="2106" width="13.5703125" bestFit="1" customWidth="1"/>
    <col min="2107" max="2107" width="10.85546875" bestFit="1" customWidth="1"/>
    <col min="2108" max="2109" width="13.5703125" bestFit="1" customWidth="1"/>
    <col min="2110" max="2110" width="10.85546875" bestFit="1" customWidth="1"/>
    <col min="2111" max="2111" width="12.42578125" bestFit="1" customWidth="1"/>
    <col min="2112" max="2112" width="13.5703125" bestFit="1" customWidth="1"/>
    <col min="2113" max="2113" width="9.85546875" bestFit="1" customWidth="1"/>
    <col min="2114" max="2114" width="12.42578125" bestFit="1" customWidth="1"/>
    <col min="2115" max="2116" width="9.85546875" bestFit="1" customWidth="1"/>
    <col min="2117" max="2118" width="12.42578125" bestFit="1" customWidth="1"/>
    <col min="2119" max="2119" width="11.85546875" bestFit="1" customWidth="1"/>
    <col min="2120" max="2120" width="14.5703125" bestFit="1" customWidth="1"/>
    <col min="2121" max="2121" width="12.42578125" bestFit="1" customWidth="1"/>
    <col min="2122" max="2122" width="10.85546875" bestFit="1" customWidth="1"/>
    <col min="2123" max="2124" width="13.5703125" bestFit="1" customWidth="1"/>
    <col min="2125" max="2125" width="11.85546875" bestFit="1" customWidth="1"/>
    <col min="2126" max="2126" width="14.5703125" bestFit="1" customWidth="1"/>
    <col min="2127" max="2127" width="13.5703125" bestFit="1" customWidth="1"/>
    <col min="2128" max="2128" width="11.85546875" bestFit="1" customWidth="1"/>
    <col min="2129" max="2129" width="14.5703125" bestFit="1" customWidth="1"/>
    <col min="2130" max="2130" width="13.5703125" bestFit="1" customWidth="1"/>
    <col min="2131" max="2131" width="10.85546875" bestFit="1" customWidth="1"/>
    <col min="2132" max="2132" width="12.42578125" bestFit="1" customWidth="1"/>
    <col min="2133" max="2133" width="13.5703125" bestFit="1" customWidth="1"/>
    <col min="2134" max="2134" width="10.85546875" bestFit="1" customWidth="1"/>
    <col min="2135" max="2135" width="5.85546875" bestFit="1" customWidth="1"/>
    <col min="2136" max="2136" width="13.5703125" bestFit="1" customWidth="1"/>
    <col min="2137" max="2137" width="10.85546875" bestFit="1" customWidth="1"/>
    <col min="2138" max="2138" width="13.5703125" bestFit="1" customWidth="1"/>
    <col min="2139" max="2139" width="11.42578125" bestFit="1" customWidth="1"/>
    <col min="2140" max="2140" width="10.85546875" bestFit="1" customWidth="1"/>
    <col min="2141" max="2141" width="11.42578125" bestFit="1" customWidth="1"/>
    <col min="2142" max="2142" width="13.5703125" bestFit="1" customWidth="1"/>
    <col min="2143" max="2143" width="10.85546875" bestFit="1" customWidth="1"/>
    <col min="2144" max="2144" width="13.5703125" bestFit="1" customWidth="1"/>
    <col min="2145" max="2145" width="11.42578125" bestFit="1" customWidth="1"/>
    <col min="2146" max="2146" width="10.85546875" bestFit="1" customWidth="1"/>
    <col min="2147" max="2148" width="13.5703125" bestFit="1" customWidth="1"/>
    <col min="2149" max="2149" width="10.85546875" bestFit="1" customWidth="1"/>
    <col min="2150" max="2150" width="12.42578125" bestFit="1" customWidth="1"/>
    <col min="2151" max="2151" width="13.5703125" bestFit="1" customWidth="1"/>
    <col min="2152" max="2152" width="10.85546875" bestFit="1" customWidth="1"/>
    <col min="2153" max="2153" width="12.42578125" bestFit="1" customWidth="1"/>
    <col min="2154" max="2154" width="13.5703125" bestFit="1" customWidth="1"/>
    <col min="2155" max="2155" width="11.85546875" bestFit="1" customWidth="1"/>
    <col min="2156" max="2156" width="14.5703125" bestFit="1" customWidth="1"/>
    <col min="2157" max="2157" width="13.5703125" bestFit="1" customWidth="1"/>
    <col min="2158" max="2158" width="10.85546875" bestFit="1" customWidth="1"/>
    <col min="2159" max="2160" width="13.5703125" bestFit="1" customWidth="1"/>
    <col min="2161" max="2161" width="10.85546875" bestFit="1" customWidth="1"/>
    <col min="2162" max="2163" width="13.5703125" bestFit="1" customWidth="1"/>
    <col min="2164" max="2164" width="11.85546875" bestFit="1" customWidth="1"/>
    <col min="2165" max="2165" width="14.5703125" bestFit="1" customWidth="1"/>
    <col min="2166" max="2166" width="13.5703125" bestFit="1" customWidth="1"/>
    <col min="2167" max="2167" width="9.85546875" bestFit="1" customWidth="1"/>
    <col min="2168" max="2168" width="5.85546875" bestFit="1" customWidth="1"/>
    <col min="2169" max="2169" width="12.42578125" bestFit="1" customWidth="1"/>
    <col min="2170" max="2170" width="10.85546875" bestFit="1" customWidth="1"/>
    <col min="2171" max="2172" width="13.5703125" bestFit="1" customWidth="1"/>
    <col min="2173" max="2173" width="10.85546875" bestFit="1" customWidth="1"/>
    <col min="2174" max="2175" width="13.5703125" bestFit="1" customWidth="1"/>
    <col min="2176" max="2176" width="10.85546875" bestFit="1" customWidth="1"/>
    <col min="2177" max="2177" width="13.5703125" bestFit="1" customWidth="1"/>
    <col min="2178" max="2178" width="10.85546875" bestFit="1" customWidth="1"/>
    <col min="2179" max="2180" width="13.5703125" bestFit="1" customWidth="1"/>
    <col min="2181" max="2181" width="9.85546875" bestFit="1" customWidth="1"/>
    <col min="2182" max="2182" width="12.42578125" bestFit="1" customWidth="1"/>
    <col min="2183" max="2183" width="9.85546875" bestFit="1" customWidth="1"/>
    <col min="2184" max="2184" width="10.85546875" bestFit="1" customWidth="1"/>
    <col min="2185" max="2185" width="11.42578125" bestFit="1" customWidth="1"/>
    <col min="2186" max="2186" width="13.5703125" bestFit="1" customWidth="1"/>
    <col min="2187" max="2187" width="10.85546875" bestFit="1" customWidth="1"/>
    <col min="2188" max="2188" width="5.85546875" bestFit="1" customWidth="1"/>
    <col min="2189" max="2189" width="13.5703125" bestFit="1" customWidth="1"/>
    <col min="2190" max="2190" width="9.85546875" bestFit="1" customWidth="1"/>
    <col min="2191" max="2191" width="12.42578125" bestFit="1" customWidth="1"/>
    <col min="2192" max="2192" width="9.85546875" bestFit="1" customWidth="1"/>
    <col min="2193" max="2193" width="11.85546875" bestFit="1" customWidth="1"/>
    <col min="2194" max="2194" width="14.5703125" bestFit="1" customWidth="1"/>
    <col min="2195" max="2195" width="12.42578125" bestFit="1" customWidth="1"/>
    <col min="2196" max="2196" width="11.85546875" bestFit="1" customWidth="1"/>
    <col min="2197" max="2197" width="14.5703125" bestFit="1" customWidth="1"/>
    <col min="2198" max="2198" width="13.5703125" bestFit="1" customWidth="1"/>
    <col min="2199" max="2199" width="11.85546875" bestFit="1" customWidth="1"/>
    <col min="2200" max="2200" width="14.5703125" bestFit="1" customWidth="1"/>
    <col min="2201" max="2201" width="13.5703125" bestFit="1" customWidth="1"/>
    <col min="2202" max="2202" width="10.85546875" bestFit="1" customWidth="1"/>
    <col min="2203" max="2203" width="12.42578125" bestFit="1" customWidth="1"/>
    <col min="2204" max="2204" width="13.5703125" bestFit="1" customWidth="1"/>
    <col min="2205" max="2205" width="10.85546875" bestFit="1" customWidth="1"/>
    <col min="2206" max="2206" width="13.5703125" bestFit="1" customWidth="1"/>
    <col min="2207" max="2207" width="12.42578125" bestFit="1" customWidth="1"/>
    <col min="2208" max="2208" width="11.85546875" bestFit="1" customWidth="1"/>
    <col min="2209" max="2209" width="14.5703125" bestFit="1" customWidth="1"/>
    <col min="2210" max="2210" width="13.5703125" bestFit="1" customWidth="1"/>
    <col min="2211" max="2211" width="11.85546875" bestFit="1" customWidth="1"/>
    <col min="2212" max="2212" width="14.5703125" bestFit="1" customWidth="1"/>
    <col min="2213" max="2213" width="13.5703125" bestFit="1" customWidth="1"/>
    <col min="2214" max="2214" width="11.85546875" bestFit="1" customWidth="1"/>
    <col min="2215" max="2215" width="14.5703125" bestFit="1" customWidth="1"/>
    <col min="2216" max="2216" width="13.5703125" bestFit="1" customWidth="1"/>
    <col min="2217" max="2217" width="11.85546875" bestFit="1" customWidth="1"/>
    <col min="2218" max="2218" width="14.5703125" bestFit="1" customWidth="1"/>
    <col min="2219" max="2219" width="13.5703125" bestFit="1" customWidth="1"/>
    <col min="2220" max="2220" width="8.85546875" bestFit="1" customWidth="1"/>
    <col min="2221" max="2221" width="5.85546875" bestFit="1" customWidth="1"/>
    <col min="2222" max="2222" width="11.42578125" bestFit="1" customWidth="1"/>
    <col min="2223" max="2223" width="10.85546875" bestFit="1" customWidth="1"/>
    <col min="2224" max="2225" width="13.5703125" bestFit="1" customWidth="1"/>
    <col min="2226" max="2226" width="11.85546875" bestFit="1" customWidth="1"/>
    <col min="2227" max="2227" width="14.5703125" bestFit="1" customWidth="1"/>
    <col min="2228" max="2228" width="11.42578125" bestFit="1" customWidth="1"/>
    <col min="2229" max="2229" width="10.85546875" bestFit="1" customWidth="1"/>
    <col min="2230" max="2230" width="5.85546875" bestFit="1" customWidth="1"/>
    <col min="2231" max="2231" width="13.5703125" bestFit="1" customWidth="1"/>
    <col min="2232" max="2232" width="11.85546875" bestFit="1" customWidth="1"/>
    <col min="2233" max="2233" width="14.5703125" bestFit="1" customWidth="1"/>
    <col min="2234" max="2234" width="13.5703125" bestFit="1" customWidth="1"/>
    <col min="2235" max="2235" width="10.85546875" bestFit="1" customWidth="1"/>
    <col min="2236" max="2236" width="13.5703125" bestFit="1" customWidth="1"/>
    <col min="2237" max="2237" width="9.85546875" bestFit="1" customWidth="1"/>
    <col min="2238" max="2238" width="10.85546875" bestFit="1" customWidth="1"/>
    <col min="2239" max="2240" width="13.5703125" bestFit="1" customWidth="1"/>
    <col min="2241" max="2241" width="10.85546875" bestFit="1" customWidth="1"/>
    <col min="2242" max="2242" width="11.42578125" bestFit="1" customWidth="1"/>
    <col min="2243" max="2243" width="13.5703125" bestFit="1" customWidth="1"/>
    <col min="2244" max="2244" width="11.85546875" bestFit="1" customWidth="1"/>
    <col min="2245" max="2245" width="14.5703125" bestFit="1" customWidth="1"/>
    <col min="2246" max="2246" width="13.5703125" bestFit="1" customWidth="1"/>
    <col min="2247" max="2247" width="11.85546875" bestFit="1" customWidth="1"/>
    <col min="2248" max="2248" width="14.5703125" bestFit="1" customWidth="1"/>
    <col min="2249" max="2249" width="13.5703125" bestFit="1" customWidth="1"/>
    <col min="2250" max="2250" width="11.85546875" bestFit="1" customWidth="1"/>
    <col min="2251" max="2251" width="14.5703125" bestFit="1" customWidth="1"/>
    <col min="2252" max="2252" width="12.42578125" bestFit="1" customWidth="1"/>
    <col min="2253" max="2253" width="10.85546875" bestFit="1" customWidth="1"/>
    <col min="2254" max="2254" width="12.42578125" bestFit="1" customWidth="1"/>
    <col min="2255" max="2255" width="13.5703125" bestFit="1" customWidth="1"/>
    <col min="2256" max="2256" width="10.85546875" bestFit="1" customWidth="1"/>
    <col min="2257" max="2258" width="13.5703125" bestFit="1" customWidth="1"/>
    <col min="2259" max="2259" width="10.85546875" bestFit="1" customWidth="1"/>
    <col min="2260" max="2260" width="12.42578125" bestFit="1" customWidth="1"/>
    <col min="2261" max="2261" width="13.5703125" bestFit="1" customWidth="1"/>
    <col min="2262" max="2262" width="11.85546875" bestFit="1" customWidth="1"/>
    <col min="2263" max="2263" width="14.5703125" bestFit="1" customWidth="1"/>
    <col min="2264" max="2264" width="13.5703125" bestFit="1" customWidth="1"/>
    <col min="2265" max="2265" width="9.85546875" bestFit="1" customWidth="1"/>
    <col min="2266" max="2266" width="5.85546875" bestFit="1" customWidth="1"/>
    <col min="2267" max="2267" width="12.42578125" bestFit="1" customWidth="1"/>
    <col min="2268" max="2268" width="8" bestFit="1" customWidth="1"/>
    <col min="2269" max="2270" width="9.85546875" bestFit="1" customWidth="1"/>
    <col min="2271" max="2271" width="10.85546875" bestFit="1" customWidth="1"/>
    <col min="2272" max="2273" width="13.5703125" bestFit="1" customWidth="1"/>
    <col min="2274" max="2274" width="11.85546875" bestFit="1" customWidth="1"/>
    <col min="2275" max="2275" width="14.5703125" bestFit="1" customWidth="1"/>
    <col min="2276" max="2276" width="13.5703125" bestFit="1" customWidth="1"/>
    <col min="2277" max="2277" width="10.85546875" bestFit="1" customWidth="1"/>
    <col min="2278" max="2278" width="5.85546875" bestFit="1" customWidth="1"/>
    <col min="2279" max="2279" width="13.5703125" bestFit="1" customWidth="1"/>
    <col min="2280" max="2280" width="10.85546875" bestFit="1" customWidth="1"/>
    <col min="2281" max="2282" width="13.5703125" bestFit="1" customWidth="1"/>
    <col min="2283" max="2283" width="10.85546875" bestFit="1" customWidth="1"/>
    <col min="2284" max="2285" width="13.5703125" bestFit="1" customWidth="1"/>
    <col min="2286" max="2286" width="11.85546875" bestFit="1" customWidth="1"/>
    <col min="2287" max="2287" width="14.5703125" bestFit="1" customWidth="1"/>
    <col min="2288" max="2288" width="13.5703125" bestFit="1" customWidth="1"/>
    <col min="2289" max="2289" width="9.85546875" bestFit="1" customWidth="1"/>
    <col min="2290" max="2290" width="5.85546875" bestFit="1" customWidth="1"/>
    <col min="2291" max="2291" width="12.42578125" bestFit="1" customWidth="1"/>
    <col min="2292" max="2292" width="11.85546875" bestFit="1" customWidth="1"/>
    <col min="2293" max="2293" width="14.5703125" bestFit="1" customWidth="1"/>
    <col min="2294" max="2294" width="13.5703125" bestFit="1" customWidth="1"/>
    <col min="2295" max="2295" width="10.85546875" bestFit="1" customWidth="1"/>
    <col min="2296" max="2296" width="12.42578125" bestFit="1" customWidth="1"/>
    <col min="2297" max="2297" width="13.5703125" bestFit="1" customWidth="1"/>
    <col min="2298" max="2298" width="11.85546875" bestFit="1" customWidth="1"/>
    <col min="2299" max="2299" width="14.5703125" bestFit="1" customWidth="1"/>
    <col min="2300" max="2300" width="12.42578125" bestFit="1" customWidth="1"/>
    <col min="2301" max="2301" width="11.85546875" bestFit="1" customWidth="1"/>
    <col min="2302" max="2302" width="14.5703125" bestFit="1" customWidth="1"/>
    <col min="2303" max="2303" width="13.5703125" bestFit="1" customWidth="1"/>
    <col min="2304" max="2304" width="10.85546875" bestFit="1" customWidth="1"/>
    <col min="2305" max="2306" width="13.5703125" bestFit="1" customWidth="1"/>
    <col min="2307" max="2307" width="10.85546875" bestFit="1" customWidth="1"/>
    <col min="2308" max="2308" width="13.5703125" bestFit="1" customWidth="1"/>
    <col min="2309" max="2309" width="12.42578125" bestFit="1" customWidth="1"/>
    <col min="2310" max="2310" width="11.85546875" bestFit="1" customWidth="1"/>
    <col min="2311" max="2311" width="14.5703125" bestFit="1" customWidth="1"/>
    <col min="2312" max="2312" width="13.5703125" bestFit="1" customWidth="1"/>
    <col min="2313" max="2313" width="11.85546875" bestFit="1" customWidth="1"/>
    <col min="2314" max="2314" width="14.5703125" bestFit="1" customWidth="1"/>
    <col min="2315" max="2315" width="13.5703125" bestFit="1" customWidth="1"/>
    <col min="2316" max="2316" width="10.85546875" bestFit="1" customWidth="1"/>
    <col min="2317" max="2318" width="13.5703125" bestFit="1" customWidth="1"/>
    <col min="2319" max="2319" width="10.85546875" bestFit="1" customWidth="1"/>
    <col min="2320" max="2320" width="13.5703125" bestFit="1" customWidth="1"/>
    <col min="2321" max="2322" width="9.85546875" bestFit="1" customWidth="1"/>
    <col min="2323" max="2323" width="5.85546875" bestFit="1" customWidth="1"/>
    <col min="2324" max="2324" width="12.42578125" bestFit="1" customWidth="1"/>
    <col min="2325" max="2325" width="10.85546875" bestFit="1" customWidth="1"/>
    <col min="2326" max="2326" width="13.5703125" bestFit="1" customWidth="1"/>
    <col min="2327" max="2327" width="12.42578125" bestFit="1" customWidth="1"/>
    <col min="2328" max="2328" width="10.85546875" bestFit="1" customWidth="1"/>
    <col min="2329" max="2330" width="13.5703125" bestFit="1" customWidth="1"/>
    <col min="2331" max="2331" width="10.85546875" bestFit="1" customWidth="1"/>
    <col min="2332" max="2333" width="13.5703125" bestFit="1" customWidth="1"/>
    <col min="2334" max="2334" width="10.85546875" bestFit="1" customWidth="1"/>
    <col min="2335" max="2335" width="12.42578125" bestFit="1" customWidth="1"/>
    <col min="2336" max="2336" width="9.85546875" bestFit="1" customWidth="1"/>
    <col min="2337" max="2337" width="12.42578125" bestFit="1" customWidth="1"/>
    <col min="2338" max="2338" width="9.85546875" bestFit="1" customWidth="1"/>
    <col min="2339" max="2339" width="12.42578125" bestFit="1" customWidth="1"/>
    <col min="2340" max="2340" width="9.85546875" bestFit="1" customWidth="1"/>
    <col min="2341" max="2341" width="12.42578125" bestFit="1" customWidth="1"/>
    <col min="2342" max="2342" width="9.85546875" bestFit="1" customWidth="1"/>
    <col min="2343" max="2343" width="12.42578125" bestFit="1" customWidth="1"/>
    <col min="2344" max="2344" width="13.5703125" bestFit="1" customWidth="1"/>
    <col min="2345" max="2345" width="10.85546875" bestFit="1" customWidth="1"/>
    <col min="2346" max="2347" width="13.5703125" bestFit="1" customWidth="1"/>
    <col min="2348" max="2348" width="11.85546875" bestFit="1" customWidth="1"/>
    <col min="2349" max="2349" width="14.5703125" bestFit="1" customWidth="1"/>
    <col min="2350" max="2350" width="12.42578125" bestFit="1" customWidth="1"/>
    <col min="2351" max="2351" width="10.85546875" bestFit="1" customWidth="1"/>
    <col min="2352" max="2353" width="13.5703125" bestFit="1" customWidth="1"/>
    <col min="2354" max="2354" width="9.85546875" bestFit="1" customWidth="1"/>
    <col min="2355" max="2355" width="5.85546875" bestFit="1" customWidth="1"/>
    <col min="2356" max="2356" width="12.42578125" bestFit="1" customWidth="1"/>
    <col min="2357" max="2357" width="10.85546875" bestFit="1" customWidth="1"/>
    <col min="2358" max="2358" width="13.5703125" bestFit="1" customWidth="1"/>
    <col min="2359" max="2359" width="12.42578125" bestFit="1" customWidth="1"/>
    <col min="2360" max="2360" width="10.85546875" bestFit="1" customWidth="1"/>
    <col min="2361" max="2362" width="13.5703125" bestFit="1" customWidth="1"/>
    <col min="2363" max="2363" width="9.85546875" bestFit="1" customWidth="1"/>
    <col min="2364" max="2364" width="11.42578125" bestFit="1" customWidth="1"/>
    <col min="2365" max="2365" width="12.42578125" bestFit="1" customWidth="1"/>
    <col min="2366" max="2366" width="9.85546875" bestFit="1" customWidth="1"/>
    <col min="2367" max="2367" width="12.42578125" bestFit="1" customWidth="1"/>
    <col min="2368" max="2368" width="9.85546875" bestFit="1" customWidth="1"/>
    <col min="2369" max="2369" width="10.85546875" bestFit="1" customWidth="1"/>
    <col min="2370" max="2370" width="12.42578125" bestFit="1" customWidth="1"/>
    <col min="2371" max="2371" width="13.5703125" bestFit="1" customWidth="1"/>
    <col min="2372" max="2372" width="9.85546875" bestFit="1" customWidth="1"/>
    <col min="2373" max="2374" width="12.42578125" bestFit="1" customWidth="1"/>
    <col min="2375" max="2375" width="11.85546875" bestFit="1" customWidth="1"/>
    <col min="2376" max="2376" width="14.5703125" bestFit="1" customWidth="1"/>
    <col min="2377" max="2377" width="13.5703125" bestFit="1" customWidth="1"/>
    <col min="2378" max="2378" width="10.85546875" bestFit="1" customWidth="1"/>
    <col min="2379" max="2379" width="12.42578125" bestFit="1" customWidth="1"/>
    <col min="2380" max="2380" width="13.5703125" bestFit="1" customWidth="1"/>
    <col min="2381" max="2381" width="10.85546875" bestFit="1" customWidth="1"/>
    <col min="2382" max="2382" width="5.85546875" bestFit="1" customWidth="1"/>
    <col min="2383" max="2383" width="13.5703125" bestFit="1" customWidth="1"/>
    <col min="2384" max="2384" width="11.85546875" bestFit="1" customWidth="1"/>
    <col min="2385" max="2385" width="14.5703125" bestFit="1" customWidth="1"/>
    <col min="2386" max="2386" width="13.5703125" bestFit="1" customWidth="1"/>
    <col min="2387" max="2387" width="10.85546875" bestFit="1" customWidth="1"/>
    <col min="2388" max="2388" width="12.42578125" bestFit="1" customWidth="1"/>
    <col min="2389" max="2389" width="13.5703125" bestFit="1" customWidth="1"/>
    <col min="2390" max="2390" width="10.85546875" bestFit="1" customWidth="1"/>
    <col min="2391" max="2391" width="13.5703125" bestFit="1" customWidth="1"/>
    <col min="2392" max="2392" width="12.42578125" bestFit="1" customWidth="1"/>
    <col min="2393" max="2393" width="10.85546875" bestFit="1" customWidth="1"/>
    <col min="2394" max="2394" width="12.42578125" bestFit="1" customWidth="1"/>
    <col min="2395" max="2395" width="13.5703125" bestFit="1" customWidth="1"/>
    <col min="2396" max="2396" width="10.85546875" bestFit="1" customWidth="1"/>
    <col min="2397" max="2398" width="13.5703125" bestFit="1" customWidth="1"/>
    <col min="2399" max="2399" width="10.85546875" bestFit="1" customWidth="1"/>
    <col min="2400" max="2400" width="12.42578125" bestFit="1" customWidth="1"/>
    <col min="2401" max="2401" width="13.5703125" bestFit="1" customWidth="1"/>
    <col min="2402" max="2402" width="8.85546875" bestFit="1" customWidth="1"/>
    <col min="2403" max="2403" width="11.42578125" bestFit="1" customWidth="1"/>
    <col min="2404" max="2404" width="9.85546875" bestFit="1" customWidth="1"/>
    <col min="2405" max="2405" width="10.85546875" bestFit="1" customWidth="1"/>
    <col min="2406" max="2406" width="13.5703125" bestFit="1" customWidth="1"/>
    <col min="2407" max="2407" width="11.42578125" bestFit="1" customWidth="1"/>
    <col min="2408" max="2408" width="9.85546875" bestFit="1" customWidth="1"/>
    <col min="2409" max="2409" width="12.42578125" bestFit="1" customWidth="1"/>
    <col min="2410" max="2410" width="9.85546875" bestFit="1" customWidth="1"/>
    <col min="2411" max="2411" width="10.85546875" bestFit="1" customWidth="1"/>
    <col min="2412" max="2412" width="13.5703125" bestFit="1" customWidth="1"/>
    <col min="2413" max="2413" width="12.42578125" bestFit="1" customWidth="1"/>
    <col min="2414" max="2414" width="10.85546875" bestFit="1" customWidth="1"/>
    <col min="2415" max="2415" width="5.85546875" bestFit="1" customWidth="1"/>
    <col min="2416" max="2416" width="13.5703125" bestFit="1" customWidth="1"/>
    <col min="2417" max="2417" width="11.85546875" bestFit="1" customWidth="1"/>
    <col min="2418" max="2418" width="14.5703125" bestFit="1" customWidth="1"/>
    <col min="2419" max="2419" width="13.5703125" bestFit="1" customWidth="1"/>
    <col min="2420" max="2420" width="10.85546875" bestFit="1" customWidth="1"/>
    <col min="2421" max="2422" width="13.5703125" bestFit="1" customWidth="1"/>
    <col min="2423" max="2423" width="9.85546875" bestFit="1" customWidth="1"/>
    <col min="2424" max="2425" width="12.42578125" bestFit="1" customWidth="1"/>
    <col min="2426" max="2426" width="8.85546875" bestFit="1" customWidth="1"/>
    <col min="2427" max="2427" width="5.85546875" bestFit="1" customWidth="1"/>
    <col min="2428" max="2428" width="11.42578125" bestFit="1" customWidth="1"/>
    <col min="2429" max="2429" width="11.85546875" bestFit="1" customWidth="1"/>
    <col min="2430" max="2430" width="14.5703125" bestFit="1" customWidth="1"/>
    <col min="2431" max="2431" width="13.5703125" bestFit="1" customWidth="1"/>
    <col min="2432" max="2432" width="10.85546875" bestFit="1" customWidth="1"/>
    <col min="2433" max="2433" width="12.42578125" bestFit="1" customWidth="1"/>
    <col min="2434" max="2434" width="13.5703125" bestFit="1" customWidth="1"/>
    <col min="2435" max="2435" width="10.85546875" bestFit="1" customWidth="1"/>
    <col min="2436" max="2436" width="13.5703125" bestFit="1" customWidth="1"/>
    <col min="2437" max="2437" width="9.85546875" bestFit="1" customWidth="1"/>
    <col min="2438" max="2438" width="11.85546875" bestFit="1" customWidth="1"/>
    <col min="2439" max="2439" width="14.5703125" bestFit="1" customWidth="1"/>
    <col min="2440" max="2440" width="12.42578125" bestFit="1" customWidth="1"/>
    <col min="2441" max="2441" width="9.85546875" bestFit="1" customWidth="1"/>
    <col min="2442" max="2443" width="12.42578125" bestFit="1" customWidth="1"/>
    <col min="2444" max="2444" width="9.85546875" bestFit="1" customWidth="1"/>
    <col min="2445" max="2445" width="5.85546875" bestFit="1" customWidth="1"/>
    <col min="2446" max="2446" width="12.42578125" bestFit="1" customWidth="1"/>
    <col min="2447" max="2447" width="11.85546875" bestFit="1" customWidth="1"/>
    <col min="2448" max="2448" width="14.5703125" bestFit="1" customWidth="1"/>
    <col min="2449" max="2449" width="13.5703125" bestFit="1" customWidth="1"/>
    <col min="2450" max="2450" width="11.85546875" bestFit="1" customWidth="1"/>
    <col min="2451" max="2451" width="14.5703125" bestFit="1" customWidth="1"/>
    <col min="2452" max="2452" width="13.5703125" bestFit="1" customWidth="1"/>
    <col min="2453" max="2453" width="10.85546875" bestFit="1" customWidth="1"/>
    <col min="2454" max="2454" width="12.42578125" bestFit="1" customWidth="1"/>
    <col min="2455" max="2455" width="13.5703125" bestFit="1" customWidth="1"/>
    <col min="2456" max="2456" width="10.85546875" bestFit="1" customWidth="1"/>
    <col min="2457" max="2457" width="5.85546875" bestFit="1" customWidth="1"/>
    <col min="2458" max="2458" width="13.5703125" bestFit="1" customWidth="1"/>
    <col min="2459" max="2459" width="10.85546875" bestFit="1" customWidth="1"/>
    <col min="2460" max="2461" width="13.5703125" bestFit="1" customWidth="1"/>
    <col min="2462" max="2462" width="10.85546875" bestFit="1" customWidth="1"/>
    <col min="2463" max="2464" width="13.5703125" bestFit="1" customWidth="1"/>
    <col min="2465" max="2465" width="10.85546875" bestFit="1" customWidth="1"/>
    <col min="2466" max="2466" width="12.42578125" bestFit="1" customWidth="1"/>
    <col min="2467" max="2467" width="13.5703125" bestFit="1" customWidth="1"/>
    <col min="2468" max="2468" width="8.85546875" bestFit="1" customWidth="1"/>
    <col min="2469" max="2469" width="5.85546875" bestFit="1" customWidth="1"/>
    <col min="2470" max="2470" width="11.42578125" bestFit="1" customWidth="1"/>
    <col min="2471" max="2471" width="10.85546875" bestFit="1" customWidth="1"/>
    <col min="2472" max="2472" width="12.42578125" bestFit="1" customWidth="1"/>
    <col min="2473" max="2473" width="13.5703125" bestFit="1" customWidth="1"/>
    <col min="2474" max="2474" width="10.85546875" bestFit="1" customWidth="1"/>
    <col min="2475" max="2476" width="13.5703125" bestFit="1" customWidth="1"/>
    <col min="2477" max="2477" width="11.85546875" bestFit="1" customWidth="1"/>
    <col min="2478" max="2478" width="14.5703125" bestFit="1" customWidth="1"/>
    <col min="2479" max="2479" width="12.42578125" bestFit="1" customWidth="1"/>
    <col min="2480" max="2480" width="10.85546875" bestFit="1" customWidth="1"/>
    <col min="2481" max="2482" width="13.5703125" bestFit="1" customWidth="1"/>
    <col min="2483" max="2483" width="10.85546875" bestFit="1" customWidth="1"/>
    <col min="2484" max="2484" width="13.5703125" bestFit="1" customWidth="1"/>
    <col min="2485" max="2485" width="12.42578125" bestFit="1" customWidth="1"/>
    <col min="2486" max="2486" width="11.85546875" bestFit="1" customWidth="1"/>
    <col min="2487" max="2487" width="14.5703125" bestFit="1" customWidth="1"/>
    <col min="2488" max="2488" width="13.5703125" bestFit="1" customWidth="1"/>
    <col min="2489" max="2489" width="10.85546875" bestFit="1" customWidth="1"/>
    <col min="2490" max="2491" width="13.5703125" bestFit="1" customWidth="1"/>
    <col min="2492" max="2492" width="11.85546875" bestFit="1" customWidth="1"/>
    <col min="2493" max="2493" width="14.5703125" bestFit="1" customWidth="1"/>
    <col min="2494" max="2494" width="13.5703125" bestFit="1" customWidth="1"/>
    <col min="2495" max="2495" width="10.85546875" bestFit="1" customWidth="1"/>
    <col min="2496" max="2497" width="13.5703125" bestFit="1" customWidth="1"/>
    <col min="2498" max="2498" width="10.85546875" bestFit="1" customWidth="1"/>
    <col min="2499" max="2499" width="13.5703125" bestFit="1" customWidth="1"/>
    <col min="2500" max="2500" width="11.42578125" bestFit="1" customWidth="1"/>
    <col min="2501" max="2501" width="9.85546875" bestFit="1" customWidth="1"/>
    <col min="2502" max="2502" width="11.42578125" bestFit="1" customWidth="1"/>
    <col min="2503" max="2503" width="12.42578125" bestFit="1" customWidth="1"/>
    <col min="2504" max="2504" width="10.85546875" bestFit="1" customWidth="1"/>
    <col min="2505" max="2506" width="13.5703125" bestFit="1" customWidth="1"/>
    <col min="2507" max="2507" width="8.85546875" bestFit="1" customWidth="1"/>
    <col min="2508" max="2508" width="5.85546875" bestFit="1" customWidth="1"/>
    <col min="2509" max="2509" width="11.42578125" bestFit="1" customWidth="1"/>
    <col min="2510" max="2510" width="10.85546875" bestFit="1" customWidth="1"/>
    <col min="2511" max="2512" width="13.5703125" bestFit="1" customWidth="1"/>
    <col min="2513" max="2513" width="9.85546875" bestFit="1" customWidth="1"/>
    <col min="2514" max="2515" width="12.42578125" bestFit="1" customWidth="1"/>
    <col min="2516" max="2516" width="9.85546875" bestFit="1" customWidth="1"/>
    <col min="2517" max="2518" width="12.42578125" bestFit="1" customWidth="1"/>
    <col min="2519" max="2519" width="11.85546875" bestFit="1" customWidth="1"/>
    <col min="2520" max="2520" width="14.5703125" bestFit="1" customWidth="1"/>
    <col min="2521" max="2521" width="13.5703125" bestFit="1" customWidth="1"/>
    <col min="2522" max="2522" width="10.85546875" bestFit="1" customWidth="1"/>
    <col min="2523" max="2523" width="13.5703125" bestFit="1" customWidth="1"/>
    <col min="2524" max="2524" width="11.42578125" bestFit="1" customWidth="1"/>
    <col min="2525" max="2525" width="10.85546875" bestFit="1" customWidth="1"/>
    <col min="2526" max="2527" width="13.5703125" bestFit="1" customWidth="1"/>
    <col min="2528" max="2528" width="10.85546875" bestFit="1" customWidth="1"/>
    <col min="2529" max="2529" width="12.42578125" bestFit="1" customWidth="1"/>
    <col min="2530" max="2530" width="13.5703125" bestFit="1" customWidth="1"/>
    <col min="2531" max="2531" width="11.85546875" bestFit="1" customWidth="1"/>
    <col min="2532" max="2532" width="14.5703125" bestFit="1" customWidth="1"/>
    <col min="2533" max="2533" width="13.5703125" bestFit="1" customWidth="1"/>
    <col min="2534" max="2534" width="11.85546875" bestFit="1" customWidth="1"/>
    <col min="2535" max="2535" width="14.5703125" bestFit="1" customWidth="1"/>
    <col min="2536" max="2536" width="13.5703125" bestFit="1" customWidth="1"/>
    <col min="2537" max="2537" width="7.85546875" bestFit="1" customWidth="1"/>
    <col min="2538" max="2538" width="10.42578125" bestFit="1" customWidth="1"/>
    <col min="2539" max="2539" width="9.85546875" bestFit="1" customWidth="1"/>
    <col min="2540" max="2540" width="10.85546875" bestFit="1" customWidth="1"/>
    <col min="2541" max="2542" width="13.5703125" bestFit="1" customWidth="1"/>
    <col min="2543" max="2543" width="11.85546875" bestFit="1" customWidth="1"/>
    <col min="2544" max="2544" width="14.5703125" bestFit="1" customWidth="1"/>
    <col min="2545" max="2545" width="12.42578125" bestFit="1" customWidth="1"/>
    <col min="2546" max="2546" width="11.85546875" bestFit="1" customWidth="1"/>
    <col min="2547" max="2547" width="14.5703125" bestFit="1" customWidth="1"/>
    <col min="2548" max="2548" width="13.5703125" bestFit="1" customWidth="1"/>
    <col min="2549" max="2549" width="10.85546875" bestFit="1" customWidth="1"/>
    <col min="2550" max="2550" width="13.5703125" bestFit="1" customWidth="1"/>
    <col min="2551" max="2551" width="9.85546875" bestFit="1" customWidth="1"/>
    <col min="2552" max="2552" width="10.85546875" bestFit="1" customWidth="1"/>
    <col min="2553" max="2554" width="13.5703125" bestFit="1" customWidth="1"/>
    <col min="2555" max="2555" width="10.85546875" bestFit="1" customWidth="1"/>
    <col min="2556" max="2556" width="5.85546875" bestFit="1" customWidth="1"/>
    <col min="2557" max="2557" width="13.5703125" bestFit="1" customWidth="1"/>
    <col min="2558" max="2558" width="10.85546875" bestFit="1" customWidth="1"/>
    <col min="2559" max="2559" width="5.85546875" bestFit="1" customWidth="1"/>
    <col min="2560" max="2560" width="13.5703125" bestFit="1" customWidth="1"/>
    <col min="2561" max="2561" width="11.85546875" bestFit="1" customWidth="1"/>
    <col min="2562" max="2562" width="14.5703125" bestFit="1" customWidth="1"/>
    <col min="2563" max="2563" width="13.5703125" bestFit="1" customWidth="1"/>
    <col min="2564" max="2564" width="11.85546875" bestFit="1" customWidth="1"/>
    <col min="2565" max="2565" width="14.5703125" bestFit="1" customWidth="1"/>
    <col min="2566" max="2566" width="13.5703125" bestFit="1" customWidth="1"/>
    <col min="2567" max="2567" width="10.85546875" bestFit="1" customWidth="1"/>
    <col min="2568" max="2568" width="5.85546875" bestFit="1" customWidth="1"/>
    <col min="2569" max="2569" width="13.5703125" bestFit="1" customWidth="1"/>
    <col min="2570" max="2570" width="10.85546875" bestFit="1" customWidth="1"/>
    <col min="2571" max="2572" width="13.5703125" bestFit="1" customWidth="1"/>
    <col min="2573" max="2573" width="9.85546875" bestFit="1" customWidth="1"/>
    <col min="2574" max="2574" width="5.85546875" bestFit="1" customWidth="1"/>
    <col min="2575" max="2575" width="12.42578125" bestFit="1" customWidth="1"/>
    <col min="2576" max="2576" width="11.85546875" bestFit="1" customWidth="1"/>
    <col min="2577" max="2577" width="14.5703125" bestFit="1" customWidth="1"/>
    <col min="2578" max="2578" width="13.5703125" bestFit="1" customWidth="1"/>
    <col min="2579" max="2579" width="11.85546875" bestFit="1" customWidth="1"/>
    <col min="2580" max="2580" width="14.5703125" bestFit="1" customWidth="1"/>
    <col min="2581" max="2581" width="13.5703125" bestFit="1" customWidth="1"/>
    <col min="2582" max="2582" width="10.85546875" bestFit="1" customWidth="1"/>
    <col min="2583" max="2583" width="12.42578125" bestFit="1" customWidth="1"/>
    <col min="2584" max="2584" width="13.5703125" bestFit="1" customWidth="1"/>
    <col min="2585" max="2585" width="9.85546875" bestFit="1" customWidth="1"/>
    <col min="2586" max="2586" width="5.85546875" bestFit="1" customWidth="1"/>
    <col min="2587" max="2587" width="12.42578125" bestFit="1" customWidth="1"/>
    <col min="2588" max="2588" width="10.85546875" bestFit="1" customWidth="1"/>
    <col min="2589" max="2590" width="13.5703125" bestFit="1" customWidth="1"/>
    <col min="2591" max="2591" width="9.85546875" bestFit="1" customWidth="1"/>
    <col min="2592" max="2592" width="5.85546875" bestFit="1" customWidth="1"/>
    <col min="2593" max="2593" width="12.42578125" bestFit="1" customWidth="1"/>
    <col min="2594" max="2594" width="9.85546875" bestFit="1" customWidth="1"/>
    <col min="2595" max="2595" width="11.42578125" bestFit="1" customWidth="1"/>
    <col min="2596" max="2596" width="12.42578125" bestFit="1" customWidth="1"/>
    <col min="2597" max="2597" width="9.85546875" bestFit="1" customWidth="1"/>
    <col min="2598" max="2598" width="5.85546875" bestFit="1" customWidth="1"/>
    <col min="2599" max="2599" width="12.42578125" bestFit="1" customWidth="1"/>
    <col min="2600" max="2600" width="11.85546875" bestFit="1" customWidth="1"/>
    <col min="2601" max="2601" width="14.5703125" bestFit="1" customWidth="1"/>
    <col min="2602" max="2602" width="13.5703125" bestFit="1" customWidth="1"/>
    <col min="2603" max="2603" width="10.85546875" bestFit="1" customWidth="1"/>
    <col min="2604" max="2604" width="12.42578125" bestFit="1" customWidth="1"/>
    <col min="2605" max="2605" width="13.5703125" bestFit="1" customWidth="1"/>
    <col min="2606" max="2606" width="10.85546875" bestFit="1" customWidth="1"/>
    <col min="2607" max="2607" width="12.42578125" bestFit="1" customWidth="1"/>
    <col min="2608" max="2608" width="13.5703125" bestFit="1" customWidth="1"/>
    <col min="2609" max="2609" width="11.85546875" bestFit="1" customWidth="1"/>
    <col min="2610" max="2610" width="14.5703125" bestFit="1" customWidth="1"/>
    <col min="2611" max="2611" width="13.5703125" bestFit="1" customWidth="1"/>
    <col min="2612" max="2612" width="11.85546875" bestFit="1" customWidth="1"/>
    <col min="2613" max="2613" width="14.5703125" bestFit="1" customWidth="1"/>
    <col min="2614" max="2614" width="13.5703125" bestFit="1" customWidth="1"/>
    <col min="2615" max="2615" width="10.85546875" bestFit="1" customWidth="1"/>
    <col min="2616" max="2616" width="13.5703125" bestFit="1" customWidth="1"/>
    <col min="2617" max="2617" width="12.42578125" bestFit="1" customWidth="1"/>
    <col min="2618" max="2618" width="11.85546875" bestFit="1" customWidth="1"/>
    <col min="2619" max="2619" width="14.5703125" bestFit="1" customWidth="1"/>
    <col min="2620" max="2620" width="12.42578125" bestFit="1" customWidth="1"/>
    <col min="2621" max="2621" width="10.85546875" bestFit="1" customWidth="1"/>
    <col min="2622" max="2622" width="12.42578125" bestFit="1" customWidth="1"/>
    <col min="2623" max="2623" width="13.5703125" bestFit="1" customWidth="1"/>
    <col min="2624" max="2624" width="9.85546875" bestFit="1" customWidth="1"/>
    <col min="2625" max="2625" width="5.85546875" bestFit="1" customWidth="1"/>
    <col min="2626" max="2626" width="12.42578125" bestFit="1" customWidth="1"/>
    <col min="2627" max="2627" width="9.85546875" bestFit="1" customWidth="1"/>
    <col min="2628" max="2629" width="12.42578125" bestFit="1" customWidth="1"/>
    <col min="2630" max="2630" width="11.85546875" bestFit="1" customWidth="1"/>
    <col min="2631" max="2631" width="14.5703125" bestFit="1" customWidth="1"/>
    <col min="2632" max="2632" width="12.42578125" bestFit="1" customWidth="1"/>
    <col min="2633" max="2633" width="9.85546875" bestFit="1" customWidth="1"/>
    <col min="2634" max="2635" width="12.42578125" bestFit="1" customWidth="1"/>
    <col min="2636" max="2636" width="11.85546875" bestFit="1" customWidth="1"/>
    <col min="2637" max="2637" width="14.5703125" bestFit="1" customWidth="1"/>
    <col min="2638" max="2638" width="13.5703125" bestFit="1" customWidth="1"/>
    <col min="2639" max="2639" width="9.85546875" bestFit="1" customWidth="1"/>
    <col min="2640" max="2640" width="12.42578125" bestFit="1" customWidth="1"/>
    <col min="2641" max="2641" width="9.85546875" bestFit="1" customWidth="1"/>
    <col min="2642" max="2642" width="10.85546875" bestFit="1" customWidth="1"/>
    <col min="2643" max="2643" width="12.42578125" bestFit="1" customWidth="1"/>
    <col min="2644" max="2644" width="13.5703125" bestFit="1" customWidth="1"/>
    <col min="2645" max="2645" width="9.85546875" bestFit="1" customWidth="1"/>
    <col min="2646" max="2646" width="5.85546875" bestFit="1" customWidth="1"/>
    <col min="2647" max="2647" width="12.42578125" bestFit="1" customWidth="1"/>
    <col min="2648" max="2648" width="11.85546875" bestFit="1" customWidth="1"/>
    <col min="2649" max="2649" width="14.5703125" bestFit="1" customWidth="1"/>
    <col min="2650" max="2650" width="13.5703125" bestFit="1" customWidth="1"/>
    <col min="2651" max="2651" width="10.85546875" bestFit="1" customWidth="1"/>
    <col min="2652" max="2652" width="13.5703125" bestFit="1" customWidth="1"/>
    <col min="2653" max="2653" width="9.85546875" bestFit="1" customWidth="1"/>
    <col min="2654" max="2654" width="11.85546875" bestFit="1" customWidth="1"/>
    <col min="2655" max="2655" width="14.5703125" bestFit="1" customWidth="1"/>
    <col min="2656" max="2656" width="13.5703125" bestFit="1" customWidth="1"/>
    <col min="2657" max="2657" width="11.85546875" bestFit="1" customWidth="1"/>
    <col min="2658" max="2658" width="14.5703125" bestFit="1" customWidth="1"/>
    <col min="2659" max="2659" width="12.42578125" bestFit="1" customWidth="1"/>
    <col min="2660" max="2660" width="10.85546875" bestFit="1" customWidth="1"/>
    <col min="2661" max="2661" width="13.5703125" bestFit="1" customWidth="1"/>
    <col min="2662" max="2662" width="12.42578125" bestFit="1" customWidth="1"/>
    <col min="2663" max="2663" width="11.85546875" bestFit="1" customWidth="1"/>
    <col min="2664" max="2664" width="14.5703125" bestFit="1" customWidth="1"/>
    <col min="2665" max="2665" width="13.5703125" bestFit="1" customWidth="1"/>
    <col min="2666" max="2666" width="10.85546875" bestFit="1" customWidth="1"/>
    <col min="2667" max="2668" width="13.5703125" bestFit="1" customWidth="1"/>
    <col min="2669" max="2669" width="9.85546875" bestFit="1" customWidth="1"/>
    <col min="2670" max="2670" width="5.85546875" bestFit="1" customWidth="1"/>
    <col min="2671" max="2671" width="12.42578125" bestFit="1" customWidth="1"/>
    <col min="2672" max="2672" width="9.85546875" bestFit="1" customWidth="1"/>
    <col min="2673" max="2674" width="12.42578125" bestFit="1" customWidth="1"/>
    <col min="2675" max="2675" width="9.85546875" bestFit="1" customWidth="1"/>
    <col min="2676" max="2677" width="12.42578125" bestFit="1" customWidth="1"/>
    <col min="2678" max="2678" width="11.85546875" bestFit="1" customWidth="1"/>
    <col min="2679" max="2679" width="14.5703125" bestFit="1" customWidth="1"/>
    <col min="2680" max="2680" width="12.42578125" bestFit="1" customWidth="1"/>
    <col min="2681" max="2681" width="9.85546875" bestFit="1" customWidth="1"/>
    <col min="2682" max="2682" width="5.85546875" bestFit="1" customWidth="1"/>
    <col min="2683" max="2683" width="12.42578125" bestFit="1" customWidth="1"/>
    <col min="2684" max="2684" width="10.85546875" bestFit="1" customWidth="1"/>
    <col min="2685" max="2685" width="12.42578125" bestFit="1" customWidth="1"/>
    <col min="2686" max="2686" width="13.5703125" bestFit="1" customWidth="1"/>
    <col min="2687" max="2687" width="9.85546875" bestFit="1" customWidth="1"/>
    <col min="2688" max="2688" width="5.85546875" bestFit="1" customWidth="1"/>
    <col min="2689" max="2689" width="12.42578125" bestFit="1" customWidth="1"/>
    <col min="2690" max="2690" width="9.85546875" bestFit="1" customWidth="1"/>
    <col min="2691" max="2692" width="12.42578125" bestFit="1" customWidth="1"/>
    <col min="2693" max="2693" width="10.85546875" bestFit="1" customWidth="1"/>
    <col min="2694" max="2695" width="13.5703125" bestFit="1" customWidth="1"/>
    <col min="2696" max="2696" width="10.85546875" bestFit="1" customWidth="1"/>
    <col min="2697" max="2697" width="5.85546875" bestFit="1" customWidth="1"/>
    <col min="2698" max="2698" width="13.5703125" bestFit="1" customWidth="1"/>
    <col min="2699" max="2699" width="10.85546875" bestFit="1" customWidth="1"/>
    <col min="2700" max="2701" width="13.5703125" bestFit="1" customWidth="1"/>
    <col min="2702" max="2702" width="11.85546875" bestFit="1" customWidth="1"/>
    <col min="2703" max="2703" width="14.5703125" bestFit="1" customWidth="1"/>
    <col min="2704" max="2704" width="13.5703125" bestFit="1" customWidth="1"/>
    <col min="2705" max="2705" width="11.85546875" bestFit="1" customWidth="1"/>
    <col min="2706" max="2706" width="14.5703125" bestFit="1" customWidth="1"/>
    <col min="2707" max="2707" width="9.85546875" bestFit="1" customWidth="1"/>
    <col min="2708" max="2708" width="10.85546875" bestFit="1" customWidth="1"/>
    <col min="2709" max="2709" width="12.42578125" bestFit="1" customWidth="1"/>
    <col min="2710" max="2710" width="13.5703125" bestFit="1" customWidth="1"/>
    <col min="2711" max="2711" width="11.85546875" bestFit="1" customWidth="1"/>
    <col min="2712" max="2712" width="14.5703125" bestFit="1" customWidth="1"/>
    <col min="2713" max="2713" width="13.5703125" bestFit="1" customWidth="1"/>
    <col min="2714" max="2714" width="10.85546875" bestFit="1" customWidth="1"/>
    <col min="2715" max="2716" width="13.5703125" bestFit="1" customWidth="1"/>
    <col min="2717" max="2717" width="10.85546875" bestFit="1" customWidth="1"/>
    <col min="2718" max="2718" width="12.42578125" bestFit="1" customWidth="1"/>
    <col min="2719" max="2719" width="13.5703125" bestFit="1" customWidth="1"/>
    <col min="2720" max="2720" width="11.85546875" bestFit="1" customWidth="1"/>
    <col min="2721" max="2721" width="14.5703125" bestFit="1" customWidth="1"/>
    <col min="2722" max="2722" width="13.5703125" bestFit="1" customWidth="1"/>
    <col min="2723" max="2723" width="9.85546875" bestFit="1" customWidth="1"/>
    <col min="2724" max="2725" width="12.42578125" bestFit="1" customWidth="1"/>
    <col min="2726" max="2726" width="9.85546875" bestFit="1" customWidth="1"/>
    <col min="2727" max="2728" width="12.42578125" bestFit="1" customWidth="1"/>
    <col min="2729" max="2729" width="11.85546875" bestFit="1" customWidth="1"/>
    <col min="2730" max="2730" width="14.5703125" bestFit="1" customWidth="1"/>
    <col min="2731" max="2731" width="13.5703125" bestFit="1" customWidth="1"/>
    <col min="2732" max="2732" width="10.85546875" bestFit="1" customWidth="1"/>
    <col min="2733" max="2733" width="13.5703125" bestFit="1" customWidth="1"/>
    <col min="2734" max="2734" width="12.42578125" bestFit="1" customWidth="1"/>
    <col min="2735" max="2735" width="11.85546875" bestFit="1" customWidth="1"/>
    <col min="2736" max="2736" width="14.5703125" bestFit="1" customWidth="1"/>
    <col min="2737" max="2737" width="13.5703125" bestFit="1" customWidth="1"/>
    <col min="2738" max="2738" width="12.85546875" bestFit="1" customWidth="1"/>
    <col min="2739" max="2739" width="15.5703125" bestFit="1" customWidth="1"/>
    <col min="2740" max="2740" width="12.42578125" bestFit="1" customWidth="1"/>
    <col min="2741" max="2741" width="11.85546875" bestFit="1" customWidth="1"/>
    <col min="2742" max="2742" width="14.5703125" bestFit="1" customWidth="1"/>
    <col min="2743" max="2743" width="13.5703125" bestFit="1" customWidth="1"/>
    <col min="2744" max="2744" width="10.85546875" bestFit="1" customWidth="1"/>
    <col min="2745" max="2745" width="12.42578125" bestFit="1" customWidth="1"/>
    <col min="2746" max="2746" width="13.5703125" bestFit="1" customWidth="1"/>
    <col min="2747" max="2747" width="11.85546875" bestFit="1" customWidth="1"/>
    <col min="2748" max="2748" width="14.5703125" bestFit="1" customWidth="1"/>
    <col min="2749" max="2749" width="13.5703125" bestFit="1" customWidth="1"/>
    <col min="2750" max="2750" width="11.85546875" bestFit="1" customWidth="1"/>
    <col min="2751" max="2751" width="14.5703125" bestFit="1" customWidth="1"/>
    <col min="2752" max="2752" width="12.42578125" bestFit="1" customWidth="1"/>
    <col min="2753" max="2753" width="10.85546875" bestFit="1" customWidth="1"/>
    <col min="2754" max="2754" width="13.5703125" bestFit="1" customWidth="1"/>
    <col min="2755" max="2755" width="11.42578125" bestFit="1" customWidth="1"/>
    <col min="2756" max="2756" width="10.85546875" bestFit="1" customWidth="1"/>
    <col min="2757" max="2757" width="5.85546875" bestFit="1" customWidth="1"/>
    <col min="2758" max="2758" width="13.5703125" bestFit="1" customWidth="1"/>
    <col min="2759" max="2759" width="11.85546875" bestFit="1" customWidth="1"/>
    <col min="2760" max="2760" width="14.5703125" bestFit="1" customWidth="1"/>
    <col min="2761" max="2761" width="13.5703125" bestFit="1" customWidth="1"/>
    <col min="2762" max="2762" width="10.85546875" bestFit="1" customWidth="1"/>
    <col min="2763" max="2763" width="5.85546875" bestFit="1" customWidth="1"/>
    <col min="2764" max="2764" width="13.5703125" bestFit="1" customWidth="1"/>
    <col min="2765" max="2765" width="12.85546875" bestFit="1" customWidth="1"/>
    <col min="2766" max="2766" width="15.5703125" bestFit="1" customWidth="1"/>
    <col min="2767" max="2767" width="12.42578125" bestFit="1" customWidth="1"/>
    <col min="2768" max="2768" width="10.85546875" bestFit="1" customWidth="1"/>
    <col min="2769" max="2769" width="12.42578125" bestFit="1" customWidth="1"/>
    <col min="2770" max="2770" width="13.5703125" bestFit="1" customWidth="1"/>
    <col min="2771" max="2771" width="9.85546875" bestFit="1" customWidth="1"/>
    <col min="2772" max="2773" width="12.42578125" bestFit="1" customWidth="1"/>
    <col min="2774" max="2774" width="10.85546875" bestFit="1" customWidth="1"/>
    <col min="2775" max="2775" width="11.42578125" bestFit="1" customWidth="1"/>
    <col min="2776" max="2776" width="13.5703125" bestFit="1" customWidth="1"/>
    <col min="2777" max="2777" width="11.85546875" bestFit="1" customWidth="1"/>
    <col min="2778" max="2778" width="14.5703125" bestFit="1" customWidth="1"/>
    <col min="2779" max="2779" width="13.5703125" bestFit="1" customWidth="1"/>
    <col min="2780" max="2780" width="11.85546875" bestFit="1" customWidth="1"/>
    <col min="2781" max="2781" width="14.5703125" bestFit="1" customWidth="1"/>
    <col min="2782" max="2782" width="13.5703125" bestFit="1" customWidth="1"/>
    <col min="2783" max="2783" width="11.85546875" bestFit="1" customWidth="1"/>
    <col min="2784" max="2784" width="14.5703125" bestFit="1" customWidth="1"/>
    <col min="2785" max="2785" width="13.5703125" bestFit="1" customWidth="1"/>
    <col min="2786" max="2786" width="11.85546875" bestFit="1" customWidth="1"/>
    <col min="2787" max="2787" width="14.5703125" bestFit="1" customWidth="1"/>
    <col min="2788" max="2788" width="11.42578125" bestFit="1" customWidth="1"/>
    <col min="2789" max="2789" width="10.85546875" bestFit="1" customWidth="1"/>
    <col min="2790" max="2790" width="5.85546875" bestFit="1" customWidth="1"/>
    <col min="2791" max="2791" width="13.5703125" bestFit="1" customWidth="1"/>
    <col min="2792" max="2792" width="11.85546875" bestFit="1" customWidth="1"/>
    <col min="2793" max="2793" width="14.5703125" bestFit="1" customWidth="1"/>
    <col min="2794" max="2794" width="12.42578125" bestFit="1" customWidth="1"/>
    <col min="2795" max="2795" width="11.85546875" bestFit="1" customWidth="1"/>
    <col min="2796" max="2796" width="14.5703125" bestFit="1" customWidth="1"/>
    <col min="2797" max="2797" width="11.42578125" bestFit="1" customWidth="1"/>
    <col min="2798" max="2798" width="11.85546875" bestFit="1" customWidth="1"/>
    <col min="2799" max="2799" width="14.5703125" bestFit="1" customWidth="1"/>
    <col min="2800" max="2800" width="9.85546875" bestFit="1" customWidth="1"/>
    <col min="2801" max="2801" width="11.85546875" bestFit="1" customWidth="1"/>
    <col min="2802" max="2802" width="14.5703125" bestFit="1" customWidth="1"/>
    <col min="2803" max="2803" width="13.5703125" bestFit="1" customWidth="1"/>
    <col min="2804" max="2804" width="10.85546875" bestFit="1" customWidth="1"/>
    <col min="2805" max="2805" width="12.42578125" bestFit="1" customWidth="1"/>
    <col min="2806" max="2806" width="13.5703125" bestFit="1" customWidth="1"/>
    <col min="2807" max="2807" width="10.85546875" bestFit="1" customWidth="1"/>
    <col min="2808" max="2809" width="13.5703125" bestFit="1" customWidth="1"/>
    <col min="2810" max="2810" width="10.85546875" bestFit="1" customWidth="1"/>
    <col min="2811" max="2811" width="5.85546875" bestFit="1" customWidth="1"/>
    <col min="2812" max="2812" width="13.5703125" bestFit="1" customWidth="1"/>
    <col min="2813" max="2813" width="10.85546875" bestFit="1" customWidth="1"/>
    <col min="2814" max="2814" width="5.85546875" bestFit="1" customWidth="1"/>
    <col min="2815" max="2815" width="13.5703125" bestFit="1" customWidth="1"/>
    <col min="2816" max="2816" width="8.85546875" bestFit="1" customWidth="1"/>
    <col min="2817" max="2817" width="5.85546875" bestFit="1" customWidth="1"/>
    <col min="2818" max="2818" width="11.42578125" bestFit="1" customWidth="1"/>
    <col min="2819" max="2819" width="10.85546875" bestFit="1" customWidth="1"/>
    <col min="2820" max="2821" width="13.5703125" bestFit="1" customWidth="1"/>
    <col min="2822" max="2822" width="12.85546875" bestFit="1" customWidth="1"/>
    <col min="2823" max="2823" width="15.5703125" bestFit="1" customWidth="1"/>
    <col min="2824" max="2824" width="13.5703125" bestFit="1" customWidth="1"/>
    <col min="2825" max="2825" width="10.85546875" bestFit="1" customWidth="1"/>
    <col min="2826" max="2826" width="13.5703125" bestFit="1" customWidth="1"/>
    <col min="2827" max="2827" width="9.85546875" bestFit="1" customWidth="1"/>
    <col min="2828" max="2828" width="11.85546875" bestFit="1" customWidth="1"/>
    <col min="2829" max="2829" width="14.5703125" bestFit="1" customWidth="1"/>
    <col min="2830" max="2830" width="13.5703125" bestFit="1" customWidth="1"/>
    <col min="2831" max="2831" width="10.85546875" bestFit="1" customWidth="1"/>
    <col min="2832" max="2832" width="13.5703125" bestFit="1" customWidth="1"/>
    <col min="2833" max="2833" width="12.42578125" bestFit="1" customWidth="1"/>
    <col min="2834" max="2834" width="12.85546875" bestFit="1" customWidth="1"/>
    <col min="2835" max="2835" width="15.5703125" bestFit="1" customWidth="1"/>
    <col min="2836" max="2836" width="13.5703125" bestFit="1" customWidth="1"/>
    <col min="2837" max="2837" width="11.85546875" bestFit="1" customWidth="1"/>
    <col min="2838" max="2838" width="14.5703125" bestFit="1" customWidth="1"/>
    <col min="2839" max="2839" width="13.5703125" bestFit="1" customWidth="1"/>
    <col min="2840" max="2840" width="10.85546875" bestFit="1" customWidth="1"/>
    <col min="2841" max="2842" width="13.5703125" bestFit="1" customWidth="1"/>
    <col min="2843" max="2843" width="10.85546875" bestFit="1" customWidth="1"/>
    <col min="2844" max="2844" width="5.85546875" bestFit="1" customWidth="1"/>
    <col min="2845" max="2845" width="13.5703125" bestFit="1" customWidth="1"/>
    <col min="2846" max="2846" width="10.85546875" bestFit="1" customWidth="1"/>
    <col min="2847" max="2847" width="12.42578125" bestFit="1" customWidth="1"/>
    <col min="2848" max="2848" width="13.5703125" bestFit="1" customWidth="1"/>
    <col min="2849" max="2849" width="11.85546875" bestFit="1" customWidth="1"/>
    <col min="2850" max="2850" width="14.5703125" bestFit="1" customWidth="1"/>
    <col min="2851" max="2851" width="13.5703125" bestFit="1" customWidth="1"/>
    <col min="2852" max="2852" width="10.85546875" bestFit="1" customWidth="1"/>
    <col min="2853" max="2853" width="13.5703125" bestFit="1" customWidth="1"/>
    <col min="2854" max="2854" width="9.85546875" bestFit="1" customWidth="1"/>
    <col min="2855" max="2855" width="11.85546875" bestFit="1" customWidth="1"/>
    <col min="2856" max="2856" width="12.42578125" bestFit="1" customWidth="1"/>
    <col min="2857" max="2857" width="14.5703125" bestFit="1" customWidth="1"/>
    <col min="2858" max="2858" width="11.85546875" bestFit="1" customWidth="1"/>
    <col min="2859" max="2860" width="14.5703125" bestFit="1" customWidth="1"/>
    <col min="2861" max="2861" width="11.85546875" bestFit="1" customWidth="1"/>
    <col min="2862" max="2862" width="13.5703125" bestFit="1" customWidth="1"/>
    <col min="2863" max="2863" width="14.5703125" bestFit="1" customWidth="1"/>
    <col min="2864" max="2864" width="11.85546875" bestFit="1" customWidth="1"/>
    <col min="2865" max="2865" width="14.5703125" bestFit="1" customWidth="1"/>
    <col min="2866" max="2866" width="12.42578125" bestFit="1" customWidth="1"/>
    <col min="2867" max="2867" width="11.85546875" bestFit="1" customWidth="1"/>
    <col min="2868" max="2869" width="14.5703125" bestFit="1" customWidth="1"/>
    <col min="2870" max="2870" width="10.85546875" bestFit="1" customWidth="1"/>
    <col min="2871" max="2871" width="13.5703125" bestFit="1" customWidth="1"/>
    <col min="2872" max="2873" width="10.85546875" bestFit="1" customWidth="1"/>
    <col min="2874" max="2874" width="12.42578125" bestFit="1" customWidth="1"/>
    <col min="2875" max="2875" width="13.5703125" bestFit="1" customWidth="1"/>
    <col min="2876" max="2876" width="12.85546875" bestFit="1" customWidth="1"/>
    <col min="2877" max="2877" width="15.5703125" bestFit="1" customWidth="1"/>
    <col min="2878" max="2878" width="14.5703125" bestFit="1" customWidth="1"/>
    <col min="2879" max="2879" width="12.85546875" bestFit="1" customWidth="1"/>
    <col min="2880" max="2880" width="15.5703125" bestFit="1" customWidth="1"/>
    <col min="2881" max="2881" width="12.42578125" bestFit="1" customWidth="1"/>
    <col min="2882" max="2882" width="12.85546875" bestFit="1" customWidth="1"/>
    <col min="2883" max="2883" width="15.5703125" bestFit="1" customWidth="1"/>
    <col min="2884" max="2884" width="14.5703125" bestFit="1" customWidth="1"/>
    <col min="2885" max="2885" width="11.85546875" bestFit="1" customWidth="1"/>
    <col min="2886" max="2886" width="14.5703125" bestFit="1" customWidth="1"/>
    <col min="2887" max="2887" width="12.42578125" bestFit="1" customWidth="1"/>
    <col min="2888" max="2888" width="12.85546875" bestFit="1" customWidth="1"/>
    <col min="2889" max="2889" width="15.5703125" bestFit="1" customWidth="1"/>
    <col min="2890" max="2890" width="14.5703125" bestFit="1" customWidth="1"/>
    <col min="2891" max="2891" width="11.85546875" bestFit="1" customWidth="1"/>
    <col min="2892" max="2892" width="5.85546875" bestFit="1" customWidth="1"/>
    <col min="2893" max="2893" width="14.5703125" bestFit="1" customWidth="1"/>
    <col min="2894" max="2894" width="11.85546875" bestFit="1" customWidth="1"/>
    <col min="2895" max="2895" width="5.85546875" bestFit="1" customWidth="1"/>
    <col min="2896" max="2896" width="14.5703125" bestFit="1" customWidth="1"/>
    <col min="2897" max="2897" width="12.85546875" bestFit="1" customWidth="1"/>
    <col min="2898" max="2898" width="15.5703125" bestFit="1" customWidth="1"/>
    <col min="2899" max="2899" width="14.5703125" bestFit="1" customWidth="1"/>
    <col min="2900" max="2900" width="11.85546875" bestFit="1" customWidth="1"/>
    <col min="2901" max="2901" width="12.42578125" bestFit="1" customWidth="1"/>
    <col min="2902" max="2902" width="14.5703125" bestFit="1" customWidth="1"/>
    <col min="2903" max="2903" width="11.85546875" bestFit="1" customWidth="1"/>
    <col min="2904" max="2904" width="13.5703125" bestFit="1" customWidth="1"/>
    <col min="2905" max="2905" width="14.5703125" bestFit="1" customWidth="1"/>
    <col min="2906" max="2906" width="12.85546875" bestFit="1" customWidth="1"/>
    <col min="2907" max="2907" width="15.5703125" bestFit="1" customWidth="1"/>
    <col min="2908" max="2908" width="14.5703125" bestFit="1" customWidth="1"/>
    <col min="2909" max="2909" width="11.85546875" bestFit="1" customWidth="1"/>
    <col min="2910" max="2910" width="5.85546875" bestFit="1" customWidth="1"/>
    <col min="2911" max="2911" width="14.5703125" bestFit="1" customWidth="1"/>
    <col min="2912" max="2912" width="11.85546875" bestFit="1" customWidth="1"/>
    <col min="2913" max="2913" width="12.42578125" bestFit="1" customWidth="1"/>
    <col min="2914" max="2914" width="14.5703125" bestFit="1" customWidth="1"/>
    <col min="2915" max="2915" width="11.85546875" bestFit="1" customWidth="1"/>
    <col min="2916" max="2916" width="13.5703125" bestFit="1" customWidth="1"/>
    <col min="2917" max="2917" width="14.5703125" bestFit="1" customWidth="1"/>
    <col min="2918" max="2918" width="9.85546875" bestFit="1" customWidth="1"/>
    <col min="2919" max="2920" width="12.42578125" bestFit="1" customWidth="1"/>
    <col min="2921" max="2921" width="11.85546875" bestFit="1" customWidth="1"/>
    <col min="2922" max="2923" width="14.5703125" bestFit="1" customWidth="1"/>
    <col min="2924" max="2924" width="11.85546875" bestFit="1" customWidth="1"/>
    <col min="2925" max="2925" width="5.85546875" bestFit="1" customWidth="1"/>
    <col min="2926" max="2926" width="14.5703125" bestFit="1" customWidth="1"/>
    <col min="2927" max="2927" width="11.85546875" bestFit="1" customWidth="1"/>
    <col min="2928" max="2929" width="14.5703125" bestFit="1" customWidth="1"/>
    <col min="2930" max="2930" width="7.85546875" bestFit="1" customWidth="1"/>
    <col min="2931" max="2931" width="5.85546875" bestFit="1" customWidth="1"/>
    <col min="2932" max="2932" width="10.85546875" bestFit="1" customWidth="1"/>
    <col min="2933" max="2933" width="11.85546875" bestFit="1" customWidth="1"/>
    <col min="2934" max="2935" width="14.5703125" bestFit="1" customWidth="1"/>
    <col min="2936" max="2936" width="12.85546875" bestFit="1" customWidth="1"/>
    <col min="2937" max="2937" width="15.5703125" bestFit="1" customWidth="1"/>
    <col min="2938" max="2938" width="10.85546875" bestFit="1" customWidth="1"/>
    <col min="2939" max="2939" width="11.85546875" bestFit="1" customWidth="1"/>
    <col min="2940" max="2940" width="12.42578125" bestFit="1" customWidth="1"/>
    <col min="2941" max="2941" width="14.5703125" bestFit="1" customWidth="1"/>
    <col min="2942" max="2942" width="11.85546875" bestFit="1" customWidth="1"/>
    <col min="2943" max="2943" width="5.85546875" bestFit="1" customWidth="1"/>
    <col min="2944" max="2944" width="14.5703125" bestFit="1" customWidth="1"/>
    <col min="2945" max="2945" width="11.85546875" bestFit="1" customWidth="1"/>
    <col min="2946" max="2946" width="12.42578125" bestFit="1" customWidth="1"/>
    <col min="2947" max="2947" width="14.5703125" bestFit="1" customWidth="1"/>
    <col min="2948" max="2948" width="11.85546875" bestFit="1" customWidth="1"/>
    <col min="2949" max="2950" width="14.5703125" bestFit="1" customWidth="1"/>
    <col min="2951" max="2951" width="12.85546875" bestFit="1" customWidth="1"/>
    <col min="2952" max="2952" width="15.5703125" bestFit="1" customWidth="1"/>
    <col min="2953" max="2953" width="14.5703125" bestFit="1" customWidth="1"/>
    <col min="2954" max="2954" width="12.85546875" bestFit="1" customWidth="1"/>
    <col min="2955" max="2955" width="15.5703125" bestFit="1" customWidth="1"/>
    <col min="2956" max="2956" width="14.5703125" bestFit="1" customWidth="1"/>
    <col min="2957" max="2957" width="11.85546875" bestFit="1" customWidth="1"/>
    <col min="2958" max="2958" width="14.5703125" bestFit="1" customWidth="1"/>
    <col min="2959" max="2959" width="13.5703125" bestFit="1" customWidth="1"/>
    <col min="2960" max="2960" width="11.85546875" bestFit="1" customWidth="1"/>
    <col min="2961" max="2961" width="5.85546875" bestFit="1" customWidth="1"/>
    <col min="2962" max="2962" width="14.5703125" bestFit="1" customWidth="1"/>
    <col min="2963" max="2963" width="11.85546875" bestFit="1" customWidth="1"/>
    <col min="2964" max="2964" width="5.85546875" bestFit="1" customWidth="1"/>
    <col min="2965" max="2965" width="14.5703125" bestFit="1" customWidth="1"/>
    <col min="2966" max="2966" width="11.85546875" bestFit="1" customWidth="1"/>
    <col min="2967" max="2967" width="13.5703125" bestFit="1" customWidth="1"/>
    <col min="2968" max="2968" width="14.5703125" bestFit="1" customWidth="1"/>
    <col min="2969" max="2969" width="11.85546875" bestFit="1" customWidth="1"/>
    <col min="2970" max="2971" width="14.5703125" bestFit="1" customWidth="1"/>
    <col min="2972" max="2972" width="11.85546875" bestFit="1" customWidth="1"/>
    <col min="2973" max="2974" width="14.5703125" bestFit="1" customWidth="1"/>
    <col min="2975" max="2975" width="11.85546875" bestFit="1" customWidth="1"/>
    <col min="2976" max="2976" width="13.5703125" bestFit="1" customWidth="1"/>
    <col min="2977" max="2977" width="14.5703125" bestFit="1" customWidth="1"/>
    <col min="2978" max="2978" width="12.85546875" bestFit="1" customWidth="1"/>
    <col min="2979" max="2979" width="15.5703125" bestFit="1" customWidth="1"/>
    <col min="2980" max="2980" width="13.5703125" bestFit="1" customWidth="1"/>
    <col min="2981" max="2981" width="11.85546875" bestFit="1" customWidth="1"/>
    <col min="2982" max="2982" width="13.5703125" bestFit="1" customWidth="1"/>
    <col min="2983" max="2983" width="14.5703125" bestFit="1" customWidth="1"/>
    <col min="2984" max="2984" width="7.28515625" bestFit="1" customWidth="1"/>
    <col min="2985" max="2985" width="9.42578125" bestFit="1" customWidth="1"/>
    <col min="2986" max="2986" width="8.85546875" bestFit="1" customWidth="1"/>
    <col min="2987" max="2987" width="11.42578125" bestFit="1" customWidth="1"/>
    <col min="2988" max="2988" width="7.85546875" bestFit="1" customWidth="1"/>
    <col min="2989" max="2989" width="10.42578125" bestFit="1" customWidth="1"/>
    <col min="2990" max="2990" width="7.85546875" bestFit="1" customWidth="1"/>
    <col min="2991" max="2991" width="10.42578125" bestFit="1" customWidth="1"/>
    <col min="2992" max="2992" width="8.85546875" bestFit="1" customWidth="1"/>
    <col min="2993" max="2993" width="11.42578125" bestFit="1" customWidth="1"/>
    <col min="2994" max="2994" width="8.85546875" bestFit="1" customWidth="1"/>
    <col min="2995" max="2995" width="11.42578125" bestFit="1" customWidth="1"/>
    <col min="2996" max="2996" width="8.85546875" bestFit="1" customWidth="1"/>
    <col min="2997" max="2997" width="11.42578125" bestFit="1" customWidth="1"/>
    <col min="2998" max="2998" width="7.28515625" bestFit="1" customWidth="1"/>
    <col min="2999" max="2999" width="9.42578125" bestFit="1" customWidth="1"/>
    <col min="3000" max="3000" width="7.28515625" bestFit="1" customWidth="1"/>
    <col min="3001" max="3001" width="9.42578125" bestFit="1" customWidth="1"/>
    <col min="3002" max="3002" width="7.85546875" bestFit="1" customWidth="1"/>
    <col min="3003" max="3003" width="10.42578125" bestFit="1" customWidth="1"/>
    <col min="3004" max="3004" width="7.28515625" bestFit="1" customWidth="1"/>
    <col min="3005" max="3005" width="8.42578125" bestFit="1" customWidth="1"/>
    <col min="3006" max="3006" width="6.85546875" bestFit="1" customWidth="1"/>
    <col min="3007" max="3007" width="9.42578125" bestFit="1" customWidth="1"/>
    <col min="3008" max="3008" width="7.85546875" bestFit="1" customWidth="1"/>
    <col min="3009" max="3009" width="10.42578125" bestFit="1" customWidth="1"/>
    <col min="3010" max="3010" width="7.85546875" bestFit="1" customWidth="1"/>
    <col min="3011" max="3011" width="10.42578125" bestFit="1" customWidth="1"/>
    <col min="3012" max="3012" width="7.85546875" bestFit="1" customWidth="1"/>
    <col min="3013" max="3013" width="10.42578125" bestFit="1" customWidth="1"/>
    <col min="3014" max="3014" width="8.85546875" bestFit="1" customWidth="1"/>
    <col min="3015" max="3015" width="11.42578125" bestFit="1" customWidth="1"/>
    <col min="3016" max="3016" width="8.85546875" bestFit="1" customWidth="1"/>
    <col min="3017" max="3017" width="11.42578125" bestFit="1" customWidth="1"/>
    <col min="3018" max="3018" width="7.85546875" bestFit="1" customWidth="1"/>
    <col min="3019" max="3019" width="10.42578125" bestFit="1" customWidth="1"/>
    <col min="3020" max="3020" width="7.85546875" bestFit="1" customWidth="1"/>
    <col min="3021" max="3021" width="10.42578125" bestFit="1" customWidth="1"/>
    <col min="3022" max="3022" width="9.85546875" bestFit="1" customWidth="1"/>
    <col min="3023" max="3023" width="12.42578125" bestFit="1" customWidth="1"/>
    <col min="3024" max="3024" width="9.85546875" bestFit="1" customWidth="1"/>
    <col min="3025" max="3025" width="12.42578125" bestFit="1" customWidth="1"/>
    <col min="3026" max="3026" width="7.85546875" bestFit="1" customWidth="1"/>
    <col min="3027" max="3027" width="10.42578125" bestFit="1" customWidth="1"/>
    <col min="3028" max="3028" width="8.85546875" bestFit="1" customWidth="1"/>
    <col min="3029" max="3029" width="11.42578125" bestFit="1" customWidth="1"/>
    <col min="3030" max="3030" width="7.85546875" bestFit="1" customWidth="1"/>
    <col min="3031" max="3031" width="10.42578125" bestFit="1" customWidth="1"/>
    <col min="3032" max="3032" width="9.85546875" bestFit="1" customWidth="1"/>
    <col min="3033" max="3033" width="12.42578125" bestFit="1" customWidth="1"/>
    <col min="3034" max="3034" width="8.85546875" bestFit="1" customWidth="1"/>
    <col min="3035" max="3035" width="11.42578125" bestFit="1" customWidth="1"/>
    <col min="3036" max="3036" width="9.85546875" bestFit="1" customWidth="1"/>
    <col min="3037" max="3037" width="12.42578125" bestFit="1" customWidth="1"/>
    <col min="3038" max="3038" width="8.85546875" bestFit="1" customWidth="1"/>
    <col min="3039" max="3039" width="11.42578125" bestFit="1" customWidth="1"/>
    <col min="3040" max="3040" width="9.85546875" bestFit="1" customWidth="1"/>
    <col min="3041" max="3041" width="12.42578125" bestFit="1" customWidth="1"/>
    <col min="3042" max="3042" width="7.85546875" bestFit="1" customWidth="1"/>
    <col min="3043" max="3043" width="10.42578125" bestFit="1" customWidth="1"/>
    <col min="3044" max="3044" width="9.85546875" bestFit="1" customWidth="1"/>
    <col min="3045" max="3045" width="12.42578125" bestFit="1" customWidth="1"/>
    <col min="3046" max="3046" width="8.85546875" bestFit="1" customWidth="1"/>
    <col min="3047" max="3047" width="11.42578125" bestFit="1" customWidth="1"/>
    <col min="3048" max="3048" width="7.28515625" bestFit="1" customWidth="1"/>
    <col min="3049" max="3049" width="9.42578125" bestFit="1" customWidth="1"/>
    <col min="3050" max="3050" width="7.85546875" bestFit="1" customWidth="1"/>
    <col min="3051" max="3051" width="10.42578125" bestFit="1" customWidth="1"/>
    <col min="3052" max="3052" width="8.85546875" bestFit="1" customWidth="1"/>
    <col min="3053" max="3053" width="11.42578125" bestFit="1" customWidth="1"/>
    <col min="3054" max="3054" width="7.85546875" bestFit="1" customWidth="1"/>
    <col min="3055" max="3055" width="10.42578125" bestFit="1" customWidth="1"/>
    <col min="3056" max="3056" width="7.85546875" bestFit="1" customWidth="1"/>
    <col min="3057" max="3057" width="10.42578125" bestFit="1" customWidth="1"/>
    <col min="3058" max="3058" width="8.85546875" bestFit="1" customWidth="1"/>
    <col min="3059" max="3059" width="11.42578125" bestFit="1" customWidth="1"/>
    <col min="3060" max="3060" width="7.85546875" bestFit="1" customWidth="1"/>
    <col min="3061" max="3061" width="10.42578125" bestFit="1" customWidth="1"/>
    <col min="3062" max="3062" width="9.85546875" bestFit="1" customWidth="1"/>
    <col min="3063" max="3063" width="12.42578125" bestFit="1" customWidth="1"/>
    <col min="3064" max="3064" width="8.85546875" bestFit="1" customWidth="1"/>
    <col min="3065" max="3065" width="11.42578125" bestFit="1" customWidth="1"/>
    <col min="3066" max="3066" width="7.85546875" bestFit="1" customWidth="1"/>
    <col min="3067" max="3067" width="10.42578125" bestFit="1" customWidth="1"/>
    <col min="3068" max="3068" width="8.85546875" bestFit="1" customWidth="1"/>
    <col min="3069" max="3069" width="11.42578125" bestFit="1" customWidth="1"/>
    <col min="3070" max="3070" width="9.85546875" bestFit="1" customWidth="1"/>
    <col min="3071" max="3071" width="12.42578125" bestFit="1" customWidth="1"/>
    <col min="3072" max="3072" width="9.85546875" bestFit="1" customWidth="1"/>
    <col min="3073" max="3073" width="12.42578125" bestFit="1" customWidth="1"/>
    <col min="3074" max="3074" width="9.85546875" bestFit="1" customWidth="1"/>
    <col min="3075" max="3075" width="12.42578125" bestFit="1" customWidth="1"/>
    <col min="3076" max="3076" width="7.85546875" bestFit="1" customWidth="1"/>
    <col min="3077" max="3077" width="10.42578125" bestFit="1" customWidth="1"/>
    <col min="3078" max="3078" width="9.85546875" bestFit="1" customWidth="1"/>
    <col min="3079" max="3079" width="12.42578125" bestFit="1" customWidth="1"/>
    <col min="3080" max="3080" width="9.85546875" bestFit="1" customWidth="1"/>
    <col min="3081" max="3081" width="12.42578125" bestFit="1" customWidth="1"/>
    <col min="3082" max="3082" width="7.85546875" bestFit="1" customWidth="1"/>
    <col min="3083" max="3083" width="10.42578125" bestFit="1" customWidth="1"/>
    <col min="3084" max="3084" width="9.85546875" bestFit="1" customWidth="1"/>
    <col min="3085" max="3085" width="12.42578125" bestFit="1" customWidth="1"/>
    <col min="3086" max="3086" width="8.85546875" bestFit="1" customWidth="1"/>
    <col min="3087" max="3087" width="11.42578125" bestFit="1" customWidth="1"/>
    <col min="3088" max="3088" width="9.85546875" bestFit="1" customWidth="1"/>
    <col min="3089" max="3089" width="12.42578125" bestFit="1" customWidth="1"/>
    <col min="3090" max="3090" width="9.85546875" bestFit="1" customWidth="1"/>
    <col min="3091" max="3091" width="12.42578125" bestFit="1" customWidth="1"/>
    <col min="3092" max="3092" width="9.85546875" bestFit="1" customWidth="1"/>
    <col min="3093" max="3093" width="12.42578125" bestFit="1" customWidth="1"/>
    <col min="3094" max="3094" width="9.85546875" bestFit="1" customWidth="1"/>
    <col min="3095" max="3095" width="12.42578125" bestFit="1" customWidth="1"/>
    <col min="3096" max="3096" width="9.85546875" bestFit="1" customWidth="1"/>
    <col min="3097" max="3097" width="12.42578125" bestFit="1" customWidth="1"/>
    <col min="3098" max="3098" width="7.85546875" bestFit="1" customWidth="1"/>
    <col min="3099" max="3099" width="10.42578125" bestFit="1" customWidth="1"/>
    <col min="3100" max="3100" width="9.85546875" bestFit="1" customWidth="1"/>
    <col min="3101" max="3101" width="12.42578125" bestFit="1" customWidth="1"/>
    <col min="3102" max="3102" width="9.85546875" bestFit="1" customWidth="1"/>
    <col min="3103" max="3103" width="12.42578125" bestFit="1" customWidth="1"/>
    <col min="3104" max="3104" width="9.85546875" bestFit="1" customWidth="1"/>
    <col min="3105" max="3105" width="12.42578125" bestFit="1" customWidth="1"/>
    <col min="3106" max="3106" width="8.85546875" bestFit="1" customWidth="1"/>
    <col min="3107" max="3107" width="11.42578125" bestFit="1" customWidth="1"/>
    <col min="3108" max="3108" width="7.85546875" bestFit="1" customWidth="1"/>
    <col min="3109" max="3109" width="10.42578125" bestFit="1" customWidth="1"/>
    <col min="3110" max="3110" width="9.85546875" bestFit="1" customWidth="1"/>
    <col min="3111" max="3111" width="12.42578125" bestFit="1" customWidth="1"/>
    <col min="3112" max="3112" width="7.85546875" bestFit="1" customWidth="1"/>
    <col min="3113" max="3113" width="10.42578125" bestFit="1" customWidth="1"/>
    <col min="3114" max="3114" width="9.85546875" bestFit="1" customWidth="1"/>
    <col min="3115" max="3115" width="12.42578125" bestFit="1" customWidth="1"/>
    <col min="3116" max="3116" width="7.85546875" bestFit="1" customWidth="1"/>
    <col min="3117" max="3117" width="10.42578125" bestFit="1" customWidth="1"/>
    <col min="3118" max="3118" width="7.85546875" bestFit="1" customWidth="1"/>
    <col min="3119" max="3119" width="10.42578125" bestFit="1" customWidth="1"/>
    <col min="3120" max="3120" width="9.85546875" bestFit="1" customWidth="1"/>
    <col min="3121" max="3121" width="12.42578125" bestFit="1" customWidth="1"/>
    <col min="3122" max="3122" width="9.85546875" bestFit="1" customWidth="1"/>
    <col min="3123" max="3123" width="12.42578125" bestFit="1" customWidth="1"/>
    <col min="3124" max="3124" width="8.85546875" bestFit="1" customWidth="1"/>
    <col min="3125" max="3125" width="11.42578125" bestFit="1" customWidth="1"/>
    <col min="3126" max="3126" width="9.85546875" bestFit="1" customWidth="1"/>
    <col min="3127" max="3127" width="12.42578125" bestFit="1" customWidth="1"/>
    <col min="3128" max="3128" width="7.85546875" bestFit="1" customWidth="1"/>
    <col min="3129" max="3129" width="10.42578125" bestFit="1" customWidth="1"/>
    <col min="3130" max="3130" width="7.85546875" bestFit="1" customWidth="1"/>
    <col min="3131" max="3131" width="10.42578125" bestFit="1" customWidth="1"/>
    <col min="3132" max="3132" width="9.85546875" bestFit="1" customWidth="1"/>
    <col min="3133" max="3133" width="12.42578125" bestFit="1" customWidth="1"/>
    <col min="3134" max="3134" width="9.85546875" bestFit="1" customWidth="1"/>
    <col min="3135" max="3135" width="12.42578125" bestFit="1" customWidth="1"/>
    <col min="3136" max="3136" width="8.85546875" bestFit="1" customWidth="1"/>
    <col min="3137" max="3137" width="11.42578125" bestFit="1" customWidth="1"/>
    <col min="3138" max="3138" width="9.85546875" bestFit="1" customWidth="1"/>
    <col min="3139" max="3139" width="12.42578125" bestFit="1" customWidth="1"/>
    <col min="3140" max="3140" width="8.85546875" bestFit="1" customWidth="1"/>
    <col min="3141" max="3141" width="11.42578125" bestFit="1" customWidth="1"/>
    <col min="3142" max="3142" width="9.85546875" bestFit="1" customWidth="1"/>
    <col min="3143" max="3143" width="12.42578125" bestFit="1" customWidth="1"/>
    <col min="3144" max="3144" width="7.85546875" bestFit="1" customWidth="1"/>
    <col min="3145" max="3145" width="10.42578125" bestFit="1" customWidth="1"/>
    <col min="3146" max="3146" width="9.85546875" bestFit="1" customWidth="1"/>
    <col min="3147" max="3147" width="12.42578125" bestFit="1" customWidth="1"/>
    <col min="3148" max="3148" width="9.85546875" bestFit="1" customWidth="1"/>
    <col min="3149" max="3149" width="12.42578125" bestFit="1" customWidth="1"/>
    <col min="3150" max="3150" width="7.85546875" bestFit="1" customWidth="1"/>
    <col min="3151" max="3151" width="10.42578125" bestFit="1" customWidth="1"/>
    <col min="3152" max="3152" width="9.85546875" bestFit="1" customWidth="1"/>
    <col min="3153" max="3153" width="12.42578125" bestFit="1" customWidth="1"/>
    <col min="3154" max="3154" width="9.85546875" bestFit="1" customWidth="1"/>
    <col min="3155" max="3155" width="12.42578125" bestFit="1" customWidth="1"/>
    <col min="3156" max="3156" width="9.85546875" bestFit="1" customWidth="1"/>
    <col min="3157" max="3157" width="12.42578125" bestFit="1" customWidth="1"/>
    <col min="3158" max="3158" width="9.85546875" bestFit="1" customWidth="1"/>
    <col min="3159" max="3159" width="12.42578125" bestFit="1" customWidth="1"/>
    <col min="3160" max="3160" width="8.85546875" bestFit="1" customWidth="1"/>
    <col min="3161" max="3161" width="11.42578125" bestFit="1" customWidth="1"/>
    <col min="3162" max="3162" width="9.85546875" bestFit="1" customWidth="1"/>
    <col min="3163" max="3163" width="12.42578125" bestFit="1" customWidth="1"/>
    <col min="3164" max="3164" width="7.85546875" bestFit="1" customWidth="1"/>
    <col min="3165" max="3165" width="10.42578125" bestFit="1" customWidth="1"/>
    <col min="3166" max="3166" width="7.85546875" bestFit="1" customWidth="1"/>
    <col min="3167" max="3167" width="10.42578125" bestFit="1" customWidth="1"/>
    <col min="3168" max="3168" width="8.85546875" bestFit="1" customWidth="1"/>
    <col min="3169" max="3169" width="11.42578125" bestFit="1" customWidth="1"/>
    <col min="3170" max="3170" width="9.85546875" bestFit="1" customWidth="1"/>
    <col min="3171" max="3171" width="12.42578125" bestFit="1" customWidth="1"/>
    <col min="3172" max="3172" width="8.85546875" bestFit="1" customWidth="1"/>
    <col min="3173" max="3173" width="11.42578125" bestFit="1" customWidth="1"/>
    <col min="3174" max="3174" width="8.85546875" bestFit="1" customWidth="1"/>
    <col min="3175" max="3175" width="11.42578125" bestFit="1" customWidth="1"/>
    <col min="3176" max="3176" width="9.85546875" bestFit="1" customWidth="1"/>
    <col min="3177" max="3177" width="12.42578125" bestFit="1" customWidth="1"/>
    <col min="3178" max="3178" width="10.85546875" bestFit="1" customWidth="1"/>
    <col min="3179" max="3179" width="13.5703125" bestFit="1" customWidth="1"/>
    <col min="3180" max="3180" width="9.85546875" bestFit="1" customWidth="1"/>
    <col min="3181" max="3181" width="12.42578125" bestFit="1" customWidth="1"/>
    <col min="3182" max="3182" width="10.85546875" bestFit="1" customWidth="1"/>
    <col min="3183" max="3183" width="13.5703125" bestFit="1" customWidth="1"/>
    <col min="3184" max="3184" width="10.85546875" bestFit="1" customWidth="1"/>
    <col min="3185" max="3185" width="13.5703125" bestFit="1" customWidth="1"/>
    <col min="3186" max="3186" width="10.85546875" bestFit="1" customWidth="1"/>
    <col min="3187" max="3187" width="13.5703125" bestFit="1" customWidth="1"/>
    <col min="3188" max="3188" width="8.85546875" bestFit="1" customWidth="1"/>
    <col min="3189" max="3189" width="11.42578125" bestFit="1" customWidth="1"/>
    <col min="3190" max="3190" width="9.85546875" bestFit="1" customWidth="1"/>
    <col min="3191" max="3191" width="12.42578125" bestFit="1" customWidth="1"/>
    <col min="3192" max="3192" width="10.85546875" bestFit="1" customWidth="1"/>
    <col min="3193" max="3193" width="13.5703125" bestFit="1" customWidth="1"/>
    <col min="3194" max="3194" width="10.85546875" bestFit="1" customWidth="1"/>
    <col min="3195" max="3195" width="13.5703125" bestFit="1" customWidth="1"/>
    <col min="3196" max="3196" width="8.85546875" bestFit="1" customWidth="1"/>
    <col min="3197" max="3197" width="11.42578125" bestFit="1" customWidth="1"/>
    <col min="3198" max="3198" width="8.85546875" bestFit="1" customWidth="1"/>
    <col min="3199" max="3199" width="11.42578125" bestFit="1" customWidth="1"/>
    <col min="3200" max="3200" width="8.85546875" bestFit="1" customWidth="1"/>
    <col min="3201" max="3201" width="11.42578125" bestFit="1" customWidth="1"/>
    <col min="3202" max="3202" width="9.85546875" bestFit="1" customWidth="1"/>
    <col min="3203" max="3203" width="12.42578125" bestFit="1" customWidth="1"/>
    <col min="3204" max="3204" width="8.85546875" bestFit="1" customWidth="1"/>
    <col min="3205" max="3205" width="11.42578125" bestFit="1" customWidth="1"/>
    <col min="3206" max="3206" width="10.85546875" bestFit="1" customWidth="1"/>
    <col min="3207" max="3207" width="13.5703125" bestFit="1" customWidth="1"/>
    <col min="3208" max="3208" width="10.85546875" bestFit="1" customWidth="1"/>
    <col min="3209" max="3209" width="13.5703125" bestFit="1" customWidth="1"/>
    <col min="3210" max="3210" width="8.85546875" bestFit="1" customWidth="1"/>
    <col min="3211" max="3211" width="11.42578125" bestFit="1" customWidth="1"/>
    <col min="3212" max="3212" width="9.85546875" bestFit="1" customWidth="1"/>
    <col min="3213" max="3213" width="12.42578125" bestFit="1" customWidth="1"/>
    <col min="3214" max="3214" width="9.85546875" bestFit="1" customWidth="1"/>
    <col min="3215" max="3215" width="12.42578125" bestFit="1" customWidth="1"/>
    <col min="3216" max="3216" width="8.85546875" bestFit="1" customWidth="1"/>
    <col min="3217" max="3217" width="11.42578125" bestFit="1" customWidth="1"/>
    <col min="3218" max="3218" width="10.85546875" bestFit="1" customWidth="1"/>
    <col min="3219" max="3219" width="13.5703125" bestFit="1" customWidth="1"/>
    <col min="3220" max="3220" width="8.85546875" bestFit="1" customWidth="1"/>
    <col min="3221" max="3221" width="11.42578125" bestFit="1" customWidth="1"/>
    <col min="3222" max="3222" width="8.85546875" bestFit="1" customWidth="1"/>
    <col min="3223" max="3223" width="11.42578125" bestFit="1" customWidth="1"/>
    <col min="3224" max="3224" width="8.85546875" bestFit="1" customWidth="1"/>
    <col min="3225" max="3225" width="11.42578125" bestFit="1" customWidth="1"/>
    <col min="3226" max="3226" width="10.85546875" bestFit="1" customWidth="1"/>
    <col min="3227" max="3227" width="13.5703125" bestFit="1" customWidth="1"/>
    <col min="3228" max="3228" width="10.85546875" bestFit="1" customWidth="1"/>
    <col min="3229" max="3229" width="13.5703125" bestFit="1" customWidth="1"/>
    <col min="3230" max="3230" width="10.85546875" bestFit="1" customWidth="1"/>
    <col min="3231" max="3231" width="13.5703125" bestFit="1" customWidth="1"/>
    <col min="3232" max="3232" width="10.85546875" bestFit="1" customWidth="1"/>
    <col min="3233" max="3233" width="13.5703125" bestFit="1" customWidth="1"/>
    <col min="3234" max="3234" width="9.85546875" bestFit="1" customWidth="1"/>
    <col min="3235" max="3235" width="12.42578125" bestFit="1" customWidth="1"/>
    <col min="3236" max="3236" width="10.85546875" bestFit="1" customWidth="1"/>
    <col min="3237" max="3237" width="13.5703125" bestFit="1" customWidth="1"/>
    <col min="3238" max="3238" width="10.85546875" bestFit="1" customWidth="1"/>
    <col min="3239" max="3239" width="13.5703125" bestFit="1" customWidth="1"/>
    <col min="3240" max="3240" width="8.85546875" bestFit="1" customWidth="1"/>
    <col min="3241" max="3241" width="11.42578125" bestFit="1" customWidth="1"/>
    <col min="3242" max="3242" width="10.85546875" bestFit="1" customWidth="1"/>
    <col min="3243" max="3243" width="13.5703125" bestFit="1" customWidth="1"/>
    <col min="3244" max="3244" width="8.85546875" bestFit="1" customWidth="1"/>
    <col min="3245" max="3245" width="11.42578125" bestFit="1" customWidth="1"/>
    <col min="3246" max="3246" width="9.85546875" bestFit="1" customWidth="1"/>
    <col min="3247" max="3247" width="12.42578125" bestFit="1" customWidth="1"/>
    <col min="3248" max="3248" width="10.85546875" bestFit="1" customWidth="1"/>
    <col min="3249" max="3249" width="13.5703125" bestFit="1" customWidth="1"/>
    <col min="3250" max="3250" width="10.85546875" bestFit="1" customWidth="1"/>
    <col min="3251" max="3251" width="13.5703125" bestFit="1" customWidth="1"/>
    <col min="3252" max="3252" width="10.85546875" bestFit="1" customWidth="1"/>
    <col min="3253" max="3253" width="13.5703125" bestFit="1" customWidth="1"/>
    <col min="3254" max="3254" width="9.85546875" bestFit="1" customWidth="1"/>
    <col min="3255" max="3255" width="12.42578125" bestFit="1" customWidth="1"/>
    <col min="3256" max="3256" width="8.85546875" bestFit="1" customWidth="1"/>
    <col min="3257" max="3257" width="11.42578125" bestFit="1" customWidth="1"/>
    <col min="3258" max="3258" width="8.85546875" bestFit="1" customWidth="1"/>
    <col min="3259" max="3259" width="11.42578125" bestFit="1" customWidth="1"/>
    <col min="3260" max="3260" width="10.85546875" bestFit="1" customWidth="1"/>
    <col min="3261" max="3261" width="13.5703125" bestFit="1" customWidth="1"/>
    <col min="3262" max="3262" width="8.85546875" bestFit="1" customWidth="1"/>
    <col min="3263" max="3263" width="11.42578125" bestFit="1" customWidth="1"/>
    <col min="3264" max="3264" width="10.85546875" bestFit="1" customWidth="1"/>
    <col min="3265" max="3265" width="13.5703125" bestFit="1" customWidth="1"/>
    <col min="3266" max="3266" width="10.85546875" bestFit="1" customWidth="1"/>
    <col min="3267" max="3267" width="13.5703125" bestFit="1" customWidth="1"/>
    <col min="3268" max="3268" width="9.85546875" bestFit="1" customWidth="1"/>
    <col min="3269" max="3269" width="12.42578125" bestFit="1" customWidth="1"/>
    <col min="3270" max="3270" width="9.85546875" bestFit="1" customWidth="1"/>
    <col min="3271" max="3271" width="12.42578125" bestFit="1" customWidth="1"/>
    <col min="3272" max="3272" width="10.85546875" bestFit="1" customWidth="1"/>
    <col min="3273" max="3273" width="13.5703125" bestFit="1" customWidth="1"/>
    <col min="3274" max="3274" width="10.85546875" bestFit="1" customWidth="1"/>
    <col min="3275" max="3275" width="13.5703125" bestFit="1" customWidth="1"/>
    <col min="3276" max="3276" width="8.85546875" bestFit="1" customWidth="1"/>
    <col min="3277" max="3277" width="11.42578125" bestFit="1" customWidth="1"/>
    <col min="3278" max="3278" width="7.85546875" bestFit="1" customWidth="1"/>
    <col min="3279" max="3279" width="10.42578125" bestFit="1" customWidth="1"/>
    <col min="3280" max="3280" width="10.85546875" bestFit="1" customWidth="1"/>
    <col min="3281" max="3281" width="13.5703125" bestFit="1" customWidth="1"/>
    <col min="3282" max="3282" width="10.85546875" bestFit="1" customWidth="1"/>
    <col min="3283" max="3283" width="13.5703125" bestFit="1" customWidth="1"/>
    <col min="3284" max="3284" width="8.85546875" bestFit="1" customWidth="1"/>
    <col min="3285" max="3285" width="11.42578125" bestFit="1" customWidth="1"/>
    <col min="3286" max="3286" width="10.85546875" bestFit="1" customWidth="1"/>
    <col min="3287" max="3287" width="13.5703125" bestFit="1" customWidth="1"/>
    <col min="3288" max="3288" width="10.85546875" bestFit="1" customWidth="1"/>
    <col min="3289" max="3289" width="13.5703125" bestFit="1" customWidth="1"/>
    <col min="3290" max="3290" width="8.85546875" bestFit="1" customWidth="1"/>
    <col min="3291" max="3291" width="11.42578125" bestFit="1" customWidth="1"/>
    <col min="3292" max="3292" width="10.85546875" bestFit="1" customWidth="1"/>
    <col min="3293" max="3293" width="13.5703125" bestFit="1" customWidth="1"/>
    <col min="3294" max="3294" width="8.85546875" bestFit="1" customWidth="1"/>
    <col min="3295" max="3295" width="11.42578125" bestFit="1" customWidth="1"/>
    <col min="3296" max="3296" width="8.85546875" bestFit="1" customWidth="1"/>
    <col min="3297" max="3297" width="11.42578125" bestFit="1" customWidth="1"/>
    <col min="3298" max="3298" width="8.85546875" bestFit="1" customWidth="1"/>
    <col min="3299" max="3299" width="11.42578125" bestFit="1" customWidth="1"/>
    <col min="3300" max="3300" width="10.85546875" bestFit="1" customWidth="1"/>
    <col min="3301" max="3301" width="13.5703125" bestFit="1" customWidth="1"/>
    <col min="3302" max="3302" width="8.85546875" bestFit="1" customWidth="1"/>
    <col min="3303" max="3303" width="11.42578125" bestFit="1" customWidth="1"/>
    <col min="3304" max="3304" width="10.85546875" bestFit="1" customWidth="1"/>
    <col min="3305" max="3305" width="13.5703125" bestFit="1" customWidth="1"/>
    <col min="3306" max="3306" width="9.85546875" bestFit="1" customWidth="1"/>
    <col min="3307" max="3307" width="12.42578125" bestFit="1" customWidth="1"/>
    <col min="3308" max="3308" width="9.85546875" bestFit="1" customWidth="1"/>
    <col min="3309" max="3309" width="12.42578125" bestFit="1" customWidth="1"/>
    <col min="3310" max="3310" width="10.85546875" bestFit="1" customWidth="1"/>
    <col min="3311" max="3311" width="13.5703125" bestFit="1" customWidth="1"/>
    <col min="3312" max="3312" width="9.85546875" bestFit="1" customWidth="1"/>
    <col min="3313" max="3313" width="12.42578125" bestFit="1" customWidth="1"/>
    <col min="3314" max="3314" width="10.85546875" bestFit="1" customWidth="1"/>
    <col min="3315" max="3315" width="13.5703125" bestFit="1" customWidth="1"/>
    <col min="3316" max="3316" width="10.85546875" bestFit="1" customWidth="1"/>
    <col min="3317" max="3317" width="13.5703125" bestFit="1" customWidth="1"/>
    <col min="3318" max="3318" width="8.85546875" bestFit="1" customWidth="1"/>
    <col min="3319" max="3319" width="11.42578125" bestFit="1" customWidth="1"/>
    <col min="3320" max="3320" width="8.85546875" bestFit="1" customWidth="1"/>
    <col min="3321" max="3321" width="11.42578125" bestFit="1" customWidth="1"/>
    <col min="3322" max="3322" width="10.85546875" bestFit="1" customWidth="1"/>
    <col min="3323" max="3323" width="13.5703125" bestFit="1" customWidth="1"/>
    <col min="3324" max="3324" width="10.85546875" bestFit="1" customWidth="1"/>
    <col min="3325" max="3325" width="13.5703125" bestFit="1" customWidth="1"/>
    <col min="3326" max="3326" width="8.85546875" bestFit="1" customWidth="1"/>
    <col min="3327" max="3327" width="11.42578125" bestFit="1" customWidth="1"/>
    <col min="3328" max="3328" width="8.85546875" bestFit="1" customWidth="1"/>
    <col min="3329" max="3329" width="11.42578125" bestFit="1" customWidth="1"/>
    <col min="3330" max="3330" width="8.85546875" bestFit="1" customWidth="1"/>
    <col min="3331" max="3331" width="11.42578125" bestFit="1" customWidth="1"/>
    <col min="3332" max="3332" width="8.85546875" bestFit="1" customWidth="1"/>
    <col min="3333" max="3333" width="11.42578125" bestFit="1" customWidth="1"/>
    <col min="3334" max="3334" width="10.85546875" bestFit="1" customWidth="1"/>
    <col min="3335" max="3335" width="13.5703125" bestFit="1" customWidth="1"/>
    <col min="3336" max="3336" width="10.85546875" bestFit="1" customWidth="1"/>
    <col min="3337" max="3337" width="13.5703125" bestFit="1" customWidth="1"/>
    <col min="3338" max="3338" width="9.85546875" bestFit="1" customWidth="1"/>
    <col min="3339" max="3339" width="12.42578125" bestFit="1" customWidth="1"/>
    <col min="3340" max="3340" width="8.85546875" bestFit="1" customWidth="1"/>
    <col min="3341" max="3341" width="11.42578125" bestFit="1" customWidth="1"/>
    <col min="3342" max="3342" width="9.85546875" bestFit="1" customWidth="1"/>
    <col min="3343" max="3343" width="12.42578125" bestFit="1" customWidth="1"/>
    <col min="3344" max="3344" width="8.85546875" bestFit="1" customWidth="1"/>
    <col min="3345" max="3345" width="11.42578125" bestFit="1" customWidth="1"/>
    <col min="3346" max="3346" width="8.85546875" bestFit="1" customWidth="1"/>
    <col min="3347" max="3347" width="11.42578125" bestFit="1" customWidth="1"/>
    <col min="3348" max="3348" width="9.85546875" bestFit="1" customWidth="1"/>
    <col min="3349" max="3349" width="12.42578125" bestFit="1" customWidth="1"/>
    <col min="3350" max="3350" width="9.85546875" bestFit="1" customWidth="1"/>
    <col min="3351" max="3351" width="12.42578125" bestFit="1" customWidth="1"/>
    <col min="3352" max="3352" width="8.85546875" bestFit="1" customWidth="1"/>
    <col min="3353" max="3353" width="11.42578125" bestFit="1" customWidth="1"/>
    <col min="3354" max="3354" width="9.85546875" bestFit="1" customWidth="1"/>
    <col min="3355" max="3355" width="12.42578125" bestFit="1" customWidth="1"/>
    <col min="3356" max="3356" width="10.85546875" bestFit="1" customWidth="1"/>
    <col min="3357" max="3357" width="13.5703125" bestFit="1" customWidth="1"/>
    <col min="3358" max="3358" width="9.85546875" bestFit="1" customWidth="1"/>
    <col min="3359" max="3359" width="12.42578125" bestFit="1" customWidth="1"/>
    <col min="3360" max="3360" width="9.85546875" bestFit="1" customWidth="1"/>
    <col min="3361" max="3361" width="12.42578125" bestFit="1" customWidth="1"/>
    <col min="3362" max="3362" width="10.85546875" bestFit="1" customWidth="1"/>
    <col min="3363" max="3363" width="13.5703125" bestFit="1" customWidth="1"/>
    <col min="3364" max="3364" width="10.85546875" bestFit="1" customWidth="1"/>
    <col min="3365" max="3365" width="13.5703125" bestFit="1" customWidth="1"/>
    <col min="3366" max="3366" width="10.85546875" bestFit="1" customWidth="1"/>
    <col min="3367" max="3367" width="13.5703125" bestFit="1" customWidth="1"/>
    <col min="3368" max="3368" width="9.85546875" bestFit="1" customWidth="1"/>
    <col min="3369" max="3369" width="12.42578125" bestFit="1" customWidth="1"/>
    <col min="3370" max="3370" width="8.85546875" bestFit="1" customWidth="1"/>
    <col min="3371" max="3371" width="11.42578125" bestFit="1" customWidth="1"/>
    <col min="3372" max="3372" width="8.85546875" bestFit="1" customWidth="1"/>
    <col min="3373" max="3373" width="11.42578125" bestFit="1" customWidth="1"/>
    <col min="3374" max="3374" width="10.85546875" bestFit="1" customWidth="1"/>
    <col min="3375" max="3375" width="13.5703125" bestFit="1" customWidth="1"/>
    <col min="3376" max="3376" width="8.85546875" bestFit="1" customWidth="1"/>
    <col min="3377" max="3377" width="11.42578125" bestFit="1" customWidth="1"/>
    <col min="3378" max="3378" width="10.85546875" bestFit="1" customWidth="1"/>
    <col min="3379" max="3379" width="13.5703125" bestFit="1" customWidth="1"/>
    <col min="3380" max="3380" width="9.85546875" bestFit="1" customWidth="1"/>
    <col min="3381" max="3381" width="12.42578125" bestFit="1" customWidth="1"/>
    <col min="3382" max="3382" width="10.85546875" bestFit="1" customWidth="1"/>
    <col min="3383" max="3383" width="13.5703125" bestFit="1" customWidth="1"/>
    <col min="3384" max="3384" width="10.85546875" bestFit="1" customWidth="1"/>
    <col min="3385" max="3385" width="13.5703125" bestFit="1" customWidth="1"/>
    <col min="3386" max="3386" width="10.85546875" bestFit="1" customWidth="1"/>
    <col min="3387" max="3387" width="13.5703125" bestFit="1" customWidth="1"/>
    <col min="3388" max="3388" width="8.85546875" bestFit="1" customWidth="1"/>
    <col min="3389" max="3389" width="11.42578125" bestFit="1" customWidth="1"/>
    <col min="3390" max="3390" width="10.85546875" bestFit="1" customWidth="1"/>
    <col min="3391" max="3391" width="13.5703125" bestFit="1" customWidth="1"/>
    <col min="3392" max="3392" width="8.85546875" bestFit="1" customWidth="1"/>
    <col min="3393" max="3393" width="11.42578125" bestFit="1" customWidth="1"/>
    <col min="3394" max="3394" width="10.85546875" bestFit="1" customWidth="1"/>
    <col min="3395" max="3395" width="13.5703125" bestFit="1" customWidth="1"/>
    <col min="3396" max="3396" width="9.85546875" bestFit="1" customWidth="1"/>
    <col min="3397" max="3397" width="12.42578125" bestFit="1" customWidth="1"/>
    <col min="3398" max="3398" width="9.85546875" bestFit="1" customWidth="1"/>
    <col min="3399" max="3399" width="12.42578125" bestFit="1" customWidth="1"/>
    <col min="3400" max="3400" width="9.85546875" bestFit="1" customWidth="1"/>
    <col min="3401" max="3401" width="12.42578125" bestFit="1" customWidth="1"/>
    <col min="3402" max="3402" width="10.85546875" bestFit="1" customWidth="1"/>
    <col min="3403" max="3403" width="13.5703125" bestFit="1" customWidth="1"/>
    <col min="3404" max="3404" width="8.85546875" bestFit="1" customWidth="1"/>
    <col min="3405" max="3405" width="11.42578125" bestFit="1" customWidth="1"/>
    <col min="3406" max="3406" width="10.85546875" bestFit="1" customWidth="1"/>
    <col min="3407" max="3407" width="13.5703125" bestFit="1" customWidth="1"/>
    <col min="3408" max="3408" width="9.85546875" bestFit="1" customWidth="1"/>
    <col min="3409" max="3409" width="12.42578125" bestFit="1" customWidth="1"/>
    <col min="3410" max="3410" width="9.85546875" bestFit="1" customWidth="1"/>
    <col min="3411" max="3411" width="12.42578125" bestFit="1" customWidth="1"/>
    <col min="3412" max="3412" width="9.85546875" bestFit="1" customWidth="1"/>
    <col min="3413" max="3413" width="12.42578125" bestFit="1" customWidth="1"/>
    <col min="3414" max="3414" width="10.85546875" bestFit="1" customWidth="1"/>
    <col min="3415" max="3415" width="13.5703125" bestFit="1" customWidth="1"/>
    <col min="3416" max="3416" width="10.85546875" bestFit="1" customWidth="1"/>
    <col min="3417" max="3417" width="13.5703125" bestFit="1" customWidth="1"/>
    <col min="3418" max="3418" width="9.85546875" bestFit="1" customWidth="1"/>
    <col min="3419" max="3419" width="12.42578125" bestFit="1" customWidth="1"/>
    <col min="3420" max="3420" width="10.85546875" bestFit="1" customWidth="1"/>
    <col min="3421" max="3421" width="13.5703125" bestFit="1" customWidth="1"/>
    <col min="3422" max="3422" width="9.85546875" bestFit="1" customWidth="1"/>
    <col min="3423" max="3423" width="12.42578125" bestFit="1" customWidth="1"/>
    <col min="3424" max="3424" width="10.85546875" bestFit="1" customWidth="1"/>
    <col min="3425" max="3425" width="13.5703125" bestFit="1" customWidth="1"/>
    <col min="3426" max="3426" width="10.85546875" bestFit="1" customWidth="1"/>
    <col min="3427" max="3427" width="13.5703125" bestFit="1" customWidth="1"/>
    <col min="3428" max="3428" width="10.85546875" bestFit="1" customWidth="1"/>
    <col min="3429" max="3429" width="13.5703125" bestFit="1" customWidth="1"/>
    <col min="3430" max="3430" width="9.85546875" bestFit="1" customWidth="1"/>
    <col min="3431" max="3431" width="12.42578125" bestFit="1" customWidth="1"/>
    <col min="3432" max="3432" width="9.85546875" bestFit="1" customWidth="1"/>
    <col min="3433" max="3433" width="12.42578125" bestFit="1" customWidth="1"/>
    <col min="3434" max="3434" width="10.85546875" bestFit="1" customWidth="1"/>
    <col min="3435" max="3435" width="13.5703125" bestFit="1" customWidth="1"/>
    <col min="3436" max="3436" width="8.85546875" bestFit="1" customWidth="1"/>
    <col min="3437" max="3437" width="11.42578125" bestFit="1" customWidth="1"/>
    <col min="3438" max="3438" width="9.85546875" bestFit="1" customWidth="1"/>
    <col min="3439" max="3439" width="12.42578125" bestFit="1" customWidth="1"/>
    <col min="3440" max="3440" width="7.85546875" bestFit="1" customWidth="1"/>
    <col min="3441" max="3441" width="10.42578125" bestFit="1" customWidth="1"/>
    <col min="3442" max="3442" width="7.85546875" bestFit="1" customWidth="1"/>
    <col min="3443" max="3443" width="10.42578125" bestFit="1" customWidth="1"/>
    <col min="3444" max="3444" width="9.85546875" bestFit="1" customWidth="1"/>
    <col min="3445" max="3445" width="12.42578125" bestFit="1" customWidth="1"/>
    <col min="3446" max="3446" width="10.85546875" bestFit="1" customWidth="1"/>
    <col min="3447" max="3447" width="13.5703125" bestFit="1" customWidth="1"/>
    <col min="3448" max="3448" width="10.85546875" bestFit="1" customWidth="1"/>
    <col min="3449" max="3449" width="13.5703125" bestFit="1" customWidth="1"/>
    <col min="3450" max="3450" width="10.85546875" bestFit="1" customWidth="1"/>
    <col min="3451" max="3451" width="13.5703125" bestFit="1" customWidth="1"/>
    <col min="3452" max="3452" width="10.85546875" bestFit="1" customWidth="1"/>
    <col min="3453" max="3453" width="13.5703125" bestFit="1" customWidth="1"/>
    <col min="3454" max="3454" width="9.85546875" bestFit="1" customWidth="1"/>
    <col min="3455" max="3455" width="12.42578125" bestFit="1" customWidth="1"/>
    <col min="3456" max="3456" width="9.85546875" bestFit="1" customWidth="1"/>
    <col min="3457" max="3457" width="12.42578125" bestFit="1" customWidth="1"/>
    <col min="3458" max="3458" width="10.85546875" bestFit="1" customWidth="1"/>
    <col min="3459" max="3459" width="13.5703125" bestFit="1" customWidth="1"/>
    <col min="3460" max="3460" width="10.85546875" bestFit="1" customWidth="1"/>
    <col min="3461" max="3461" width="13.5703125" bestFit="1" customWidth="1"/>
    <col min="3462" max="3462" width="8.85546875" bestFit="1" customWidth="1"/>
    <col min="3463" max="3463" width="11.42578125" bestFit="1" customWidth="1"/>
    <col min="3464" max="3464" width="8.85546875" bestFit="1" customWidth="1"/>
    <col min="3465" max="3465" width="11.42578125" bestFit="1" customWidth="1"/>
    <col min="3466" max="3466" width="10.85546875" bestFit="1" customWidth="1"/>
    <col min="3467" max="3467" width="13.5703125" bestFit="1" customWidth="1"/>
    <col min="3468" max="3468" width="10.85546875" bestFit="1" customWidth="1"/>
    <col min="3469" max="3469" width="13.5703125" bestFit="1" customWidth="1"/>
    <col min="3470" max="3470" width="9.85546875" bestFit="1" customWidth="1"/>
    <col min="3471" max="3471" width="12.42578125" bestFit="1" customWidth="1"/>
    <col min="3472" max="3472" width="9.85546875" bestFit="1" customWidth="1"/>
    <col min="3473" max="3473" width="12.42578125" bestFit="1" customWidth="1"/>
    <col min="3474" max="3474" width="9.85546875" bestFit="1" customWidth="1"/>
    <col min="3475" max="3475" width="12.42578125" bestFit="1" customWidth="1"/>
    <col min="3476" max="3476" width="10.85546875" bestFit="1" customWidth="1"/>
    <col min="3477" max="3477" width="13.5703125" bestFit="1" customWidth="1"/>
    <col min="3478" max="3478" width="9.85546875" bestFit="1" customWidth="1"/>
    <col min="3479" max="3479" width="12.42578125" bestFit="1" customWidth="1"/>
    <col min="3480" max="3480" width="10.85546875" bestFit="1" customWidth="1"/>
    <col min="3481" max="3481" width="13.5703125" bestFit="1" customWidth="1"/>
    <col min="3482" max="3482" width="9.85546875" bestFit="1" customWidth="1"/>
    <col min="3483" max="3483" width="12.42578125" bestFit="1" customWidth="1"/>
    <col min="3484" max="3484" width="9.85546875" bestFit="1" customWidth="1"/>
    <col min="3485" max="3485" width="12.42578125" bestFit="1" customWidth="1"/>
    <col min="3486" max="3486" width="10.85546875" bestFit="1" customWidth="1"/>
    <col min="3487" max="3487" width="13.5703125" bestFit="1" customWidth="1"/>
    <col min="3488" max="3488" width="8.85546875" bestFit="1" customWidth="1"/>
    <col min="3489" max="3489" width="11.42578125" bestFit="1" customWidth="1"/>
    <col min="3490" max="3490" width="9.85546875" bestFit="1" customWidth="1"/>
    <col min="3491" max="3491" width="12.42578125" bestFit="1" customWidth="1"/>
    <col min="3492" max="3492" width="10.85546875" bestFit="1" customWidth="1"/>
    <col min="3493" max="3493" width="13.5703125" bestFit="1" customWidth="1"/>
    <col min="3494" max="3494" width="10.85546875" bestFit="1" customWidth="1"/>
    <col min="3495" max="3495" width="13.5703125" bestFit="1" customWidth="1"/>
    <col min="3496" max="3496" width="9.85546875" bestFit="1" customWidth="1"/>
    <col min="3497" max="3497" width="12.42578125" bestFit="1" customWidth="1"/>
    <col min="3498" max="3498" width="7.85546875" bestFit="1" customWidth="1"/>
    <col min="3499" max="3499" width="10.42578125" bestFit="1" customWidth="1"/>
    <col min="3500" max="3500" width="9.85546875" bestFit="1" customWidth="1"/>
    <col min="3501" max="3501" width="12.42578125" bestFit="1" customWidth="1"/>
    <col min="3502" max="3502" width="7.85546875" bestFit="1" customWidth="1"/>
    <col min="3503" max="3503" width="10.42578125" bestFit="1" customWidth="1"/>
    <col min="3504" max="3504" width="10.85546875" bestFit="1" customWidth="1"/>
    <col min="3505" max="3505" width="13.5703125" bestFit="1" customWidth="1"/>
    <col min="3506" max="3506" width="8.85546875" bestFit="1" customWidth="1"/>
    <col min="3507" max="3507" width="11.42578125" bestFit="1" customWidth="1"/>
    <col min="3508" max="3508" width="8.85546875" bestFit="1" customWidth="1"/>
    <col min="3509" max="3509" width="11.42578125" bestFit="1" customWidth="1"/>
    <col min="3510" max="3510" width="9.85546875" bestFit="1" customWidth="1"/>
    <col min="3511" max="3511" width="12.42578125" bestFit="1" customWidth="1"/>
    <col min="3512" max="3512" width="10.85546875" bestFit="1" customWidth="1"/>
    <col min="3513" max="3513" width="13.5703125" bestFit="1" customWidth="1"/>
    <col min="3514" max="3514" width="10.85546875" bestFit="1" customWidth="1"/>
    <col min="3515" max="3515" width="13.5703125" bestFit="1" customWidth="1"/>
    <col min="3516" max="3516" width="10.85546875" bestFit="1" customWidth="1"/>
    <col min="3517" max="3517" width="13.5703125" bestFit="1" customWidth="1"/>
    <col min="3518" max="3518" width="9.85546875" bestFit="1" customWidth="1"/>
    <col min="3519" max="3519" width="12.42578125" bestFit="1" customWidth="1"/>
    <col min="3520" max="3520" width="9.85546875" bestFit="1" customWidth="1"/>
    <col min="3521" max="3521" width="12.42578125" bestFit="1" customWidth="1"/>
    <col min="3522" max="3522" width="9.85546875" bestFit="1" customWidth="1"/>
    <col min="3523" max="3523" width="12.42578125" bestFit="1" customWidth="1"/>
    <col min="3524" max="3524" width="10.85546875" bestFit="1" customWidth="1"/>
    <col min="3525" max="3525" width="13.5703125" bestFit="1" customWidth="1"/>
    <col min="3526" max="3526" width="8.85546875" bestFit="1" customWidth="1"/>
    <col min="3527" max="3527" width="11.42578125" bestFit="1" customWidth="1"/>
    <col min="3528" max="3528" width="10.85546875" bestFit="1" customWidth="1"/>
    <col min="3529" max="3529" width="13.5703125" bestFit="1" customWidth="1"/>
    <col min="3530" max="3530" width="9.85546875" bestFit="1" customWidth="1"/>
    <col min="3531" max="3531" width="12.42578125" bestFit="1" customWidth="1"/>
    <col min="3532" max="3532" width="10.85546875" bestFit="1" customWidth="1"/>
    <col min="3533" max="3533" width="13.5703125" bestFit="1" customWidth="1"/>
    <col min="3534" max="3534" width="8.85546875" bestFit="1" customWidth="1"/>
    <col min="3535" max="3535" width="11.42578125" bestFit="1" customWidth="1"/>
    <col min="3536" max="3536" width="8.85546875" bestFit="1" customWidth="1"/>
    <col min="3537" max="3537" width="11.42578125" bestFit="1" customWidth="1"/>
    <col min="3538" max="3538" width="8.85546875" bestFit="1" customWidth="1"/>
    <col min="3539" max="3539" width="11.42578125" bestFit="1" customWidth="1"/>
    <col min="3540" max="3540" width="9.85546875" bestFit="1" customWidth="1"/>
    <col min="3541" max="3541" width="12.42578125" bestFit="1" customWidth="1"/>
    <col min="3542" max="3542" width="10.85546875" bestFit="1" customWidth="1"/>
    <col min="3543" max="3543" width="13.5703125" bestFit="1" customWidth="1"/>
    <col min="3544" max="3544" width="9.85546875" bestFit="1" customWidth="1"/>
    <col min="3545" max="3545" width="12.42578125" bestFit="1" customWidth="1"/>
    <col min="3546" max="3546" width="8.85546875" bestFit="1" customWidth="1"/>
    <col min="3547" max="3547" width="11.42578125" bestFit="1" customWidth="1"/>
    <col min="3548" max="3548" width="8.85546875" bestFit="1" customWidth="1"/>
    <col min="3549" max="3549" width="11.42578125" bestFit="1" customWidth="1"/>
    <col min="3550" max="3550" width="8.85546875" bestFit="1" customWidth="1"/>
    <col min="3551" max="3551" width="11.42578125" bestFit="1" customWidth="1"/>
    <col min="3552" max="3552" width="10.85546875" bestFit="1" customWidth="1"/>
    <col min="3553" max="3553" width="13.5703125" bestFit="1" customWidth="1"/>
    <col min="3554" max="3554" width="9.85546875" bestFit="1" customWidth="1"/>
    <col min="3555" max="3555" width="12.42578125" bestFit="1" customWidth="1"/>
    <col min="3556" max="3556" width="10.85546875" bestFit="1" customWidth="1"/>
    <col min="3557" max="3557" width="13.5703125" bestFit="1" customWidth="1"/>
    <col min="3558" max="3558" width="7.85546875" bestFit="1" customWidth="1"/>
    <col min="3559" max="3559" width="10.42578125" bestFit="1" customWidth="1"/>
    <col min="3560" max="3560" width="10.85546875" bestFit="1" customWidth="1"/>
    <col min="3561" max="3561" width="13.5703125" bestFit="1" customWidth="1"/>
    <col min="3562" max="3562" width="10.85546875" bestFit="1" customWidth="1"/>
    <col min="3563" max="3563" width="13.5703125" bestFit="1" customWidth="1"/>
    <col min="3564" max="3564" width="9.85546875" bestFit="1" customWidth="1"/>
    <col min="3565" max="3565" width="12.42578125" bestFit="1" customWidth="1"/>
    <col min="3566" max="3566" width="9.85546875" bestFit="1" customWidth="1"/>
    <col min="3567" max="3567" width="12.42578125" bestFit="1" customWidth="1"/>
    <col min="3568" max="3568" width="9.85546875" bestFit="1" customWidth="1"/>
    <col min="3569" max="3569" width="12.42578125" bestFit="1" customWidth="1"/>
    <col min="3570" max="3570" width="9.85546875" bestFit="1" customWidth="1"/>
    <col min="3571" max="3571" width="12.42578125" bestFit="1" customWidth="1"/>
    <col min="3572" max="3572" width="10.85546875" bestFit="1" customWidth="1"/>
    <col min="3573" max="3573" width="13.5703125" bestFit="1" customWidth="1"/>
    <col min="3574" max="3574" width="8.85546875" bestFit="1" customWidth="1"/>
    <col min="3575" max="3575" width="11.42578125" bestFit="1" customWidth="1"/>
    <col min="3576" max="3576" width="8.85546875" bestFit="1" customWidth="1"/>
    <col min="3577" max="3577" width="11.42578125" bestFit="1" customWidth="1"/>
    <col min="3578" max="3578" width="8.85546875" bestFit="1" customWidth="1"/>
    <col min="3579" max="3579" width="11.42578125" bestFit="1" customWidth="1"/>
    <col min="3580" max="3580" width="7.85546875" bestFit="1" customWidth="1"/>
    <col min="3581" max="3581" width="10.42578125" bestFit="1" customWidth="1"/>
    <col min="3582" max="3582" width="10.85546875" bestFit="1" customWidth="1"/>
    <col min="3583" max="3583" width="13.5703125" bestFit="1" customWidth="1"/>
    <col min="3584" max="3584" width="9.85546875" bestFit="1" customWidth="1"/>
    <col min="3585" max="3585" width="12.42578125" bestFit="1" customWidth="1"/>
    <col min="3586" max="3586" width="10.85546875" bestFit="1" customWidth="1"/>
    <col min="3587" max="3587" width="13.5703125" bestFit="1" customWidth="1"/>
    <col min="3588" max="3588" width="9.85546875" bestFit="1" customWidth="1"/>
    <col min="3589" max="3589" width="12.42578125" bestFit="1" customWidth="1"/>
    <col min="3590" max="3590" width="10.85546875" bestFit="1" customWidth="1"/>
    <col min="3591" max="3591" width="13.5703125" bestFit="1" customWidth="1"/>
    <col min="3592" max="3592" width="10.85546875" bestFit="1" customWidth="1"/>
    <col min="3593" max="3593" width="13.5703125" bestFit="1" customWidth="1"/>
    <col min="3594" max="3594" width="9.85546875" bestFit="1" customWidth="1"/>
    <col min="3595" max="3595" width="12.42578125" bestFit="1" customWidth="1"/>
    <col min="3596" max="3596" width="10.85546875" bestFit="1" customWidth="1"/>
    <col min="3597" max="3597" width="13.5703125" bestFit="1" customWidth="1"/>
    <col min="3598" max="3598" width="10.85546875" bestFit="1" customWidth="1"/>
    <col min="3599" max="3599" width="13.5703125" bestFit="1" customWidth="1"/>
    <col min="3600" max="3600" width="9.85546875" bestFit="1" customWidth="1"/>
    <col min="3601" max="3601" width="12.42578125" bestFit="1" customWidth="1"/>
    <col min="3602" max="3602" width="10.85546875" bestFit="1" customWidth="1"/>
    <col min="3603" max="3603" width="13.5703125" bestFit="1" customWidth="1"/>
    <col min="3604" max="3604" width="8.85546875" bestFit="1" customWidth="1"/>
    <col min="3605" max="3605" width="11.42578125" bestFit="1" customWidth="1"/>
    <col min="3606" max="3606" width="10.85546875" bestFit="1" customWidth="1"/>
    <col min="3607" max="3607" width="13.5703125" bestFit="1" customWidth="1"/>
    <col min="3608" max="3608" width="7.85546875" bestFit="1" customWidth="1"/>
    <col min="3609" max="3609" width="10.42578125" bestFit="1" customWidth="1"/>
    <col min="3610" max="3610" width="9.85546875" bestFit="1" customWidth="1"/>
    <col min="3611" max="3611" width="12.42578125" bestFit="1" customWidth="1"/>
    <col min="3612" max="3612" width="8.85546875" bestFit="1" customWidth="1"/>
    <col min="3613" max="3613" width="11.42578125" bestFit="1" customWidth="1"/>
    <col min="3614" max="3614" width="9.85546875" bestFit="1" customWidth="1"/>
    <col min="3615" max="3615" width="12.42578125" bestFit="1" customWidth="1"/>
    <col min="3616" max="3616" width="7.85546875" bestFit="1" customWidth="1"/>
    <col min="3617" max="3617" width="10.42578125" bestFit="1" customWidth="1"/>
    <col min="3618" max="3618" width="9.85546875" bestFit="1" customWidth="1"/>
    <col min="3619" max="3619" width="12.42578125" bestFit="1" customWidth="1"/>
    <col min="3620" max="3620" width="8.85546875" bestFit="1" customWidth="1"/>
    <col min="3621" max="3621" width="11.42578125" bestFit="1" customWidth="1"/>
    <col min="3622" max="3622" width="10.85546875" bestFit="1" customWidth="1"/>
    <col min="3623" max="3623" width="13.5703125" bestFit="1" customWidth="1"/>
    <col min="3624" max="3624" width="9.85546875" bestFit="1" customWidth="1"/>
    <col min="3625" max="3625" width="12.42578125" bestFit="1" customWidth="1"/>
    <col min="3626" max="3626" width="10.85546875" bestFit="1" customWidth="1"/>
    <col min="3627" max="3627" width="13.5703125" bestFit="1" customWidth="1"/>
    <col min="3628" max="3628" width="8.85546875" bestFit="1" customWidth="1"/>
    <col min="3629" max="3629" width="11.42578125" bestFit="1" customWidth="1"/>
    <col min="3630" max="3630" width="10.85546875" bestFit="1" customWidth="1"/>
    <col min="3631" max="3631" width="13.5703125" bestFit="1" customWidth="1"/>
    <col min="3632" max="3632" width="9.85546875" bestFit="1" customWidth="1"/>
    <col min="3633" max="3633" width="12.42578125" bestFit="1" customWidth="1"/>
    <col min="3634" max="3634" width="10.85546875" bestFit="1" customWidth="1"/>
    <col min="3635" max="3635" width="13.5703125" bestFit="1" customWidth="1"/>
    <col min="3636" max="3636" width="9.85546875" bestFit="1" customWidth="1"/>
    <col min="3637" max="3637" width="12.42578125" bestFit="1" customWidth="1"/>
    <col min="3638" max="3638" width="10.85546875" bestFit="1" customWidth="1"/>
    <col min="3639" max="3639" width="13.5703125" bestFit="1" customWidth="1"/>
    <col min="3640" max="3640" width="10.85546875" bestFit="1" customWidth="1"/>
    <col min="3641" max="3641" width="13.5703125" bestFit="1" customWidth="1"/>
    <col min="3642" max="3642" width="8.85546875" bestFit="1" customWidth="1"/>
    <col min="3643" max="3643" width="11.42578125" bestFit="1" customWidth="1"/>
    <col min="3644" max="3644" width="8.85546875" bestFit="1" customWidth="1"/>
    <col min="3645" max="3645" width="11.42578125" bestFit="1" customWidth="1"/>
    <col min="3646" max="3646" width="10.85546875" bestFit="1" customWidth="1"/>
    <col min="3647" max="3647" width="13.5703125" bestFit="1" customWidth="1"/>
    <col min="3648" max="3648" width="10.85546875" bestFit="1" customWidth="1"/>
    <col min="3649" max="3649" width="13.5703125" bestFit="1" customWidth="1"/>
    <col min="3650" max="3650" width="10.85546875" bestFit="1" customWidth="1"/>
    <col min="3651" max="3651" width="13.5703125" bestFit="1" customWidth="1"/>
    <col min="3652" max="3652" width="9.85546875" bestFit="1" customWidth="1"/>
    <col min="3653" max="3653" width="12.42578125" bestFit="1" customWidth="1"/>
    <col min="3654" max="3654" width="8.85546875" bestFit="1" customWidth="1"/>
    <col min="3655" max="3655" width="11.42578125" bestFit="1" customWidth="1"/>
    <col min="3656" max="3656" width="9.85546875" bestFit="1" customWidth="1"/>
    <col min="3657" max="3657" width="12.42578125" bestFit="1" customWidth="1"/>
    <col min="3658" max="3658" width="9.85546875" bestFit="1" customWidth="1"/>
    <col min="3659" max="3659" width="12.42578125" bestFit="1" customWidth="1"/>
    <col min="3660" max="3660" width="10.85546875" bestFit="1" customWidth="1"/>
    <col min="3661" max="3661" width="13.5703125" bestFit="1" customWidth="1"/>
    <col min="3662" max="3662" width="10.85546875" bestFit="1" customWidth="1"/>
    <col min="3663" max="3663" width="13.5703125" bestFit="1" customWidth="1"/>
    <col min="3664" max="3664" width="10.85546875" bestFit="1" customWidth="1"/>
    <col min="3665" max="3665" width="13.5703125" bestFit="1" customWidth="1"/>
    <col min="3666" max="3666" width="9.85546875" bestFit="1" customWidth="1"/>
    <col min="3667" max="3667" width="12.42578125" bestFit="1" customWidth="1"/>
    <col min="3668" max="3668" width="9.85546875" bestFit="1" customWidth="1"/>
    <col min="3669" max="3669" width="12.42578125" bestFit="1" customWidth="1"/>
    <col min="3670" max="3670" width="9.85546875" bestFit="1" customWidth="1"/>
    <col min="3671" max="3671" width="12.42578125" bestFit="1" customWidth="1"/>
    <col min="3672" max="3672" width="10.85546875" bestFit="1" customWidth="1"/>
    <col min="3673" max="3673" width="13.5703125" bestFit="1" customWidth="1"/>
    <col min="3674" max="3674" width="9.85546875" bestFit="1" customWidth="1"/>
    <col min="3675" max="3675" width="12.42578125" bestFit="1" customWidth="1"/>
    <col min="3676" max="3676" width="11.85546875" bestFit="1" customWidth="1"/>
    <col min="3677" max="3677" width="14.5703125" bestFit="1" customWidth="1"/>
    <col min="3678" max="3678" width="9.85546875" bestFit="1" customWidth="1"/>
    <col min="3679" max="3679" width="12.42578125" bestFit="1" customWidth="1"/>
    <col min="3680" max="3680" width="11.85546875" bestFit="1" customWidth="1"/>
    <col min="3681" max="3681" width="14.5703125" bestFit="1" customWidth="1"/>
    <col min="3682" max="3682" width="11.85546875" bestFit="1" customWidth="1"/>
    <col min="3683" max="3683" width="14.5703125" bestFit="1" customWidth="1"/>
    <col min="3684" max="3684" width="11.85546875" bestFit="1" customWidth="1"/>
    <col min="3685" max="3685" width="14.5703125" bestFit="1" customWidth="1"/>
    <col min="3686" max="3686" width="7.28515625" bestFit="1" customWidth="1"/>
    <col min="3687" max="3688" width="9.85546875" bestFit="1" customWidth="1"/>
    <col min="3689" max="3689" width="12.42578125" bestFit="1" customWidth="1"/>
    <col min="3690" max="3690" width="10.85546875" bestFit="1" customWidth="1"/>
    <col min="3691" max="3691" width="13.5703125" bestFit="1" customWidth="1"/>
    <col min="3692" max="3692" width="11.85546875" bestFit="1" customWidth="1"/>
    <col min="3693" max="3693" width="14.5703125" bestFit="1" customWidth="1"/>
    <col min="3694" max="3694" width="11.85546875" bestFit="1" customWidth="1"/>
    <col min="3695" max="3695" width="14.5703125" bestFit="1" customWidth="1"/>
    <col min="3696" max="3696" width="8.85546875" bestFit="1" customWidth="1"/>
    <col min="3697" max="3697" width="11.42578125" bestFit="1" customWidth="1"/>
    <col min="3698" max="3698" width="9.85546875" bestFit="1" customWidth="1"/>
    <col min="3699" max="3699" width="12.42578125" bestFit="1" customWidth="1"/>
    <col min="3700" max="3700" width="11.85546875" bestFit="1" customWidth="1"/>
    <col min="3701" max="3701" width="14.5703125" bestFit="1" customWidth="1"/>
    <col min="3702" max="3702" width="9.85546875" bestFit="1" customWidth="1"/>
    <col min="3703" max="3703" width="12.42578125" bestFit="1" customWidth="1"/>
    <col min="3704" max="3704" width="11.85546875" bestFit="1" customWidth="1"/>
    <col min="3705" max="3705" width="14.5703125" bestFit="1" customWidth="1"/>
    <col min="3706" max="3706" width="8.85546875" bestFit="1" customWidth="1"/>
    <col min="3707" max="3707" width="11.42578125" bestFit="1" customWidth="1"/>
    <col min="3708" max="3708" width="9.85546875" bestFit="1" customWidth="1"/>
    <col min="3709" max="3709" width="12.42578125" bestFit="1" customWidth="1"/>
    <col min="3710" max="3710" width="8.85546875" bestFit="1" customWidth="1"/>
    <col min="3711" max="3711" width="11.42578125" bestFit="1" customWidth="1"/>
    <col min="3712" max="3712" width="10.85546875" bestFit="1" customWidth="1"/>
    <col min="3713" max="3713" width="13.5703125" bestFit="1" customWidth="1"/>
    <col min="3714" max="3714" width="9.85546875" bestFit="1" customWidth="1"/>
    <col min="3715" max="3715" width="12.42578125" bestFit="1" customWidth="1"/>
    <col min="3716" max="3716" width="9.85546875" bestFit="1" customWidth="1"/>
    <col min="3717" max="3717" width="12.42578125" bestFit="1" customWidth="1"/>
    <col min="3718" max="3718" width="9.85546875" bestFit="1" customWidth="1"/>
    <col min="3719" max="3719" width="12.42578125" bestFit="1" customWidth="1"/>
    <col min="3720" max="3720" width="11.85546875" bestFit="1" customWidth="1"/>
    <col min="3721" max="3721" width="14.5703125" bestFit="1" customWidth="1"/>
    <col min="3722" max="3722" width="11.85546875" bestFit="1" customWidth="1"/>
    <col min="3723" max="3723" width="14.5703125" bestFit="1" customWidth="1"/>
    <col min="3724" max="3724" width="9.85546875" bestFit="1" customWidth="1"/>
    <col min="3725" max="3725" width="12.42578125" bestFit="1" customWidth="1"/>
    <col min="3726" max="3726" width="10.85546875" bestFit="1" customWidth="1"/>
    <col min="3727" max="3727" width="13.5703125" bestFit="1" customWidth="1"/>
    <col min="3728" max="3728" width="9.85546875" bestFit="1" customWidth="1"/>
    <col min="3729" max="3729" width="12.42578125" bestFit="1" customWidth="1"/>
    <col min="3730" max="3730" width="11.85546875" bestFit="1" customWidth="1"/>
    <col min="3731" max="3731" width="14.5703125" bestFit="1" customWidth="1"/>
    <col min="3732" max="3732" width="11.85546875" bestFit="1" customWidth="1"/>
    <col min="3733" max="3733" width="14.5703125" bestFit="1" customWidth="1"/>
    <col min="3734" max="3734" width="9.85546875" bestFit="1" customWidth="1"/>
    <col min="3735" max="3735" width="12.42578125" bestFit="1" customWidth="1"/>
    <col min="3736" max="3736" width="8.85546875" bestFit="1" customWidth="1"/>
    <col min="3737" max="3737" width="11.42578125" bestFit="1" customWidth="1"/>
    <col min="3738" max="3738" width="7.28515625" bestFit="1" customWidth="1"/>
    <col min="3739" max="3739" width="9.85546875" bestFit="1" customWidth="1"/>
    <col min="3740" max="3740" width="8.85546875" bestFit="1" customWidth="1"/>
    <col min="3741" max="3741" width="11.42578125" bestFit="1" customWidth="1"/>
    <col min="3742" max="3742" width="11.85546875" bestFit="1" customWidth="1"/>
    <col min="3743" max="3743" width="14.5703125" bestFit="1" customWidth="1"/>
    <col min="3744" max="3744" width="11.85546875" bestFit="1" customWidth="1"/>
    <col min="3745" max="3745" width="14.5703125" bestFit="1" customWidth="1"/>
    <col min="3746" max="3746" width="10.85546875" bestFit="1" customWidth="1"/>
    <col min="3747" max="3747" width="13.5703125" bestFit="1" customWidth="1"/>
    <col min="3748" max="3748" width="8.85546875" bestFit="1" customWidth="1"/>
    <col min="3749" max="3749" width="11.42578125" bestFit="1" customWidth="1"/>
    <col min="3750" max="3750" width="10.85546875" bestFit="1" customWidth="1"/>
    <col min="3751" max="3751" width="13.5703125" bestFit="1" customWidth="1"/>
    <col min="3752" max="3752" width="9.85546875" bestFit="1" customWidth="1"/>
    <col min="3753" max="3753" width="12.42578125" bestFit="1" customWidth="1"/>
    <col min="3754" max="3754" width="9.85546875" bestFit="1" customWidth="1"/>
    <col min="3755" max="3755" width="12.42578125" bestFit="1" customWidth="1"/>
    <col min="3756" max="3756" width="11.85546875" bestFit="1" customWidth="1"/>
    <col min="3757" max="3757" width="14.5703125" bestFit="1" customWidth="1"/>
    <col min="3758" max="3758" width="11.85546875" bestFit="1" customWidth="1"/>
    <col min="3759" max="3759" width="14.5703125" bestFit="1" customWidth="1"/>
    <col min="3760" max="3760" width="10.85546875" bestFit="1" customWidth="1"/>
    <col min="3761" max="3761" width="13.5703125" bestFit="1" customWidth="1"/>
    <col min="3762" max="3762" width="8.85546875" bestFit="1" customWidth="1"/>
    <col min="3763" max="3763" width="11.42578125" bestFit="1" customWidth="1"/>
    <col min="3764" max="3764" width="10.85546875" bestFit="1" customWidth="1"/>
    <col min="3765" max="3765" width="13.5703125" bestFit="1" customWidth="1"/>
    <col min="3766" max="3766" width="11.85546875" bestFit="1" customWidth="1"/>
    <col min="3767" max="3767" width="14.5703125" bestFit="1" customWidth="1"/>
    <col min="3768" max="3768" width="9.85546875" bestFit="1" customWidth="1"/>
    <col min="3769" max="3769" width="12.42578125" bestFit="1" customWidth="1"/>
    <col min="3770" max="3770" width="8.85546875" bestFit="1" customWidth="1"/>
    <col min="3771" max="3771" width="11.42578125" bestFit="1" customWidth="1"/>
    <col min="3772" max="3772" width="10.85546875" bestFit="1" customWidth="1"/>
    <col min="3773" max="3773" width="13.5703125" bestFit="1" customWidth="1"/>
    <col min="3774" max="3774" width="10.85546875" bestFit="1" customWidth="1"/>
    <col min="3775" max="3775" width="13.5703125" bestFit="1" customWidth="1"/>
    <col min="3776" max="3776" width="9.85546875" bestFit="1" customWidth="1"/>
    <col min="3777" max="3777" width="12.42578125" bestFit="1" customWidth="1"/>
    <col min="3778" max="3778" width="10.85546875" bestFit="1" customWidth="1"/>
    <col min="3779" max="3779" width="13.5703125" bestFit="1" customWidth="1"/>
    <col min="3780" max="3780" width="9.85546875" bestFit="1" customWidth="1"/>
    <col min="3781" max="3781" width="12.42578125" bestFit="1" customWidth="1"/>
    <col min="3782" max="3782" width="10.85546875" bestFit="1" customWidth="1"/>
    <col min="3783" max="3783" width="13.5703125" bestFit="1" customWidth="1"/>
    <col min="3784" max="3784" width="11.85546875" bestFit="1" customWidth="1"/>
    <col min="3785" max="3785" width="14.5703125" bestFit="1" customWidth="1"/>
    <col min="3786" max="3786" width="9.85546875" bestFit="1" customWidth="1"/>
    <col min="3787" max="3787" width="12.42578125" bestFit="1" customWidth="1"/>
    <col min="3788" max="3788" width="11.85546875" bestFit="1" customWidth="1"/>
    <col min="3789" max="3789" width="14.5703125" bestFit="1" customWidth="1"/>
    <col min="3790" max="3790" width="9.85546875" bestFit="1" customWidth="1"/>
    <col min="3791" max="3791" width="12.42578125" bestFit="1" customWidth="1"/>
    <col min="3792" max="3792" width="11.85546875" bestFit="1" customWidth="1"/>
    <col min="3793" max="3793" width="14.5703125" bestFit="1" customWidth="1"/>
    <col min="3794" max="3794" width="9.85546875" bestFit="1" customWidth="1"/>
    <col min="3795" max="3795" width="12.42578125" bestFit="1" customWidth="1"/>
    <col min="3796" max="3796" width="9.85546875" bestFit="1" customWidth="1"/>
    <col min="3797" max="3797" width="12.42578125" bestFit="1" customWidth="1"/>
    <col min="3798" max="3798" width="11.85546875" bestFit="1" customWidth="1"/>
    <col min="3799" max="3799" width="14.5703125" bestFit="1" customWidth="1"/>
    <col min="3800" max="3800" width="8.85546875" bestFit="1" customWidth="1"/>
    <col min="3801" max="3801" width="11.42578125" bestFit="1" customWidth="1"/>
    <col min="3802" max="3802" width="9.85546875" bestFit="1" customWidth="1"/>
    <col min="3803" max="3803" width="12.42578125" bestFit="1" customWidth="1"/>
    <col min="3804" max="3804" width="9.85546875" bestFit="1" customWidth="1"/>
    <col min="3805" max="3805" width="12.42578125" bestFit="1" customWidth="1"/>
    <col min="3806" max="3806" width="9.85546875" bestFit="1" customWidth="1"/>
    <col min="3807" max="3807" width="12.42578125" bestFit="1" customWidth="1"/>
    <col min="3808" max="3808" width="11.85546875" bestFit="1" customWidth="1"/>
    <col min="3809" max="3809" width="14.5703125" bestFit="1" customWidth="1"/>
    <col min="3810" max="3810" width="11.85546875" bestFit="1" customWidth="1"/>
    <col min="3811" max="3811" width="14.5703125" bestFit="1" customWidth="1"/>
    <col min="3812" max="3812" width="11.85546875" bestFit="1" customWidth="1"/>
    <col min="3813" max="3813" width="14.5703125" bestFit="1" customWidth="1"/>
    <col min="3814" max="3814" width="12.85546875" bestFit="1" customWidth="1"/>
    <col min="3815" max="3815" width="15.5703125" bestFit="1" customWidth="1"/>
    <col min="3816" max="3816" width="12.85546875" bestFit="1" customWidth="1"/>
    <col min="3817" max="3817" width="15.5703125" bestFit="1" customWidth="1"/>
    <col min="3818" max="3818" width="10.85546875" bestFit="1" customWidth="1"/>
    <col min="3819" max="3819" width="13.5703125" bestFit="1" customWidth="1"/>
    <col min="3820" max="3820" width="12.85546875" bestFit="1" customWidth="1"/>
    <col min="3821" max="3821" width="15.5703125" bestFit="1" customWidth="1"/>
    <col min="3822" max="3822" width="10.85546875" bestFit="1" customWidth="1"/>
    <col min="3823" max="3823" width="13.5703125" bestFit="1" customWidth="1"/>
    <col min="3824" max="3824" width="12.85546875" bestFit="1" customWidth="1"/>
    <col min="3825" max="3825" width="15.5703125" bestFit="1" customWidth="1"/>
    <col min="3826" max="3905" width="9" bestFit="1" customWidth="1"/>
    <col min="3906" max="3907" width="5.85546875" bestFit="1" customWidth="1"/>
    <col min="3908" max="3908" width="11.28515625" bestFit="1" customWidth="1"/>
  </cols>
  <sheetData>
    <row r="1" spans="2:9" x14ac:dyDescent="0.25">
      <c r="I1"/>
    </row>
    <row r="2" spans="2:9" x14ac:dyDescent="0.25">
      <c r="B2" s="25" t="s">
        <v>3690</v>
      </c>
      <c r="C2" s="25" t="s">
        <v>3689</v>
      </c>
      <c r="D2" s="52" t="s">
        <v>3688</v>
      </c>
      <c r="E2" s="25" t="s">
        <v>3687</v>
      </c>
      <c r="F2" s="25" t="s">
        <v>113</v>
      </c>
      <c r="G2" s="25" t="s">
        <v>114</v>
      </c>
      <c r="H2" s="25" t="s">
        <v>115</v>
      </c>
      <c r="I2" s="25" t="s">
        <v>116</v>
      </c>
    </row>
    <row r="3" spans="2:9" x14ac:dyDescent="0.25">
      <c r="B3" s="24" t="s">
        <v>86</v>
      </c>
      <c r="C3" s="24" t="s">
        <v>117</v>
      </c>
      <c r="D3" s="24" t="s">
        <v>118</v>
      </c>
      <c r="E3" s="24" t="s">
        <v>119</v>
      </c>
      <c r="F3" s="55">
        <v>167.976</v>
      </c>
      <c r="G3" s="55">
        <v>33.644999999999996</v>
      </c>
      <c r="H3" s="55"/>
      <c r="I3" s="53" t="str">
        <f>"IDX_ID_" &amp; RIGHT(C3,4)</f>
        <v>IDX_ID_0137</v>
      </c>
    </row>
    <row r="4" spans="2:9" x14ac:dyDescent="0.25">
      <c r="B4" s="24" t="s">
        <v>86</v>
      </c>
      <c r="C4" s="24" t="s">
        <v>120</v>
      </c>
      <c r="D4" s="24" t="s">
        <v>121</v>
      </c>
      <c r="E4" s="24" t="s">
        <v>119</v>
      </c>
      <c r="F4" s="55">
        <v>42.848000000000006</v>
      </c>
      <c r="G4" s="55">
        <v>260.78249999999997</v>
      </c>
      <c r="H4" s="55">
        <v>61.47</v>
      </c>
      <c r="I4" s="53" t="str">
        <f t="shared" ref="I4:I67" si="0">"IDX_ID_" &amp; RIGHT(C4,4)</f>
        <v>IDX_ID_0244</v>
      </c>
    </row>
    <row r="5" spans="2:9" x14ac:dyDescent="0.25">
      <c r="B5" s="24" t="s">
        <v>86</v>
      </c>
      <c r="C5" s="24" t="s">
        <v>122</v>
      </c>
      <c r="D5" s="24" t="s">
        <v>123</v>
      </c>
      <c r="E5" s="24" t="s">
        <v>119</v>
      </c>
      <c r="F5" s="55">
        <v>111.98399999999999</v>
      </c>
      <c r="G5" s="55">
        <v>155.52000000000001</v>
      </c>
      <c r="H5" s="55"/>
      <c r="I5" s="53" t="str">
        <f t="shared" si="0"/>
        <v>IDX_ID_0251</v>
      </c>
    </row>
    <row r="6" spans="2:9" x14ac:dyDescent="0.25">
      <c r="B6" s="24" t="s">
        <v>86</v>
      </c>
      <c r="C6" s="24" t="s">
        <v>124</v>
      </c>
      <c r="D6" s="24" t="s">
        <v>125</v>
      </c>
      <c r="E6" s="24" t="s">
        <v>119</v>
      </c>
      <c r="F6" s="55" t="s">
        <v>126</v>
      </c>
      <c r="G6" s="55">
        <v>52.582499999999996</v>
      </c>
      <c r="H6" s="55">
        <v>30.46</v>
      </c>
      <c r="I6" s="53" t="str">
        <f t="shared" si="0"/>
        <v>IDX_ID_0253</v>
      </c>
    </row>
    <row r="7" spans="2:9" x14ac:dyDescent="0.25">
      <c r="B7" s="24" t="s">
        <v>86</v>
      </c>
      <c r="C7" s="24" t="s">
        <v>127</v>
      </c>
      <c r="D7" s="24" t="s">
        <v>125</v>
      </c>
      <c r="E7" s="24" t="s">
        <v>119</v>
      </c>
      <c r="F7" s="55" t="s">
        <v>126</v>
      </c>
      <c r="G7" s="55" t="s">
        <v>126</v>
      </c>
      <c r="H7" s="55">
        <v>58.32</v>
      </c>
      <c r="I7" s="53" t="str">
        <f t="shared" si="0"/>
        <v>IDX_ID_0254</v>
      </c>
    </row>
    <row r="8" spans="2:9" x14ac:dyDescent="0.25">
      <c r="B8" s="24" t="s">
        <v>86</v>
      </c>
      <c r="C8" s="24" t="s">
        <v>128</v>
      </c>
      <c r="D8" s="24" t="s">
        <v>129</v>
      </c>
      <c r="E8" s="24" t="s">
        <v>119</v>
      </c>
      <c r="F8" s="55">
        <v>10.4</v>
      </c>
      <c r="G8" s="55">
        <v>27.502500000000001</v>
      </c>
      <c r="H8" s="55">
        <v>22.75</v>
      </c>
      <c r="I8" s="53" t="str">
        <f t="shared" si="0"/>
        <v>IDX_ID_0255</v>
      </c>
    </row>
    <row r="9" spans="2:9" x14ac:dyDescent="0.25">
      <c r="B9" s="24" t="s">
        <v>86</v>
      </c>
      <c r="C9" s="24" t="s">
        <v>130</v>
      </c>
      <c r="D9" s="24" t="s">
        <v>131</v>
      </c>
      <c r="E9" s="24" t="s">
        <v>132</v>
      </c>
      <c r="F9" s="55">
        <v>294.50400000000002</v>
      </c>
      <c r="G9" s="55">
        <v>585.45000000000005</v>
      </c>
      <c r="H9" s="55">
        <v>1442.93</v>
      </c>
      <c r="I9" s="53" t="str">
        <f t="shared" si="0"/>
        <v>IDX_ID_0968</v>
      </c>
    </row>
    <row r="10" spans="2:9" x14ac:dyDescent="0.25">
      <c r="B10" s="24" t="s">
        <v>86</v>
      </c>
      <c r="C10" s="24" t="s">
        <v>133</v>
      </c>
      <c r="D10" s="24" t="s">
        <v>134</v>
      </c>
      <c r="E10" s="24" t="s">
        <v>132</v>
      </c>
      <c r="F10" s="55">
        <v>68.128</v>
      </c>
      <c r="G10" s="55">
        <v>156.42000000000002</v>
      </c>
      <c r="H10" s="55">
        <v>60.14</v>
      </c>
      <c r="I10" s="53" t="str">
        <f t="shared" si="0"/>
        <v>IDX_ID_2032</v>
      </c>
    </row>
    <row r="11" spans="2:9" x14ac:dyDescent="0.25">
      <c r="B11" s="24" t="s">
        <v>86</v>
      </c>
      <c r="C11" s="24" t="s">
        <v>135</v>
      </c>
      <c r="D11" s="24" t="s">
        <v>136</v>
      </c>
      <c r="E11" s="24" t="s">
        <v>132</v>
      </c>
      <c r="F11" s="55">
        <v>351.75200000000001</v>
      </c>
      <c r="G11" s="55">
        <v>422.73749999999995</v>
      </c>
      <c r="H11" s="55">
        <v>498.84</v>
      </c>
      <c r="I11" s="53" t="str">
        <f t="shared" si="0"/>
        <v>IDX_ID_2034</v>
      </c>
    </row>
    <row r="12" spans="2:9" x14ac:dyDescent="0.25">
      <c r="B12" s="24" t="s">
        <v>86</v>
      </c>
      <c r="C12" s="24" t="s">
        <v>137</v>
      </c>
      <c r="D12" s="24" t="s">
        <v>138</v>
      </c>
      <c r="E12" s="24" t="s">
        <v>132</v>
      </c>
      <c r="F12" s="55" t="s">
        <v>126</v>
      </c>
      <c r="G12" s="55" t="s">
        <v>126</v>
      </c>
      <c r="H12" s="55"/>
      <c r="I12" s="53" t="str">
        <f t="shared" si="0"/>
        <v>IDX_ID_2035</v>
      </c>
    </row>
    <row r="13" spans="2:9" x14ac:dyDescent="0.25">
      <c r="B13" s="24" t="s">
        <v>86</v>
      </c>
      <c r="C13" s="24" t="s">
        <v>139</v>
      </c>
      <c r="D13" s="24" t="s">
        <v>140</v>
      </c>
      <c r="E13" s="24" t="s">
        <v>141</v>
      </c>
      <c r="F13" s="55">
        <v>63.360000000000007</v>
      </c>
      <c r="G13" s="55">
        <v>20.82</v>
      </c>
      <c r="H13" s="55">
        <v>36.270000000000003</v>
      </c>
      <c r="I13" s="53" t="str">
        <f t="shared" si="0"/>
        <v>IDX_ID_2037</v>
      </c>
    </row>
    <row r="14" spans="2:9" x14ac:dyDescent="0.25">
      <c r="B14" s="24" t="s">
        <v>86</v>
      </c>
      <c r="C14" s="24" t="s">
        <v>142</v>
      </c>
      <c r="D14" s="24" t="s">
        <v>143</v>
      </c>
      <c r="E14" s="24" t="s">
        <v>144</v>
      </c>
      <c r="F14" s="55" t="s">
        <v>126</v>
      </c>
      <c r="G14" s="55" t="s">
        <v>126</v>
      </c>
      <c r="H14" s="55">
        <v>12.15</v>
      </c>
      <c r="I14" s="53" t="str">
        <f t="shared" si="0"/>
        <v>IDX_ID_2055</v>
      </c>
    </row>
    <row r="15" spans="2:9" x14ac:dyDescent="0.25">
      <c r="B15" s="24" t="s">
        <v>86</v>
      </c>
      <c r="C15" s="24" t="s">
        <v>145</v>
      </c>
      <c r="D15" s="24" t="s">
        <v>146</v>
      </c>
      <c r="E15" s="24" t="s">
        <v>144</v>
      </c>
      <c r="F15" s="55" t="s">
        <v>126</v>
      </c>
      <c r="G15" s="55">
        <v>74.58</v>
      </c>
      <c r="H15" s="55"/>
      <c r="I15" s="53" t="str">
        <f t="shared" si="0"/>
        <v>IDX_ID_2085</v>
      </c>
    </row>
    <row r="16" spans="2:9" x14ac:dyDescent="0.25">
      <c r="B16" s="24" t="s">
        <v>86</v>
      </c>
      <c r="C16" s="24" t="s">
        <v>147</v>
      </c>
      <c r="D16" s="24" t="s">
        <v>148</v>
      </c>
      <c r="E16" s="24" t="s">
        <v>119</v>
      </c>
      <c r="F16" s="55" t="s">
        <v>126</v>
      </c>
      <c r="G16" s="55" t="s">
        <v>126</v>
      </c>
      <c r="H16" s="55"/>
      <c r="I16" s="53" t="str">
        <f t="shared" si="0"/>
        <v>IDX_ID_2096</v>
      </c>
    </row>
    <row r="17" spans="2:9" x14ac:dyDescent="0.25">
      <c r="B17" s="24" t="s">
        <v>86</v>
      </c>
      <c r="C17" s="24" t="s">
        <v>149</v>
      </c>
      <c r="D17" s="24" t="s">
        <v>150</v>
      </c>
      <c r="E17" s="24" t="s">
        <v>119</v>
      </c>
      <c r="F17" s="55">
        <v>244.8</v>
      </c>
      <c r="G17" s="55">
        <v>212.61</v>
      </c>
      <c r="H17" s="55">
        <v>223.8</v>
      </c>
      <c r="I17" s="53" t="str">
        <f t="shared" si="0"/>
        <v>IDX_ID_2112</v>
      </c>
    </row>
    <row r="18" spans="2:9" x14ac:dyDescent="0.25">
      <c r="B18" s="24" t="s">
        <v>86</v>
      </c>
      <c r="C18" s="24" t="s">
        <v>151</v>
      </c>
      <c r="D18" s="24" t="s">
        <v>152</v>
      </c>
      <c r="E18" s="24" t="s">
        <v>119</v>
      </c>
      <c r="F18" s="55">
        <v>24.192</v>
      </c>
      <c r="G18" s="55" t="s">
        <v>126</v>
      </c>
      <c r="H18" s="55"/>
      <c r="I18" s="53" t="str">
        <f t="shared" si="0"/>
        <v>IDX_ID_2117</v>
      </c>
    </row>
    <row r="19" spans="2:9" x14ac:dyDescent="0.25">
      <c r="B19" s="24" t="s">
        <v>86</v>
      </c>
      <c r="C19" s="24" t="s">
        <v>153</v>
      </c>
      <c r="D19" s="24" t="s">
        <v>154</v>
      </c>
      <c r="E19" s="24" t="s">
        <v>119</v>
      </c>
      <c r="F19" s="55">
        <v>27.072000000000003</v>
      </c>
      <c r="G19" s="55" t="s">
        <v>126</v>
      </c>
      <c r="H19" s="55"/>
      <c r="I19" s="53" t="str">
        <f t="shared" si="0"/>
        <v>IDX_ID_2118</v>
      </c>
    </row>
    <row r="20" spans="2:9" x14ac:dyDescent="0.25">
      <c r="B20" s="24" t="s">
        <v>86</v>
      </c>
      <c r="C20" s="24" t="s">
        <v>155</v>
      </c>
      <c r="D20" s="24" t="s">
        <v>156</v>
      </c>
      <c r="E20" s="24" t="s">
        <v>119</v>
      </c>
      <c r="F20" s="55">
        <v>424.6</v>
      </c>
      <c r="G20" s="55">
        <v>547.68000000000006</v>
      </c>
      <c r="H20" s="55">
        <v>172.4</v>
      </c>
      <c r="I20" s="53" t="str">
        <f t="shared" si="0"/>
        <v>IDX_ID_2119</v>
      </c>
    </row>
    <row r="21" spans="2:9" x14ac:dyDescent="0.25">
      <c r="B21" s="24" t="s">
        <v>86</v>
      </c>
      <c r="C21" s="24" t="s">
        <v>157</v>
      </c>
      <c r="D21" s="24" t="s">
        <v>158</v>
      </c>
      <c r="E21" s="24" t="s">
        <v>119</v>
      </c>
      <c r="F21" s="55" t="s">
        <v>126</v>
      </c>
      <c r="G21" s="55" t="s">
        <v>126</v>
      </c>
      <c r="H21" s="55">
        <v>110.16</v>
      </c>
      <c r="I21" s="53" t="str">
        <f t="shared" si="0"/>
        <v>IDX_ID_2121</v>
      </c>
    </row>
    <row r="22" spans="2:9" x14ac:dyDescent="0.25">
      <c r="B22" s="24" t="s">
        <v>86</v>
      </c>
      <c r="C22" s="24" t="s">
        <v>159</v>
      </c>
      <c r="D22" s="24" t="s">
        <v>160</v>
      </c>
      <c r="E22" s="24" t="s">
        <v>119</v>
      </c>
      <c r="F22" s="55">
        <v>37.800000000000004</v>
      </c>
      <c r="G22" s="55" t="s">
        <v>126</v>
      </c>
      <c r="H22" s="55"/>
      <c r="I22" s="53" t="str">
        <f t="shared" si="0"/>
        <v>IDX_ID_2122</v>
      </c>
    </row>
    <row r="23" spans="2:9" x14ac:dyDescent="0.25">
      <c r="B23" s="24" t="s">
        <v>86</v>
      </c>
      <c r="C23" s="24" t="s">
        <v>161</v>
      </c>
      <c r="D23" s="24" t="s">
        <v>162</v>
      </c>
      <c r="E23" s="24" t="s">
        <v>119</v>
      </c>
      <c r="F23" s="55" t="s">
        <v>126</v>
      </c>
      <c r="G23" s="55" t="s">
        <v>126</v>
      </c>
      <c r="H23" s="55"/>
      <c r="I23" s="53" t="str">
        <f t="shared" si="0"/>
        <v>IDX_ID_2123</v>
      </c>
    </row>
    <row r="24" spans="2:9" x14ac:dyDescent="0.25">
      <c r="B24" s="24" t="s">
        <v>86</v>
      </c>
      <c r="C24" s="24" t="s">
        <v>163</v>
      </c>
      <c r="D24" s="24" t="s">
        <v>164</v>
      </c>
      <c r="E24" s="24" t="s">
        <v>119</v>
      </c>
      <c r="F24" s="55" t="s">
        <v>126</v>
      </c>
      <c r="G24" s="55" t="s">
        <v>126</v>
      </c>
      <c r="H24" s="55"/>
      <c r="I24" s="53" t="str">
        <f t="shared" si="0"/>
        <v>IDX_ID_2135</v>
      </c>
    </row>
    <row r="25" spans="2:9" x14ac:dyDescent="0.25">
      <c r="B25" s="24" t="s">
        <v>86</v>
      </c>
      <c r="C25" s="24" t="s">
        <v>165</v>
      </c>
      <c r="D25" s="24" t="s">
        <v>166</v>
      </c>
      <c r="E25" s="24" t="s">
        <v>119</v>
      </c>
      <c r="F25" s="55">
        <v>82.944000000000017</v>
      </c>
      <c r="G25" s="55" t="s">
        <v>126</v>
      </c>
      <c r="H25" s="55"/>
      <c r="I25" s="53" t="str">
        <f t="shared" si="0"/>
        <v>IDX_ID_2140</v>
      </c>
    </row>
    <row r="26" spans="2:9" x14ac:dyDescent="0.25">
      <c r="B26" s="24" t="s">
        <v>86</v>
      </c>
      <c r="C26" s="24" t="s">
        <v>167</v>
      </c>
      <c r="D26" s="24" t="s">
        <v>168</v>
      </c>
      <c r="E26" s="24" t="s">
        <v>119</v>
      </c>
      <c r="F26" s="55" t="s">
        <v>126</v>
      </c>
      <c r="G26" s="55" t="s">
        <v>126</v>
      </c>
      <c r="H26" s="55"/>
      <c r="I26" s="53" t="str">
        <f t="shared" si="0"/>
        <v>IDX_ID_2141</v>
      </c>
    </row>
    <row r="27" spans="2:9" x14ac:dyDescent="0.25">
      <c r="B27" s="24" t="s">
        <v>86</v>
      </c>
      <c r="C27" s="24" t="s">
        <v>169</v>
      </c>
      <c r="D27" s="24" t="s">
        <v>170</v>
      </c>
      <c r="E27" s="24" t="s">
        <v>119</v>
      </c>
      <c r="F27" s="55">
        <v>90.367999999999995</v>
      </c>
      <c r="G27" s="55">
        <v>201.12</v>
      </c>
      <c r="H27" s="55">
        <v>97.44</v>
      </c>
      <c r="I27" s="53" t="str">
        <f t="shared" si="0"/>
        <v>IDX_ID_2149</v>
      </c>
    </row>
    <row r="28" spans="2:9" x14ac:dyDescent="0.25">
      <c r="B28" s="24" t="s">
        <v>86</v>
      </c>
      <c r="C28" s="24" t="s">
        <v>171</v>
      </c>
      <c r="D28" s="24" t="s">
        <v>170</v>
      </c>
      <c r="E28" s="24" t="s">
        <v>119</v>
      </c>
      <c r="F28" s="55">
        <v>75.712000000000003</v>
      </c>
      <c r="G28" s="55">
        <v>100.08</v>
      </c>
      <c r="H28" s="55">
        <v>33.979999999999997</v>
      </c>
      <c r="I28" s="53" t="str">
        <f t="shared" si="0"/>
        <v>IDX_ID_2158</v>
      </c>
    </row>
    <row r="29" spans="2:9" x14ac:dyDescent="0.25">
      <c r="B29" s="24" t="s">
        <v>86</v>
      </c>
      <c r="C29" s="24" t="s">
        <v>172</v>
      </c>
      <c r="D29" s="24" t="s">
        <v>173</v>
      </c>
      <c r="E29" s="24" t="s">
        <v>119</v>
      </c>
      <c r="F29" s="55" t="s">
        <v>126</v>
      </c>
      <c r="G29" s="55" t="s">
        <v>126</v>
      </c>
      <c r="H29" s="55"/>
      <c r="I29" s="53" t="str">
        <f t="shared" si="0"/>
        <v>IDX_ID_2161</v>
      </c>
    </row>
    <row r="30" spans="2:9" x14ac:dyDescent="0.25">
      <c r="B30" s="24" t="s">
        <v>86</v>
      </c>
      <c r="C30" s="24" t="s">
        <v>174</v>
      </c>
      <c r="D30" s="24" t="s">
        <v>175</v>
      </c>
      <c r="E30" s="24" t="s">
        <v>132</v>
      </c>
      <c r="F30" s="55">
        <v>47.783999999999999</v>
      </c>
      <c r="G30" s="55">
        <v>23.580000000000002</v>
      </c>
      <c r="H30" s="55"/>
      <c r="I30" s="53" t="str">
        <f t="shared" si="0"/>
        <v>IDX_ID_2166</v>
      </c>
    </row>
    <row r="31" spans="2:9" x14ac:dyDescent="0.25">
      <c r="B31" s="24" t="s">
        <v>86</v>
      </c>
      <c r="C31" s="24" t="s">
        <v>176</v>
      </c>
      <c r="D31" s="24" t="s">
        <v>177</v>
      </c>
      <c r="E31" s="24" t="s">
        <v>132</v>
      </c>
      <c r="F31" s="55">
        <v>336.58400000000006</v>
      </c>
      <c r="G31" s="55">
        <v>454.995</v>
      </c>
      <c r="H31" s="55">
        <v>238.84</v>
      </c>
      <c r="I31" s="53" t="str">
        <f t="shared" si="0"/>
        <v>IDX_ID_2169</v>
      </c>
    </row>
    <row r="32" spans="2:9" x14ac:dyDescent="0.25">
      <c r="B32" s="24" t="s">
        <v>86</v>
      </c>
      <c r="C32" s="24" t="s">
        <v>178</v>
      </c>
      <c r="D32" s="24" t="s">
        <v>170</v>
      </c>
      <c r="E32" s="24" t="s">
        <v>119</v>
      </c>
      <c r="F32" s="55">
        <v>86.4</v>
      </c>
      <c r="G32" s="55">
        <v>155.69999999999999</v>
      </c>
      <c r="H32" s="55">
        <v>86.4</v>
      </c>
      <c r="I32" s="53" t="str">
        <f t="shared" si="0"/>
        <v>IDX_ID_2175</v>
      </c>
    </row>
    <row r="33" spans="2:9" x14ac:dyDescent="0.25">
      <c r="B33" s="24" t="s">
        <v>86</v>
      </c>
      <c r="C33" s="24" t="s">
        <v>179</v>
      </c>
      <c r="D33" s="24" t="s">
        <v>125</v>
      </c>
      <c r="E33" s="24" t="s">
        <v>119</v>
      </c>
      <c r="F33" s="55" t="s">
        <v>126</v>
      </c>
      <c r="G33" s="55" t="s">
        <v>126</v>
      </c>
      <c r="H33" s="55"/>
      <c r="I33" s="53" t="str">
        <f t="shared" si="0"/>
        <v>IDX_ID_2176</v>
      </c>
    </row>
    <row r="34" spans="2:9" x14ac:dyDescent="0.25">
      <c r="B34" s="24" t="s">
        <v>86</v>
      </c>
      <c r="C34" s="24" t="s">
        <v>180</v>
      </c>
      <c r="D34" s="24" t="s">
        <v>170</v>
      </c>
      <c r="E34" s="24" t="s">
        <v>119</v>
      </c>
      <c r="F34" s="55">
        <v>31.680000000000003</v>
      </c>
      <c r="G34" s="55">
        <v>88.605000000000004</v>
      </c>
      <c r="H34" s="55"/>
      <c r="I34" s="53" t="str">
        <f t="shared" si="0"/>
        <v>IDX_ID_2183</v>
      </c>
    </row>
    <row r="35" spans="2:9" x14ac:dyDescent="0.25">
      <c r="B35" s="24" t="s">
        <v>86</v>
      </c>
      <c r="C35" s="24" t="s">
        <v>181</v>
      </c>
      <c r="D35" s="24" t="s">
        <v>182</v>
      </c>
      <c r="E35" s="24" t="s">
        <v>119</v>
      </c>
      <c r="F35" s="55">
        <v>131.47200000000001</v>
      </c>
      <c r="G35" s="55" t="s">
        <v>126</v>
      </c>
      <c r="H35" s="55"/>
      <c r="I35" s="53" t="str">
        <f t="shared" si="0"/>
        <v>IDX_ID_2198</v>
      </c>
    </row>
    <row r="36" spans="2:9" x14ac:dyDescent="0.25">
      <c r="B36" s="24" t="s">
        <v>86</v>
      </c>
      <c r="C36" s="24" t="s">
        <v>183</v>
      </c>
      <c r="D36" s="24" t="s">
        <v>184</v>
      </c>
      <c r="E36" s="24" t="s">
        <v>132</v>
      </c>
      <c r="F36" s="55">
        <v>652.89600000000007</v>
      </c>
      <c r="G36" s="55">
        <v>502.68</v>
      </c>
      <c r="H36" s="55">
        <v>289.83999999999997</v>
      </c>
      <c r="I36" s="53" t="str">
        <f t="shared" si="0"/>
        <v>IDX_ID_2203</v>
      </c>
    </row>
    <row r="37" spans="2:9" x14ac:dyDescent="0.25">
      <c r="B37" s="24" t="s">
        <v>86</v>
      </c>
      <c r="C37" s="24" t="s">
        <v>185</v>
      </c>
      <c r="D37" s="24" t="s">
        <v>186</v>
      </c>
      <c r="E37" s="24" t="s">
        <v>132</v>
      </c>
      <c r="F37" s="55">
        <v>3787.12</v>
      </c>
      <c r="G37" s="55">
        <v>4878.0974999999999</v>
      </c>
      <c r="H37" s="55">
        <v>4235.5200000000004</v>
      </c>
      <c r="I37" s="53" t="str">
        <f t="shared" si="0"/>
        <v>IDX_ID_2204</v>
      </c>
    </row>
    <row r="38" spans="2:9" x14ac:dyDescent="0.25">
      <c r="B38" s="24" t="s">
        <v>86</v>
      </c>
      <c r="C38" s="24" t="s">
        <v>187</v>
      </c>
      <c r="D38" s="24" t="s">
        <v>188</v>
      </c>
      <c r="E38" s="24" t="s">
        <v>132</v>
      </c>
      <c r="F38" s="55">
        <v>29.632000000000001</v>
      </c>
      <c r="G38" s="55">
        <v>374.24250000000001</v>
      </c>
      <c r="H38" s="55">
        <v>373.42</v>
      </c>
      <c r="I38" s="53" t="str">
        <f t="shared" si="0"/>
        <v>IDX_ID_2205</v>
      </c>
    </row>
    <row r="39" spans="2:9" x14ac:dyDescent="0.25">
      <c r="B39" s="24" t="s">
        <v>86</v>
      </c>
      <c r="C39" s="24" t="s">
        <v>189</v>
      </c>
      <c r="D39" s="24" t="s">
        <v>190</v>
      </c>
      <c r="E39" s="24" t="s">
        <v>191</v>
      </c>
      <c r="F39" s="55" t="s">
        <v>126</v>
      </c>
      <c r="G39" s="55">
        <v>34.56</v>
      </c>
      <c r="H39" s="55"/>
      <c r="I39" s="53" t="str">
        <f t="shared" si="0"/>
        <v>IDX_ID_2268</v>
      </c>
    </row>
    <row r="40" spans="2:9" x14ac:dyDescent="0.25">
      <c r="B40" s="24" t="s">
        <v>86</v>
      </c>
      <c r="C40" s="24" t="s">
        <v>192</v>
      </c>
      <c r="D40" s="24" t="s">
        <v>193</v>
      </c>
      <c r="E40" s="24" t="s">
        <v>132</v>
      </c>
      <c r="F40" s="55">
        <v>1446.576</v>
      </c>
      <c r="G40" s="55">
        <v>1679.1824999999999</v>
      </c>
      <c r="H40" s="55">
        <v>911.76</v>
      </c>
      <c r="I40" s="53" t="str">
        <f t="shared" si="0"/>
        <v>IDX_ID_2653</v>
      </c>
    </row>
    <row r="41" spans="2:9" x14ac:dyDescent="0.25">
      <c r="B41" s="24" t="s">
        <v>86</v>
      </c>
      <c r="C41" s="24" t="s">
        <v>194</v>
      </c>
      <c r="D41" s="24" t="s">
        <v>195</v>
      </c>
      <c r="E41" s="24" t="s">
        <v>132</v>
      </c>
      <c r="F41" s="55" t="s">
        <v>126</v>
      </c>
      <c r="G41" s="55">
        <v>586.38</v>
      </c>
      <c r="H41" s="55">
        <v>1093.81</v>
      </c>
      <c r="I41" s="53" t="str">
        <f t="shared" si="0"/>
        <v>IDX_ID_2776</v>
      </c>
    </row>
    <row r="42" spans="2:9" x14ac:dyDescent="0.25">
      <c r="B42" s="24" t="s">
        <v>86</v>
      </c>
      <c r="C42" s="24" t="s">
        <v>196</v>
      </c>
      <c r="D42" s="24" t="s">
        <v>160</v>
      </c>
      <c r="E42" s="24" t="s">
        <v>119</v>
      </c>
      <c r="F42" s="55">
        <v>20.52</v>
      </c>
      <c r="G42" s="55" t="s">
        <v>126</v>
      </c>
      <c r="H42" s="55"/>
      <c r="I42" s="53" t="str">
        <f t="shared" si="0"/>
        <v>IDX_ID_2971</v>
      </c>
    </row>
    <row r="43" spans="2:9" x14ac:dyDescent="0.25">
      <c r="B43" s="24" t="s">
        <v>86</v>
      </c>
      <c r="C43" s="24" t="s">
        <v>197</v>
      </c>
      <c r="D43" s="24" t="s">
        <v>198</v>
      </c>
      <c r="E43" s="24" t="s">
        <v>119</v>
      </c>
      <c r="F43" s="55" t="s">
        <v>126</v>
      </c>
      <c r="G43" s="55">
        <v>9.375</v>
      </c>
      <c r="H43" s="55">
        <v>4.25</v>
      </c>
      <c r="I43" s="53" t="str">
        <f t="shared" si="0"/>
        <v>IDX_ID_0004</v>
      </c>
    </row>
    <row r="44" spans="2:9" x14ac:dyDescent="0.25">
      <c r="B44" s="24" t="s">
        <v>86</v>
      </c>
      <c r="C44" s="24" t="s">
        <v>199</v>
      </c>
      <c r="D44" s="24" t="s">
        <v>200</v>
      </c>
      <c r="E44" s="24" t="s">
        <v>119</v>
      </c>
      <c r="F44" s="55">
        <v>104.176</v>
      </c>
      <c r="G44" s="55">
        <v>35.64</v>
      </c>
      <c r="H44" s="55">
        <v>33.24</v>
      </c>
      <c r="I44" s="53" t="str">
        <f t="shared" si="0"/>
        <v>IDX_ID_0005</v>
      </c>
    </row>
    <row r="45" spans="2:9" x14ac:dyDescent="0.25">
      <c r="B45" s="24" t="s">
        <v>86</v>
      </c>
      <c r="C45" s="24" t="s">
        <v>201</v>
      </c>
      <c r="D45" s="24" t="s">
        <v>202</v>
      </c>
      <c r="E45" s="24" t="s">
        <v>119</v>
      </c>
      <c r="F45" s="55" t="s">
        <v>126</v>
      </c>
      <c r="G45" s="55">
        <v>15.48</v>
      </c>
      <c r="H45" s="55"/>
      <c r="I45" s="53" t="str">
        <f t="shared" si="0"/>
        <v>IDX_ID_0006</v>
      </c>
    </row>
    <row r="46" spans="2:9" x14ac:dyDescent="0.25">
      <c r="B46" s="24" t="s">
        <v>86</v>
      </c>
      <c r="C46" s="24" t="s">
        <v>203</v>
      </c>
      <c r="D46" s="24" t="s">
        <v>204</v>
      </c>
      <c r="E46" s="24" t="s">
        <v>119</v>
      </c>
      <c r="F46" s="55" t="s">
        <v>126</v>
      </c>
      <c r="G46" s="55">
        <v>29.94</v>
      </c>
      <c r="H46" s="55"/>
      <c r="I46" s="53" t="str">
        <f t="shared" si="0"/>
        <v>IDX_ID_0007</v>
      </c>
    </row>
    <row r="47" spans="2:9" x14ac:dyDescent="0.25">
      <c r="B47" s="24" t="s">
        <v>86</v>
      </c>
      <c r="C47" s="24" t="s">
        <v>205</v>
      </c>
      <c r="D47" s="24" t="s">
        <v>206</v>
      </c>
      <c r="E47" s="24" t="s">
        <v>119</v>
      </c>
      <c r="F47" s="55" t="s">
        <v>126</v>
      </c>
      <c r="G47" s="55" t="s">
        <v>126</v>
      </c>
      <c r="H47" s="55"/>
      <c r="I47" s="53" t="str">
        <f t="shared" si="0"/>
        <v>IDX_ID_0008</v>
      </c>
    </row>
    <row r="48" spans="2:9" x14ac:dyDescent="0.25">
      <c r="B48" s="24" t="s">
        <v>86</v>
      </c>
      <c r="C48" s="24" t="s">
        <v>207</v>
      </c>
      <c r="D48" s="24" t="s">
        <v>208</v>
      </c>
      <c r="E48" s="24" t="s">
        <v>119</v>
      </c>
      <c r="F48" s="55">
        <v>32.736000000000004</v>
      </c>
      <c r="G48" s="55">
        <v>49.335000000000001</v>
      </c>
      <c r="H48" s="55">
        <v>17.96</v>
      </c>
      <c r="I48" s="53" t="str">
        <f t="shared" si="0"/>
        <v>IDX_ID_0010</v>
      </c>
    </row>
    <row r="49" spans="2:9" x14ac:dyDescent="0.25">
      <c r="B49" s="24" t="s">
        <v>86</v>
      </c>
      <c r="C49" s="24" t="s">
        <v>209</v>
      </c>
      <c r="D49" s="24" t="s">
        <v>210</v>
      </c>
      <c r="E49" s="24" t="s">
        <v>119</v>
      </c>
      <c r="F49" s="55" t="s">
        <v>126</v>
      </c>
      <c r="G49" s="55">
        <v>13.537500000000001</v>
      </c>
      <c r="H49" s="55"/>
      <c r="I49" s="53" t="str">
        <f t="shared" si="0"/>
        <v>IDX_ID_0039</v>
      </c>
    </row>
    <row r="50" spans="2:9" x14ac:dyDescent="0.25">
      <c r="B50" s="24" t="s">
        <v>86</v>
      </c>
      <c r="C50" s="24" t="s">
        <v>211</v>
      </c>
      <c r="D50" s="24" t="s">
        <v>212</v>
      </c>
      <c r="E50" s="24" t="s">
        <v>119</v>
      </c>
      <c r="F50" s="55">
        <v>14.344000000000001</v>
      </c>
      <c r="G50" s="55" t="s">
        <v>126</v>
      </c>
      <c r="H50" s="55"/>
      <c r="I50" s="53" t="str">
        <f t="shared" si="0"/>
        <v>IDX_ID_0040</v>
      </c>
    </row>
    <row r="51" spans="2:9" x14ac:dyDescent="0.25">
      <c r="B51" s="24" t="s">
        <v>86</v>
      </c>
      <c r="C51" s="24" t="s">
        <v>213</v>
      </c>
      <c r="D51" s="24" t="s">
        <v>214</v>
      </c>
      <c r="E51" s="24" t="s">
        <v>144</v>
      </c>
      <c r="F51" s="55" t="s">
        <v>126</v>
      </c>
      <c r="G51" s="55" t="s">
        <v>126</v>
      </c>
      <c r="H51" s="55"/>
      <c r="I51" s="53" t="str">
        <f t="shared" si="0"/>
        <v>IDX_ID_0067</v>
      </c>
    </row>
    <row r="52" spans="2:9" x14ac:dyDescent="0.25">
      <c r="B52" s="24" t="s">
        <v>86</v>
      </c>
      <c r="C52" s="24" t="s">
        <v>215</v>
      </c>
      <c r="D52" s="24" t="s">
        <v>216</v>
      </c>
      <c r="E52" s="24" t="s">
        <v>217</v>
      </c>
      <c r="F52" s="55" t="s">
        <v>126</v>
      </c>
      <c r="G52" s="55">
        <v>3690.3599999999997</v>
      </c>
      <c r="H52" s="55">
        <v>4824</v>
      </c>
      <c r="I52" s="53" t="str">
        <f t="shared" si="0"/>
        <v>IDX_ID_0002</v>
      </c>
    </row>
    <row r="53" spans="2:9" x14ac:dyDescent="0.25">
      <c r="B53" s="24" t="s">
        <v>86</v>
      </c>
      <c r="C53" s="24" t="s">
        <v>218</v>
      </c>
      <c r="D53" s="24" t="s">
        <v>219</v>
      </c>
      <c r="E53" s="24" t="s">
        <v>132</v>
      </c>
      <c r="F53" s="55">
        <v>1188.568</v>
      </c>
      <c r="G53" s="55">
        <v>3028.1475</v>
      </c>
      <c r="H53" s="55">
        <v>1832.29</v>
      </c>
      <c r="I53" s="53" t="str">
        <f t="shared" si="0"/>
        <v>IDX_ID_0003</v>
      </c>
    </row>
    <row r="54" spans="2:9" x14ac:dyDescent="0.25">
      <c r="B54" s="24" t="s">
        <v>86</v>
      </c>
      <c r="C54" s="24" t="s">
        <v>220</v>
      </c>
      <c r="D54" s="24" t="s">
        <v>221</v>
      </c>
      <c r="E54" s="24" t="s">
        <v>144</v>
      </c>
      <c r="F54" s="55">
        <v>1359.0720000000001</v>
      </c>
      <c r="G54" s="55">
        <v>7374.9974999999995</v>
      </c>
      <c r="H54" s="55">
        <v>323</v>
      </c>
      <c r="I54" s="53" t="str">
        <f t="shared" si="0"/>
        <v>IDX_ID_0123</v>
      </c>
    </row>
    <row r="55" spans="2:9" x14ac:dyDescent="0.25">
      <c r="B55" s="24" t="s">
        <v>86</v>
      </c>
      <c r="C55" s="24" t="s">
        <v>222</v>
      </c>
      <c r="D55" s="24" t="s">
        <v>223</v>
      </c>
      <c r="E55" s="24" t="s">
        <v>224</v>
      </c>
      <c r="F55" s="55" t="s">
        <v>126</v>
      </c>
      <c r="G55" s="55" t="s">
        <v>126</v>
      </c>
      <c r="H55" s="55"/>
      <c r="I55" s="53" t="str">
        <f t="shared" si="0"/>
        <v>IDX_ID_0059</v>
      </c>
    </row>
    <row r="56" spans="2:9" x14ac:dyDescent="0.25">
      <c r="B56" s="24" t="s">
        <v>86</v>
      </c>
      <c r="C56" s="24" t="s">
        <v>225</v>
      </c>
      <c r="D56" s="24" t="s">
        <v>226</v>
      </c>
      <c r="E56" s="24" t="s">
        <v>224</v>
      </c>
      <c r="F56" s="55">
        <v>2592</v>
      </c>
      <c r="G56" s="55">
        <v>1844.04</v>
      </c>
      <c r="H56" s="55">
        <v>4267.1899999999996</v>
      </c>
      <c r="I56" s="53" t="str">
        <f t="shared" si="0"/>
        <v>IDX_ID_2055</v>
      </c>
    </row>
    <row r="57" spans="2:9" x14ac:dyDescent="0.25">
      <c r="B57" s="24" t="s">
        <v>86</v>
      </c>
      <c r="C57" s="24" t="s">
        <v>227</v>
      </c>
      <c r="D57" s="24" t="s">
        <v>228</v>
      </c>
      <c r="E57" s="24" t="s">
        <v>229</v>
      </c>
      <c r="F57" s="55" t="s">
        <v>126</v>
      </c>
      <c r="G57" s="55">
        <v>1006.26</v>
      </c>
      <c r="H57" s="55"/>
      <c r="I57" s="53" t="str">
        <f t="shared" si="0"/>
        <v>IDX_ID_2303</v>
      </c>
    </row>
    <row r="58" spans="2:9" x14ac:dyDescent="0.25">
      <c r="B58" s="24" t="s">
        <v>86</v>
      </c>
      <c r="C58" s="24" t="s">
        <v>230</v>
      </c>
      <c r="D58" s="24" t="s">
        <v>231</v>
      </c>
      <c r="E58" s="24" t="s">
        <v>224</v>
      </c>
      <c r="F58" s="55">
        <v>7430.4000000000005</v>
      </c>
      <c r="G58" s="55">
        <v>5984.0625</v>
      </c>
      <c r="H58" s="55">
        <v>10025.39</v>
      </c>
      <c r="I58" s="53" t="str">
        <f t="shared" si="0"/>
        <v>IDX_ID_3608</v>
      </c>
    </row>
    <row r="59" spans="2:9" x14ac:dyDescent="0.25">
      <c r="B59" s="24" t="s">
        <v>86</v>
      </c>
      <c r="C59" s="24" t="s">
        <v>232</v>
      </c>
      <c r="D59" s="24" t="s">
        <v>233</v>
      </c>
      <c r="E59" s="24" t="s">
        <v>229</v>
      </c>
      <c r="F59" s="55" t="s">
        <v>126</v>
      </c>
      <c r="G59" s="55">
        <v>127.7475</v>
      </c>
      <c r="H59" s="55"/>
      <c r="I59" s="53" t="str">
        <f t="shared" si="0"/>
        <v>IDX_ID_3665</v>
      </c>
    </row>
    <row r="60" spans="2:9" x14ac:dyDescent="0.25">
      <c r="B60" s="24" t="s">
        <v>86</v>
      </c>
      <c r="C60" s="24" t="s">
        <v>234</v>
      </c>
      <c r="D60" s="24" t="s">
        <v>235</v>
      </c>
      <c r="E60" s="24" t="s">
        <v>229</v>
      </c>
      <c r="F60" s="55">
        <v>364.21600000000001</v>
      </c>
      <c r="G60" s="55">
        <v>566.46</v>
      </c>
      <c r="H60" s="55">
        <v>683.32</v>
      </c>
      <c r="I60" s="53" t="str">
        <f t="shared" si="0"/>
        <v>IDX_ID_6635</v>
      </c>
    </row>
    <row r="61" spans="2:9" x14ac:dyDescent="0.25">
      <c r="B61" s="24" t="s">
        <v>86</v>
      </c>
      <c r="C61" s="24" t="s">
        <v>236</v>
      </c>
      <c r="D61" s="24" t="s">
        <v>237</v>
      </c>
      <c r="E61" s="24" t="s">
        <v>229</v>
      </c>
      <c r="F61" s="55">
        <v>1031.8399999999999</v>
      </c>
      <c r="G61" s="55">
        <v>324.42</v>
      </c>
      <c r="H61" s="55">
        <v>2922.97</v>
      </c>
      <c r="I61" s="53" t="str">
        <f t="shared" si="0"/>
        <v>IDX_ID_6981</v>
      </c>
    </row>
    <row r="62" spans="2:9" x14ac:dyDescent="0.25">
      <c r="B62" s="24" t="s">
        <v>86</v>
      </c>
      <c r="C62" s="24" t="s">
        <v>238</v>
      </c>
      <c r="D62" s="24" t="s">
        <v>239</v>
      </c>
      <c r="E62" s="24" t="s">
        <v>240</v>
      </c>
      <c r="F62" s="55">
        <v>187.304</v>
      </c>
      <c r="G62" s="55">
        <v>317.79750000000001</v>
      </c>
      <c r="H62" s="55">
        <v>251.42</v>
      </c>
      <c r="I62" s="53" t="str">
        <f t="shared" si="0"/>
        <v>IDX_ID_7112</v>
      </c>
    </row>
    <row r="63" spans="2:9" x14ac:dyDescent="0.25">
      <c r="B63" s="24" t="s">
        <v>86</v>
      </c>
      <c r="C63" s="24" t="s">
        <v>241</v>
      </c>
      <c r="D63" s="24" t="s">
        <v>242</v>
      </c>
      <c r="E63" s="24" t="s">
        <v>240</v>
      </c>
      <c r="F63" s="55">
        <v>248.14400000000001</v>
      </c>
      <c r="G63" s="55">
        <v>422.18999999999994</v>
      </c>
      <c r="H63" s="55">
        <v>638.27</v>
      </c>
      <c r="I63" s="53" t="str">
        <f t="shared" si="0"/>
        <v>IDX_ID_7120</v>
      </c>
    </row>
    <row r="64" spans="2:9" x14ac:dyDescent="0.25">
      <c r="B64" s="24" t="s">
        <v>86</v>
      </c>
      <c r="C64" s="24" t="s">
        <v>243</v>
      </c>
      <c r="D64" s="24" t="s">
        <v>244</v>
      </c>
      <c r="E64" s="24" t="s">
        <v>90</v>
      </c>
      <c r="F64" s="55">
        <v>282.20800000000003</v>
      </c>
      <c r="G64" s="55">
        <v>314.90999999999997</v>
      </c>
      <c r="H64" s="55">
        <v>418.03</v>
      </c>
      <c r="I64" s="53" t="str">
        <f t="shared" si="0"/>
        <v>IDX_ID_7575</v>
      </c>
    </row>
    <row r="65" spans="2:9" x14ac:dyDescent="0.25">
      <c r="B65" s="24" t="s">
        <v>86</v>
      </c>
      <c r="C65" s="24" t="s">
        <v>245</v>
      </c>
      <c r="D65" s="24" t="s">
        <v>246</v>
      </c>
      <c r="E65" s="24" t="s">
        <v>90</v>
      </c>
      <c r="F65" s="55">
        <v>854.80000000000007</v>
      </c>
      <c r="G65" s="55">
        <v>862.61250000000007</v>
      </c>
      <c r="H65" s="55">
        <v>943.25</v>
      </c>
      <c r="I65" s="53" t="str">
        <f t="shared" si="0"/>
        <v>IDX_ID_7583</v>
      </c>
    </row>
    <row r="66" spans="2:9" x14ac:dyDescent="0.25">
      <c r="B66" s="24" t="s">
        <v>86</v>
      </c>
      <c r="C66" s="24" t="s">
        <v>247</v>
      </c>
      <c r="D66" s="24" t="s">
        <v>248</v>
      </c>
      <c r="E66" s="24" t="s">
        <v>90</v>
      </c>
      <c r="F66" s="55">
        <v>535.75200000000007</v>
      </c>
      <c r="G66" s="55">
        <v>572.02500000000009</v>
      </c>
      <c r="H66" s="55">
        <v>707.16</v>
      </c>
      <c r="I66" s="53" t="str">
        <f t="shared" si="0"/>
        <v>IDX_ID_7591</v>
      </c>
    </row>
    <row r="67" spans="2:9" x14ac:dyDescent="0.25">
      <c r="B67" s="24" t="s">
        <v>86</v>
      </c>
      <c r="C67" s="24" t="s">
        <v>249</v>
      </c>
      <c r="D67" s="24" t="s">
        <v>250</v>
      </c>
      <c r="E67" s="24" t="s">
        <v>224</v>
      </c>
      <c r="F67" s="55">
        <v>153.86400000000003</v>
      </c>
      <c r="G67" s="55">
        <v>314.8125</v>
      </c>
      <c r="H67" s="55">
        <v>346.27</v>
      </c>
      <c r="I67" s="53" t="str">
        <f t="shared" si="0"/>
        <v>IDX_ID_7625</v>
      </c>
    </row>
    <row r="68" spans="2:9" x14ac:dyDescent="0.25">
      <c r="B68" s="24" t="s">
        <v>86</v>
      </c>
      <c r="C68" s="24" t="s">
        <v>251</v>
      </c>
      <c r="D68" s="24" t="s">
        <v>252</v>
      </c>
      <c r="E68" s="24" t="s">
        <v>224</v>
      </c>
      <c r="F68" s="55">
        <v>281.16000000000003</v>
      </c>
      <c r="G68" s="55">
        <v>340.59000000000003</v>
      </c>
      <c r="H68" s="55">
        <v>521.27</v>
      </c>
      <c r="I68" s="53" t="str">
        <f t="shared" ref="I68:I131" si="1">"IDX_ID_" &amp; RIGHT(C68,4)</f>
        <v>IDX_ID_7633</v>
      </c>
    </row>
    <row r="69" spans="2:9" x14ac:dyDescent="0.25">
      <c r="B69" s="24" t="s">
        <v>86</v>
      </c>
      <c r="C69" s="24" t="s">
        <v>253</v>
      </c>
      <c r="D69" s="24" t="s">
        <v>254</v>
      </c>
      <c r="E69" s="24" t="s">
        <v>90</v>
      </c>
      <c r="F69" s="55" t="s">
        <v>126</v>
      </c>
      <c r="G69" s="55" t="s">
        <v>126</v>
      </c>
      <c r="H69" s="55">
        <v>90</v>
      </c>
      <c r="I69" s="53" t="str">
        <f t="shared" si="1"/>
        <v>IDX_ID_0488</v>
      </c>
    </row>
    <row r="70" spans="2:9" x14ac:dyDescent="0.25">
      <c r="B70" s="24" t="s">
        <v>86</v>
      </c>
      <c r="C70" s="24" t="s">
        <v>255</v>
      </c>
      <c r="D70" s="24" t="s">
        <v>256</v>
      </c>
      <c r="E70" s="24" t="s">
        <v>257</v>
      </c>
      <c r="F70" s="55">
        <v>35.119999999999997</v>
      </c>
      <c r="G70" s="55">
        <v>41.04</v>
      </c>
      <c r="H70" s="55">
        <v>43.48</v>
      </c>
      <c r="I70" s="53" t="str">
        <f t="shared" si="1"/>
        <v>IDX_ID_5859</v>
      </c>
    </row>
    <row r="71" spans="2:9" x14ac:dyDescent="0.25">
      <c r="B71" s="24" t="s">
        <v>86</v>
      </c>
      <c r="C71" s="24" t="s">
        <v>258</v>
      </c>
      <c r="D71" s="24" t="s">
        <v>259</v>
      </c>
      <c r="E71" s="24" t="s">
        <v>229</v>
      </c>
      <c r="F71" s="55">
        <v>947.44799999999998</v>
      </c>
      <c r="G71" s="55" t="s">
        <v>126</v>
      </c>
      <c r="H71" s="55">
        <v>9669.69</v>
      </c>
      <c r="I71" s="53" t="str">
        <f t="shared" si="1"/>
        <v>IDX_ID_6220</v>
      </c>
    </row>
    <row r="72" spans="2:9" x14ac:dyDescent="0.25">
      <c r="B72" s="24" t="s">
        <v>86</v>
      </c>
      <c r="C72" s="24" t="s">
        <v>260</v>
      </c>
      <c r="D72" s="24" t="s">
        <v>261</v>
      </c>
      <c r="E72" s="24" t="s">
        <v>229</v>
      </c>
      <c r="F72" s="55" t="s">
        <v>126</v>
      </c>
      <c r="G72" s="55">
        <v>849.73500000000001</v>
      </c>
      <c r="H72" s="55"/>
      <c r="I72" s="53" t="str">
        <f t="shared" si="1"/>
        <v>IDX_ID__NEW</v>
      </c>
    </row>
    <row r="73" spans="2:9" x14ac:dyDescent="0.25">
      <c r="B73" s="24" t="s">
        <v>86</v>
      </c>
      <c r="C73" s="24" t="s">
        <v>262</v>
      </c>
      <c r="D73" s="24" t="s">
        <v>263</v>
      </c>
      <c r="E73" s="24" t="s">
        <v>229</v>
      </c>
      <c r="F73" s="55">
        <v>10037.424000000001</v>
      </c>
      <c r="G73" s="55">
        <v>8970.2100000000009</v>
      </c>
      <c r="H73" s="55">
        <v>2311.58</v>
      </c>
      <c r="I73" s="53" t="str">
        <f t="shared" si="1"/>
        <v>IDX_ID_8937</v>
      </c>
    </row>
    <row r="74" spans="2:9" x14ac:dyDescent="0.25">
      <c r="B74" s="24" t="s">
        <v>86</v>
      </c>
      <c r="C74" s="24" t="s">
        <v>264</v>
      </c>
      <c r="D74" s="24" t="s">
        <v>265</v>
      </c>
      <c r="E74" s="24" t="s">
        <v>90</v>
      </c>
      <c r="F74" s="55">
        <v>1538.5520000000001</v>
      </c>
      <c r="G74" s="55">
        <v>2004.2774999999999</v>
      </c>
      <c r="H74" s="55">
        <v>1382.8</v>
      </c>
      <c r="I74" s="53" t="str">
        <f t="shared" si="1"/>
        <v>IDX_ID_1337</v>
      </c>
    </row>
    <row r="75" spans="2:9" x14ac:dyDescent="0.25">
      <c r="B75" s="24" t="s">
        <v>86</v>
      </c>
      <c r="C75" s="24" t="s">
        <v>266</v>
      </c>
      <c r="D75" s="24" t="s">
        <v>267</v>
      </c>
      <c r="E75" s="24" t="s">
        <v>90</v>
      </c>
      <c r="F75" s="55">
        <v>2247.9680000000003</v>
      </c>
      <c r="G75" s="55">
        <v>2310.9974999999999</v>
      </c>
      <c r="H75" s="55">
        <v>2626.01</v>
      </c>
      <c r="I75" s="53" t="str">
        <f t="shared" si="1"/>
        <v>IDX_ID_1451</v>
      </c>
    </row>
    <row r="76" spans="2:9" x14ac:dyDescent="0.25">
      <c r="B76" s="24" t="s">
        <v>86</v>
      </c>
      <c r="C76" s="24" t="s">
        <v>268</v>
      </c>
      <c r="D76" s="24" t="s">
        <v>269</v>
      </c>
      <c r="E76" s="24" t="s">
        <v>90</v>
      </c>
      <c r="F76" s="55">
        <v>2124.944</v>
      </c>
      <c r="G76" s="55">
        <v>2215.875</v>
      </c>
      <c r="H76" s="55">
        <v>2255.89</v>
      </c>
      <c r="I76" s="53" t="str">
        <f t="shared" si="1"/>
        <v>IDX_ID_1469</v>
      </c>
    </row>
    <row r="77" spans="2:9" x14ac:dyDescent="0.25">
      <c r="B77" s="24" t="s">
        <v>86</v>
      </c>
      <c r="C77" s="24" t="s">
        <v>270</v>
      </c>
      <c r="D77" s="24" t="s">
        <v>271</v>
      </c>
      <c r="E77" s="24" t="s">
        <v>90</v>
      </c>
      <c r="F77" s="55">
        <v>7182.2880000000005</v>
      </c>
      <c r="G77" s="55">
        <v>1580.7525000000001</v>
      </c>
      <c r="H77" s="55">
        <v>3669.82</v>
      </c>
      <c r="I77" s="53" t="str">
        <f t="shared" si="1"/>
        <v>IDX_ID_2079</v>
      </c>
    </row>
    <row r="78" spans="2:9" x14ac:dyDescent="0.25">
      <c r="B78" s="24" t="s">
        <v>86</v>
      </c>
      <c r="C78" s="24" t="s">
        <v>272</v>
      </c>
      <c r="D78" s="24" t="s">
        <v>273</v>
      </c>
      <c r="E78" s="24" t="s">
        <v>90</v>
      </c>
      <c r="F78" s="55">
        <v>2143.4080000000004</v>
      </c>
      <c r="G78" s="55">
        <v>1151.5875000000001</v>
      </c>
      <c r="H78" s="55">
        <v>1274.1099999999999</v>
      </c>
      <c r="I78" s="53" t="str">
        <f t="shared" si="1"/>
        <v>IDX_ID_3598</v>
      </c>
    </row>
    <row r="79" spans="2:9" x14ac:dyDescent="0.25">
      <c r="B79" s="24" t="s">
        <v>86</v>
      </c>
      <c r="C79" s="24" t="s">
        <v>274</v>
      </c>
      <c r="D79" s="24" t="s">
        <v>275</v>
      </c>
      <c r="E79" s="24" t="s">
        <v>90</v>
      </c>
      <c r="F79" s="55">
        <v>145.92000000000002</v>
      </c>
      <c r="G79" s="55">
        <v>467.40750000000003</v>
      </c>
      <c r="H79" s="55">
        <v>2220</v>
      </c>
      <c r="I79" s="53" t="str">
        <f t="shared" si="1"/>
        <v>IDX_ID_4869</v>
      </c>
    </row>
    <row r="80" spans="2:9" x14ac:dyDescent="0.25">
      <c r="B80" s="24" t="s">
        <v>86</v>
      </c>
      <c r="C80" s="24" t="s">
        <v>276</v>
      </c>
      <c r="D80" s="24" t="s">
        <v>277</v>
      </c>
      <c r="E80" s="24" t="s">
        <v>90</v>
      </c>
      <c r="F80" s="55">
        <v>143.816</v>
      </c>
      <c r="G80" s="55">
        <v>188.8725</v>
      </c>
      <c r="H80" s="55">
        <v>379.8</v>
      </c>
      <c r="I80" s="53" t="str">
        <f t="shared" si="1"/>
        <v>IDX_ID_5007</v>
      </c>
    </row>
    <row r="81" spans="2:9" x14ac:dyDescent="0.25">
      <c r="B81" s="24" t="s">
        <v>86</v>
      </c>
      <c r="C81" s="24" t="s">
        <v>278</v>
      </c>
      <c r="D81" s="24" t="s">
        <v>279</v>
      </c>
      <c r="E81" s="24" t="s">
        <v>90</v>
      </c>
      <c r="F81" s="55">
        <v>518.30399999999997</v>
      </c>
      <c r="G81" s="55">
        <v>175.08749999999998</v>
      </c>
      <c r="H81" s="55">
        <v>205.71</v>
      </c>
      <c r="I81" s="53" t="str">
        <f t="shared" si="1"/>
        <v>IDX_ID_5023</v>
      </c>
    </row>
    <row r="82" spans="2:9" x14ac:dyDescent="0.25">
      <c r="B82" s="24" t="s">
        <v>86</v>
      </c>
      <c r="C82" s="24" t="s">
        <v>280</v>
      </c>
      <c r="D82" s="24" t="s">
        <v>281</v>
      </c>
      <c r="E82" s="24" t="s">
        <v>90</v>
      </c>
      <c r="F82" s="55">
        <v>1013.48</v>
      </c>
      <c r="G82" s="55">
        <v>1623.2325000000001</v>
      </c>
      <c r="H82" s="55">
        <v>2248.21</v>
      </c>
      <c r="I82" s="53" t="str">
        <f t="shared" si="1"/>
        <v>IDX_ID_5031</v>
      </c>
    </row>
    <row r="83" spans="2:9" x14ac:dyDescent="0.25">
      <c r="B83" s="24" t="s">
        <v>86</v>
      </c>
      <c r="C83" s="24" t="s">
        <v>282</v>
      </c>
      <c r="D83" s="24" t="s">
        <v>283</v>
      </c>
      <c r="E83" s="24" t="s">
        <v>90</v>
      </c>
      <c r="F83" s="55">
        <v>1161.816</v>
      </c>
      <c r="G83" s="55">
        <v>751.88249999999994</v>
      </c>
      <c r="H83" s="55">
        <v>366.61</v>
      </c>
      <c r="I83" s="53" t="str">
        <f t="shared" si="1"/>
        <v>IDX_ID_5411</v>
      </c>
    </row>
    <row r="84" spans="2:9" x14ac:dyDescent="0.25">
      <c r="B84" s="24" t="s">
        <v>86</v>
      </c>
      <c r="C84" s="24" t="s">
        <v>284</v>
      </c>
      <c r="D84" s="24" t="s">
        <v>285</v>
      </c>
      <c r="E84" s="24" t="s">
        <v>90</v>
      </c>
      <c r="F84" s="55">
        <v>297.86399999999998</v>
      </c>
      <c r="G84" s="55">
        <v>343.10250000000002</v>
      </c>
      <c r="H84" s="55">
        <v>258.3</v>
      </c>
      <c r="I84" s="53" t="str">
        <f t="shared" si="1"/>
        <v>IDX_ID_5429</v>
      </c>
    </row>
    <row r="85" spans="2:9" x14ac:dyDescent="0.25">
      <c r="B85" s="24" t="s">
        <v>86</v>
      </c>
      <c r="C85" s="24" t="s">
        <v>286</v>
      </c>
      <c r="D85" s="24" t="s">
        <v>287</v>
      </c>
      <c r="E85" s="24" t="s">
        <v>90</v>
      </c>
      <c r="F85" s="55">
        <v>825.6</v>
      </c>
      <c r="G85" s="55">
        <v>388.26</v>
      </c>
      <c r="H85" s="55">
        <v>453.44</v>
      </c>
      <c r="I85" s="53" t="str">
        <f t="shared" si="1"/>
        <v>IDX_ID_5437</v>
      </c>
    </row>
    <row r="86" spans="2:9" x14ac:dyDescent="0.25">
      <c r="B86" s="24" t="s">
        <v>86</v>
      </c>
      <c r="C86" s="24" t="s">
        <v>288</v>
      </c>
      <c r="D86" s="24" t="s">
        <v>289</v>
      </c>
      <c r="E86" s="24" t="s">
        <v>90</v>
      </c>
      <c r="F86" s="55">
        <v>151.84800000000001</v>
      </c>
      <c r="G86" s="55">
        <v>263.8125</v>
      </c>
      <c r="H86" s="55">
        <v>873.98</v>
      </c>
      <c r="I86" s="53" t="str">
        <f t="shared" si="1"/>
        <v>IDX_ID_5445</v>
      </c>
    </row>
    <row r="87" spans="2:9" x14ac:dyDescent="0.25">
      <c r="B87" s="24" t="s">
        <v>86</v>
      </c>
      <c r="C87" s="24" t="s">
        <v>290</v>
      </c>
      <c r="D87" s="24" t="s">
        <v>291</v>
      </c>
      <c r="E87" s="24" t="s">
        <v>229</v>
      </c>
      <c r="F87" s="55">
        <v>3314.2400000000002</v>
      </c>
      <c r="G87" s="55">
        <v>1899.3150000000001</v>
      </c>
      <c r="H87" s="55">
        <v>3247.48</v>
      </c>
      <c r="I87" s="53" t="str">
        <f t="shared" si="1"/>
        <v>IDX_ID_6401</v>
      </c>
    </row>
    <row r="88" spans="2:9" x14ac:dyDescent="0.25">
      <c r="B88" s="24" t="s">
        <v>86</v>
      </c>
      <c r="C88" s="24" t="s">
        <v>292</v>
      </c>
      <c r="D88" s="24" t="s">
        <v>293</v>
      </c>
      <c r="E88" s="24" t="s">
        <v>229</v>
      </c>
      <c r="F88" s="55">
        <v>-69.2</v>
      </c>
      <c r="G88" s="55">
        <v>409.73249999999996</v>
      </c>
      <c r="H88" s="55"/>
      <c r="I88" s="53" t="str">
        <f t="shared" si="1"/>
        <v>IDX_ID_6419</v>
      </c>
    </row>
    <row r="89" spans="2:9" x14ac:dyDescent="0.25">
      <c r="B89" s="24" t="s">
        <v>86</v>
      </c>
      <c r="C89" s="24" t="s">
        <v>294</v>
      </c>
      <c r="D89" s="24" t="s">
        <v>295</v>
      </c>
      <c r="E89" s="24" t="s">
        <v>240</v>
      </c>
      <c r="F89" s="55">
        <v>222.79200000000003</v>
      </c>
      <c r="G89" s="55">
        <v>409.28250000000003</v>
      </c>
      <c r="H89" s="55">
        <v>886.11</v>
      </c>
      <c r="I89" s="53" t="str">
        <f t="shared" si="1"/>
        <v>IDX_ID_7292</v>
      </c>
    </row>
    <row r="90" spans="2:9" x14ac:dyDescent="0.25">
      <c r="B90" s="24" t="s">
        <v>86</v>
      </c>
      <c r="C90" s="24" t="s">
        <v>296</v>
      </c>
      <c r="D90" s="24" t="s">
        <v>297</v>
      </c>
      <c r="E90" s="24" t="s">
        <v>240</v>
      </c>
      <c r="F90" s="55">
        <v>633.6</v>
      </c>
      <c r="G90" s="55">
        <v>1018.2075</v>
      </c>
      <c r="H90" s="55">
        <v>1446.66</v>
      </c>
      <c r="I90" s="53" t="str">
        <f t="shared" si="1"/>
        <v>IDX_ID_7615</v>
      </c>
    </row>
    <row r="91" spans="2:9" x14ac:dyDescent="0.25">
      <c r="B91" s="24" t="s">
        <v>86</v>
      </c>
      <c r="C91" s="24" t="s">
        <v>298</v>
      </c>
      <c r="D91" s="24" t="s">
        <v>299</v>
      </c>
      <c r="E91" s="24" t="s">
        <v>240</v>
      </c>
      <c r="F91" s="55">
        <v>555.72799999999995</v>
      </c>
      <c r="G91" s="55">
        <v>949.68000000000006</v>
      </c>
      <c r="H91" s="55">
        <v>1198.5899999999999</v>
      </c>
      <c r="I91" s="53" t="str">
        <f t="shared" si="1"/>
        <v>IDX_ID_7623</v>
      </c>
    </row>
    <row r="92" spans="2:9" x14ac:dyDescent="0.25">
      <c r="B92" s="24" t="s">
        <v>86</v>
      </c>
      <c r="C92" s="24" t="s">
        <v>300</v>
      </c>
      <c r="D92" s="24" t="s">
        <v>301</v>
      </c>
      <c r="E92" s="24" t="s">
        <v>240</v>
      </c>
      <c r="F92" s="55">
        <v>455.67200000000003</v>
      </c>
      <c r="G92" s="55">
        <v>841.79250000000002</v>
      </c>
      <c r="H92" s="55">
        <v>851.62</v>
      </c>
      <c r="I92" s="53" t="str">
        <f t="shared" si="1"/>
        <v>IDX_ID_7631</v>
      </c>
    </row>
    <row r="93" spans="2:9" x14ac:dyDescent="0.25">
      <c r="B93" s="24" t="s">
        <v>86</v>
      </c>
      <c r="C93" s="24" t="s">
        <v>302</v>
      </c>
      <c r="D93" s="24" t="s">
        <v>303</v>
      </c>
      <c r="E93" s="24" t="s">
        <v>240</v>
      </c>
      <c r="F93" s="55">
        <v>605.08800000000008</v>
      </c>
      <c r="G93" s="55">
        <v>996.28500000000008</v>
      </c>
      <c r="H93" s="55">
        <v>1440</v>
      </c>
      <c r="I93" s="53" t="str">
        <f t="shared" si="1"/>
        <v>IDX_ID_7649</v>
      </c>
    </row>
    <row r="94" spans="2:9" x14ac:dyDescent="0.25">
      <c r="B94" s="24" t="s">
        <v>86</v>
      </c>
      <c r="C94" s="24" t="s">
        <v>304</v>
      </c>
      <c r="D94" s="24" t="s">
        <v>305</v>
      </c>
      <c r="E94" s="24" t="s">
        <v>240</v>
      </c>
      <c r="F94" s="55">
        <v>510.75200000000007</v>
      </c>
      <c r="G94" s="55">
        <v>1114.7774999999999</v>
      </c>
      <c r="H94" s="55">
        <v>1001.64</v>
      </c>
      <c r="I94" s="53" t="str">
        <f t="shared" si="1"/>
        <v>IDX_ID_7656</v>
      </c>
    </row>
    <row r="95" spans="2:9" x14ac:dyDescent="0.25">
      <c r="B95" s="24" t="s">
        <v>86</v>
      </c>
      <c r="C95" s="24" t="s">
        <v>306</v>
      </c>
      <c r="D95" s="24" t="s">
        <v>307</v>
      </c>
      <c r="E95" s="24" t="s">
        <v>240</v>
      </c>
      <c r="F95" s="55">
        <v>612.68799999999999</v>
      </c>
      <c r="G95" s="55">
        <v>1112.6999999999998</v>
      </c>
      <c r="H95" s="55">
        <v>1430.31</v>
      </c>
      <c r="I95" s="53" t="str">
        <f t="shared" si="1"/>
        <v>IDX_ID_7672</v>
      </c>
    </row>
    <row r="96" spans="2:9" x14ac:dyDescent="0.25">
      <c r="B96" s="24" t="s">
        <v>86</v>
      </c>
      <c r="C96" s="24" t="s">
        <v>308</v>
      </c>
      <c r="D96" s="24" t="s">
        <v>309</v>
      </c>
      <c r="E96" s="24" t="s">
        <v>240</v>
      </c>
      <c r="F96" s="55">
        <v>565.048</v>
      </c>
      <c r="G96" s="55">
        <v>1563.03</v>
      </c>
      <c r="H96" s="55">
        <v>1610.4</v>
      </c>
      <c r="I96" s="53" t="str">
        <f t="shared" si="1"/>
        <v>IDX_ID_7680</v>
      </c>
    </row>
    <row r="97" spans="2:9" x14ac:dyDescent="0.25">
      <c r="B97" s="24" t="s">
        <v>86</v>
      </c>
      <c r="C97" s="24" t="s">
        <v>310</v>
      </c>
      <c r="D97" s="24" t="s">
        <v>311</v>
      </c>
      <c r="E97" s="24" t="s">
        <v>90</v>
      </c>
      <c r="F97" s="55">
        <v>982.76800000000003</v>
      </c>
      <c r="G97" s="55">
        <v>1409.5425</v>
      </c>
      <c r="H97" s="55">
        <v>1987.2</v>
      </c>
      <c r="I97" s="53" t="str">
        <f t="shared" si="1"/>
        <v>IDX_ID_7714</v>
      </c>
    </row>
    <row r="98" spans="2:9" x14ac:dyDescent="0.25">
      <c r="B98" s="24" t="s">
        <v>86</v>
      </c>
      <c r="C98" s="24" t="s">
        <v>312</v>
      </c>
      <c r="D98" s="24" t="s">
        <v>313</v>
      </c>
      <c r="E98" s="24" t="s">
        <v>90</v>
      </c>
      <c r="F98" s="55">
        <v>748.98400000000004</v>
      </c>
      <c r="G98" s="55">
        <v>1602.3899999999999</v>
      </c>
      <c r="H98" s="55">
        <v>1318.88</v>
      </c>
      <c r="I98" s="53" t="str">
        <f t="shared" si="1"/>
        <v>IDX_ID_7722</v>
      </c>
    </row>
    <row r="99" spans="2:9" x14ac:dyDescent="0.25">
      <c r="B99" s="24" t="s">
        <v>86</v>
      </c>
      <c r="C99" s="24" t="s">
        <v>314</v>
      </c>
      <c r="D99" s="24" t="s">
        <v>315</v>
      </c>
      <c r="E99" s="24" t="s">
        <v>229</v>
      </c>
      <c r="F99" s="55">
        <v>2733.5360000000001</v>
      </c>
      <c r="G99" s="55">
        <v>2261.2799999999997</v>
      </c>
      <c r="H99" s="55">
        <v>2878.45</v>
      </c>
      <c r="I99" s="53" t="str">
        <f t="shared" si="1"/>
        <v>IDX_ID_8480</v>
      </c>
    </row>
    <row r="100" spans="2:9" x14ac:dyDescent="0.25">
      <c r="B100" s="24" t="s">
        <v>86</v>
      </c>
      <c r="C100" s="24" t="s">
        <v>316</v>
      </c>
      <c r="D100" s="24" t="s">
        <v>317</v>
      </c>
      <c r="E100" s="24" t="s">
        <v>229</v>
      </c>
      <c r="F100" s="55">
        <v>966.75200000000007</v>
      </c>
      <c r="G100" s="55">
        <v>2658.5625</v>
      </c>
      <c r="H100" s="55">
        <v>3440.81</v>
      </c>
      <c r="I100" s="53" t="str">
        <f t="shared" si="1"/>
        <v>IDX_ID_8506</v>
      </c>
    </row>
    <row r="101" spans="2:9" x14ac:dyDescent="0.25">
      <c r="B101" s="24" t="s">
        <v>86</v>
      </c>
      <c r="C101" s="24" t="s">
        <v>318</v>
      </c>
      <c r="D101" s="24" t="s">
        <v>319</v>
      </c>
      <c r="E101" s="24" t="s">
        <v>191</v>
      </c>
      <c r="F101" s="55" t="s">
        <v>126</v>
      </c>
      <c r="G101" s="55" t="s">
        <v>126</v>
      </c>
      <c r="H101" s="55"/>
      <c r="I101" s="53" t="str">
        <f t="shared" si="1"/>
        <v>IDX_ID_9397</v>
      </c>
    </row>
    <row r="102" spans="2:9" x14ac:dyDescent="0.25">
      <c r="B102" s="24" t="s">
        <v>86</v>
      </c>
      <c r="C102" s="24" t="s">
        <v>320</v>
      </c>
      <c r="D102" s="24" t="s">
        <v>321</v>
      </c>
      <c r="E102" s="24" t="s">
        <v>191</v>
      </c>
      <c r="F102" s="55" t="s">
        <v>126</v>
      </c>
      <c r="G102" s="55" t="s">
        <v>126</v>
      </c>
      <c r="H102" s="55"/>
      <c r="I102" s="53" t="str">
        <f t="shared" si="1"/>
        <v>IDX_ID_9405</v>
      </c>
    </row>
    <row r="103" spans="2:9" x14ac:dyDescent="0.25">
      <c r="B103" s="24" t="s">
        <v>86</v>
      </c>
      <c r="C103" s="24" t="s">
        <v>322</v>
      </c>
      <c r="D103" s="24" t="s">
        <v>323</v>
      </c>
      <c r="E103" s="24" t="s">
        <v>229</v>
      </c>
      <c r="F103" s="55">
        <v>32.56</v>
      </c>
      <c r="G103" s="55">
        <v>472.89</v>
      </c>
      <c r="H103" s="55"/>
      <c r="I103" s="53" t="str">
        <f t="shared" si="1"/>
        <v>IDX_ID_1633</v>
      </c>
    </row>
    <row r="104" spans="2:9" x14ac:dyDescent="0.25">
      <c r="B104" s="24" t="s">
        <v>86</v>
      </c>
      <c r="C104" s="24" t="s">
        <v>324</v>
      </c>
      <c r="D104" s="24" t="s">
        <v>325</v>
      </c>
      <c r="E104" s="24" t="s">
        <v>240</v>
      </c>
      <c r="F104" s="55">
        <v>54.624000000000002</v>
      </c>
      <c r="G104" s="55">
        <v>72.75</v>
      </c>
      <c r="H104" s="55">
        <v>68.22</v>
      </c>
      <c r="I104" s="53" t="str">
        <f t="shared" si="1"/>
        <v>IDX_ID_1849</v>
      </c>
    </row>
    <row r="105" spans="2:9" x14ac:dyDescent="0.25">
      <c r="B105" s="24" t="s">
        <v>86</v>
      </c>
      <c r="C105" s="24" t="s">
        <v>326</v>
      </c>
      <c r="D105" s="24" t="s">
        <v>327</v>
      </c>
      <c r="E105" s="24" t="s">
        <v>240</v>
      </c>
      <c r="F105" s="55">
        <v>91.768000000000001</v>
      </c>
      <c r="G105" s="55">
        <v>97.22999999999999</v>
      </c>
      <c r="H105" s="55">
        <v>57.54</v>
      </c>
      <c r="I105" s="53" t="str">
        <f t="shared" si="1"/>
        <v>IDX_ID_1856</v>
      </c>
    </row>
    <row r="106" spans="2:9" x14ac:dyDescent="0.25">
      <c r="B106" s="24" t="s">
        <v>86</v>
      </c>
      <c r="C106" s="24" t="s">
        <v>328</v>
      </c>
      <c r="D106" s="24" t="s">
        <v>329</v>
      </c>
      <c r="E106" s="24" t="s">
        <v>224</v>
      </c>
      <c r="F106" s="55">
        <v>1679.8320000000001</v>
      </c>
      <c r="G106" s="55">
        <v>2248.8825000000002</v>
      </c>
      <c r="H106" s="55">
        <v>2783.13</v>
      </c>
      <c r="I106" s="53" t="str">
        <f t="shared" si="1"/>
        <v>IDX_ID_1948</v>
      </c>
    </row>
    <row r="107" spans="2:9" x14ac:dyDescent="0.25">
      <c r="B107" s="24" t="s">
        <v>86</v>
      </c>
      <c r="C107" s="24" t="s">
        <v>330</v>
      </c>
      <c r="D107" s="24" t="s">
        <v>331</v>
      </c>
      <c r="E107" s="24" t="s">
        <v>224</v>
      </c>
      <c r="F107" s="55">
        <v>758.024</v>
      </c>
      <c r="G107" s="55">
        <v>2686.2449999999999</v>
      </c>
      <c r="H107" s="55">
        <v>2556</v>
      </c>
      <c r="I107" s="53" t="str">
        <f t="shared" si="1"/>
        <v>IDX_ID_1955</v>
      </c>
    </row>
    <row r="108" spans="2:9" x14ac:dyDescent="0.25">
      <c r="B108" s="24" t="s">
        <v>86</v>
      </c>
      <c r="C108" s="24" t="s">
        <v>332</v>
      </c>
      <c r="D108" s="24" t="s">
        <v>333</v>
      </c>
      <c r="E108" s="24" t="s">
        <v>224</v>
      </c>
      <c r="F108" s="55">
        <v>1515.672</v>
      </c>
      <c r="G108" s="55">
        <v>2887.44</v>
      </c>
      <c r="H108" s="55">
        <v>4032</v>
      </c>
      <c r="I108" s="53" t="str">
        <f t="shared" si="1"/>
        <v>IDX_ID_1971</v>
      </c>
    </row>
    <row r="109" spans="2:9" x14ac:dyDescent="0.25">
      <c r="B109" s="24" t="s">
        <v>86</v>
      </c>
      <c r="C109" s="24" t="s">
        <v>334</v>
      </c>
      <c r="D109" s="24" t="s">
        <v>335</v>
      </c>
      <c r="E109" s="24" t="s">
        <v>224</v>
      </c>
      <c r="F109" s="55">
        <v>389.52</v>
      </c>
      <c r="G109" s="55">
        <v>522.97499999999991</v>
      </c>
      <c r="H109" s="55">
        <v>629.21</v>
      </c>
      <c r="I109" s="53" t="str">
        <f t="shared" si="1"/>
        <v>IDX_ID_1989</v>
      </c>
    </row>
    <row r="110" spans="2:9" x14ac:dyDescent="0.25">
      <c r="B110" s="24" t="s">
        <v>86</v>
      </c>
      <c r="C110" s="24" t="s">
        <v>336</v>
      </c>
      <c r="D110" s="24" t="s">
        <v>337</v>
      </c>
      <c r="E110" s="24" t="s">
        <v>224</v>
      </c>
      <c r="F110" s="55">
        <v>345.26400000000001</v>
      </c>
      <c r="G110" s="55">
        <v>1128.8249999999998</v>
      </c>
      <c r="H110" s="55">
        <v>1404.49</v>
      </c>
      <c r="I110" s="53" t="str">
        <f t="shared" si="1"/>
        <v>IDX_ID_1997</v>
      </c>
    </row>
    <row r="111" spans="2:9" x14ac:dyDescent="0.25">
      <c r="B111" s="24" t="s">
        <v>86</v>
      </c>
      <c r="C111" s="24" t="s">
        <v>338</v>
      </c>
      <c r="D111" s="24" t="s">
        <v>339</v>
      </c>
      <c r="E111" s="24" t="s">
        <v>224</v>
      </c>
      <c r="F111" s="55">
        <v>792.6</v>
      </c>
      <c r="G111" s="55">
        <v>1647.5325</v>
      </c>
      <c r="H111" s="55">
        <v>1772.28</v>
      </c>
      <c r="I111" s="53" t="str">
        <f t="shared" si="1"/>
        <v>IDX_ID_2011</v>
      </c>
    </row>
    <row r="112" spans="2:9" x14ac:dyDescent="0.25">
      <c r="B112" s="24" t="s">
        <v>86</v>
      </c>
      <c r="C112" s="24" t="s">
        <v>340</v>
      </c>
      <c r="D112" s="24" t="s">
        <v>341</v>
      </c>
      <c r="E112" s="24" t="s">
        <v>224</v>
      </c>
      <c r="F112" s="55">
        <v>5880.92</v>
      </c>
      <c r="G112" s="55">
        <v>11258.55</v>
      </c>
      <c r="H112" s="55">
        <v>12824.05</v>
      </c>
      <c r="I112" s="53" t="str">
        <f t="shared" si="1"/>
        <v>IDX_ID_2631</v>
      </c>
    </row>
    <row r="113" spans="2:9" x14ac:dyDescent="0.25">
      <c r="B113" s="24" t="s">
        <v>86</v>
      </c>
      <c r="C113" s="24" t="s">
        <v>342</v>
      </c>
      <c r="D113" s="24" t="s">
        <v>343</v>
      </c>
      <c r="E113" s="24" t="s">
        <v>224</v>
      </c>
      <c r="F113" s="55">
        <v>2316.712</v>
      </c>
      <c r="G113" s="55">
        <v>2654.9025000000001</v>
      </c>
      <c r="H113" s="55">
        <v>3125.55</v>
      </c>
      <c r="I113" s="53" t="str">
        <f t="shared" si="1"/>
        <v>IDX_ID_2649</v>
      </c>
    </row>
    <row r="114" spans="2:9" x14ac:dyDescent="0.25">
      <c r="B114" s="24" t="s">
        <v>86</v>
      </c>
      <c r="C114" s="24" t="s">
        <v>344</v>
      </c>
      <c r="D114" s="24" t="s">
        <v>345</v>
      </c>
      <c r="E114" s="24" t="s">
        <v>224</v>
      </c>
      <c r="F114" s="55">
        <v>4534.16</v>
      </c>
      <c r="G114" s="55">
        <v>4227.78</v>
      </c>
      <c r="H114" s="55">
        <v>5077.6400000000003</v>
      </c>
      <c r="I114" s="53" t="str">
        <f t="shared" si="1"/>
        <v>IDX_ID_2664</v>
      </c>
    </row>
    <row r="115" spans="2:9" x14ac:dyDescent="0.25">
      <c r="B115" s="24" t="s">
        <v>86</v>
      </c>
      <c r="C115" s="24" t="s">
        <v>346</v>
      </c>
      <c r="D115" s="24" t="s">
        <v>347</v>
      </c>
      <c r="E115" s="24" t="s">
        <v>224</v>
      </c>
      <c r="F115" s="55">
        <v>10607.512000000001</v>
      </c>
      <c r="G115" s="55">
        <v>10287.06</v>
      </c>
      <c r="H115" s="55">
        <v>13693.21</v>
      </c>
      <c r="I115" s="53" t="str">
        <f t="shared" si="1"/>
        <v>IDX_ID_2672</v>
      </c>
    </row>
    <row r="116" spans="2:9" x14ac:dyDescent="0.25">
      <c r="B116" s="24" t="s">
        <v>86</v>
      </c>
      <c r="C116" s="24" t="s">
        <v>348</v>
      </c>
      <c r="D116" s="24" t="s">
        <v>349</v>
      </c>
      <c r="E116" s="24" t="s">
        <v>224</v>
      </c>
      <c r="F116" s="55">
        <v>3150.6720000000005</v>
      </c>
      <c r="G116" s="55">
        <v>2538.5249999999996</v>
      </c>
      <c r="H116" s="55">
        <v>2790.74</v>
      </c>
      <c r="I116" s="53" t="str">
        <f t="shared" si="1"/>
        <v>IDX_ID_2680</v>
      </c>
    </row>
    <row r="117" spans="2:9" x14ac:dyDescent="0.25">
      <c r="B117" s="24" t="s">
        <v>86</v>
      </c>
      <c r="C117" s="24" t="s">
        <v>350</v>
      </c>
      <c r="D117" s="24" t="s">
        <v>351</v>
      </c>
      <c r="E117" s="24" t="s">
        <v>224</v>
      </c>
      <c r="F117" s="55">
        <v>12687.112000000001</v>
      </c>
      <c r="G117" s="55">
        <v>14770.732500000002</v>
      </c>
      <c r="H117" s="55">
        <v>15984.48</v>
      </c>
      <c r="I117" s="53" t="str">
        <f t="shared" si="1"/>
        <v>IDX_ID_2698</v>
      </c>
    </row>
    <row r="118" spans="2:9" x14ac:dyDescent="0.25">
      <c r="B118" s="24" t="s">
        <v>86</v>
      </c>
      <c r="C118" s="24" t="s">
        <v>352</v>
      </c>
      <c r="D118" s="24" t="s">
        <v>353</v>
      </c>
      <c r="E118" s="24" t="s">
        <v>354</v>
      </c>
      <c r="F118" s="55" t="s">
        <v>126</v>
      </c>
      <c r="G118" s="55">
        <v>413.20500000000004</v>
      </c>
      <c r="H118" s="55"/>
      <c r="I118" s="53" t="str">
        <f t="shared" si="1"/>
        <v>IDX_ID_3019</v>
      </c>
    </row>
    <row r="119" spans="2:9" x14ac:dyDescent="0.25">
      <c r="B119" s="24" t="s">
        <v>86</v>
      </c>
      <c r="C119" s="24" t="s">
        <v>355</v>
      </c>
      <c r="D119" s="24" t="s">
        <v>356</v>
      </c>
      <c r="E119" s="24" t="s">
        <v>224</v>
      </c>
      <c r="F119" s="55" t="s">
        <v>126</v>
      </c>
      <c r="G119" s="55">
        <v>386.77500000000003</v>
      </c>
      <c r="H119" s="55"/>
      <c r="I119" s="53" t="str">
        <f t="shared" si="1"/>
        <v>IDX_ID_3217</v>
      </c>
    </row>
    <row r="120" spans="2:9" x14ac:dyDescent="0.25">
      <c r="B120" s="24" t="s">
        <v>86</v>
      </c>
      <c r="C120" s="24" t="s">
        <v>357</v>
      </c>
      <c r="D120" s="24" t="s">
        <v>358</v>
      </c>
      <c r="E120" s="24" t="s">
        <v>90</v>
      </c>
      <c r="F120" s="55">
        <v>198.49600000000001</v>
      </c>
      <c r="G120" s="55">
        <v>429.64499999999998</v>
      </c>
      <c r="H120" s="55">
        <v>584.71</v>
      </c>
      <c r="I120" s="53" t="str">
        <f t="shared" si="1"/>
        <v>IDX_ID_4033</v>
      </c>
    </row>
    <row r="121" spans="2:9" x14ac:dyDescent="0.25">
      <c r="B121" s="24" t="s">
        <v>86</v>
      </c>
      <c r="C121" s="24" t="s">
        <v>359</v>
      </c>
      <c r="D121" s="24" t="s">
        <v>360</v>
      </c>
      <c r="E121" s="24" t="s">
        <v>90</v>
      </c>
      <c r="F121" s="55">
        <v>19.175999999999998</v>
      </c>
      <c r="G121" s="55">
        <v>126.795</v>
      </c>
      <c r="H121" s="55">
        <v>270.68</v>
      </c>
      <c r="I121" s="53" t="str">
        <f t="shared" si="1"/>
        <v>IDX_ID_4041</v>
      </c>
    </row>
    <row r="122" spans="2:9" x14ac:dyDescent="0.25">
      <c r="B122" s="24" t="s">
        <v>86</v>
      </c>
      <c r="C122" s="24" t="s">
        <v>361</v>
      </c>
      <c r="D122" s="24" t="s">
        <v>362</v>
      </c>
      <c r="E122" s="24" t="s">
        <v>90</v>
      </c>
      <c r="F122" s="55" t="s">
        <v>126</v>
      </c>
      <c r="G122" s="55" t="s">
        <v>126</v>
      </c>
      <c r="H122" s="55">
        <v>-94.6</v>
      </c>
      <c r="I122" s="53" t="str">
        <f t="shared" si="1"/>
        <v>IDX_ID_4058</v>
      </c>
    </row>
    <row r="123" spans="2:9" x14ac:dyDescent="0.25">
      <c r="B123" s="24" t="s">
        <v>86</v>
      </c>
      <c r="C123" s="24" t="s">
        <v>363</v>
      </c>
      <c r="D123" s="24" t="s">
        <v>364</v>
      </c>
      <c r="E123" s="24" t="s">
        <v>90</v>
      </c>
      <c r="F123" s="55">
        <v>54.144000000000005</v>
      </c>
      <c r="G123" s="55">
        <v>180.5625</v>
      </c>
      <c r="H123" s="55">
        <v>396</v>
      </c>
      <c r="I123" s="53" t="str">
        <f t="shared" si="1"/>
        <v>IDX_ID_4645</v>
      </c>
    </row>
    <row r="124" spans="2:9" x14ac:dyDescent="0.25">
      <c r="B124" s="24" t="s">
        <v>86</v>
      </c>
      <c r="C124" s="24" t="s">
        <v>365</v>
      </c>
      <c r="D124" s="24" t="s">
        <v>366</v>
      </c>
      <c r="E124" s="24" t="s">
        <v>90</v>
      </c>
      <c r="F124" s="55">
        <v>732.67200000000003</v>
      </c>
      <c r="G124" s="55">
        <v>726.375</v>
      </c>
      <c r="H124" s="55">
        <v>768.5</v>
      </c>
      <c r="I124" s="53" t="str">
        <f t="shared" si="1"/>
        <v>IDX_ID_4652</v>
      </c>
    </row>
    <row r="125" spans="2:9" x14ac:dyDescent="0.25">
      <c r="B125" s="24" t="s">
        <v>86</v>
      </c>
      <c r="C125" s="24" t="s">
        <v>367</v>
      </c>
      <c r="D125" s="24" t="s">
        <v>368</v>
      </c>
      <c r="E125" s="24" t="s">
        <v>90</v>
      </c>
      <c r="F125" s="55">
        <v>159.48000000000002</v>
      </c>
      <c r="G125" s="55">
        <v>331.89</v>
      </c>
      <c r="H125" s="55">
        <v>367.97</v>
      </c>
      <c r="I125" s="53" t="str">
        <f t="shared" si="1"/>
        <v>IDX_ID_4660</v>
      </c>
    </row>
    <row r="126" spans="2:9" x14ac:dyDescent="0.25">
      <c r="B126" s="24" t="s">
        <v>86</v>
      </c>
      <c r="C126" s="24" t="s">
        <v>369</v>
      </c>
      <c r="D126" s="24" t="s">
        <v>370</v>
      </c>
      <c r="E126" s="24" t="s">
        <v>90</v>
      </c>
      <c r="F126" s="55">
        <v>1659.4240000000002</v>
      </c>
      <c r="G126" s="55">
        <v>1929.0149999999999</v>
      </c>
      <c r="H126" s="55">
        <v>2350.83</v>
      </c>
      <c r="I126" s="53" t="str">
        <f t="shared" si="1"/>
        <v>IDX_ID_4678</v>
      </c>
    </row>
    <row r="127" spans="2:9" x14ac:dyDescent="0.25">
      <c r="B127" s="24" t="s">
        <v>86</v>
      </c>
      <c r="C127" s="24" t="s">
        <v>371</v>
      </c>
      <c r="D127" s="24" t="s">
        <v>372</v>
      </c>
      <c r="E127" s="24" t="s">
        <v>224</v>
      </c>
      <c r="F127" s="55">
        <v>241.19200000000001</v>
      </c>
      <c r="G127" s="55">
        <v>317.37</v>
      </c>
      <c r="H127" s="55">
        <v>359.41</v>
      </c>
      <c r="I127" s="53" t="str">
        <f t="shared" si="1"/>
        <v>IDX_ID_4686</v>
      </c>
    </row>
    <row r="128" spans="2:9" x14ac:dyDescent="0.25">
      <c r="B128" s="24" t="s">
        <v>86</v>
      </c>
      <c r="C128" s="24" t="s">
        <v>373</v>
      </c>
      <c r="D128" s="24" t="s">
        <v>374</v>
      </c>
      <c r="E128" s="24" t="s">
        <v>224</v>
      </c>
      <c r="F128" s="55">
        <v>267.77600000000001</v>
      </c>
      <c r="G128" s="55">
        <v>404.18999999999994</v>
      </c>
      <c r="H128" s="55">
        <v>493.32</v>
      </c>
      <c r="I128" s="53" t="str">
        <f t="shared" si="1"/>
        <v>IDX_ID_4694</v>
      </c>
    </row>
    <row r="129" spans="2:9" x14ac:dyDescent="0.25">
      <c r="B129" s="24" t="s">
        <v>86</v>
      </c>
      <c r="C129" s="24" t="s">
        <v>375</v>
      </c>
      <c r="D129" s="24" t="s">
        <v>376</v>
      </c>
      <c r="E129" s="24" t="s">
        <v>240</v>
      </c>
      <c r="F129" s="55">
        <v>101.096</v>
      </c>
      <c r="G129" s="55">
        <v>132.96</v>
      </c>
      <c r="H129" s="55">
        <v>179.61</v>
      </c>
      <c r="I129" s="53" t="str">
        <f t="shared" si="1"/>
        <v>IDX_ID_4702</v>
      </c>
    </row>
    <row r="130" spans="2:9" x14ac:dyDescent="0.25">
      <c r="B130" s="24" t="s">
        <v>86</v>
      </c>
      <c r="C130" s="24" t="s">
        <v>377</v>
      </c>
      <c r="D130" s="24" t="s">
        <v>378</v>
      </c>
      <c r="E130" s="24" t="s">
        <v>240</v>
      </c>
      <c r="F130" s="55">
        <v>170.27200000000002</v>
      </c>
      <c r="G130" s="55">
        <v>274.29000000000002</v>
      </c>
      <c r="H130" s="55">
        <v>261.44</v>
      </c>
      <c r="I130" s="53" t="str">
        <f t="shared" si="1"/>
        <v>IDX_ID_4710</v>
      </c>
    </row>
    <row r="131" spans="2:9" x14ac:dyDescent="0.25">
      <c r="B131" s="24" t="s">
        <v>86</v>
      </c>
      <c r="C131" s="24" t="s">
        <v>379</v>
      </c>
      <c r="D131" s="24" t="s">
        <v>380</v>
      </c>
      <c r="E131" s="24" t="s">
        <v>90</v>
      </c>
      <c r="F131" s="55">
        <v>77.00800000000001</v>
      </c>
      <c r="G131" s="55">
        <v>258.39749999999998</v>
      </c>
      <c r="H131" s="55">
        <v>195.79</v>
      </c>
      <c r="I131" s="53" t="str">
        <f t="shared" si="1"/>
        <v>IDX_ID_4728</v>
      </c>
    </row>
    <row r="132" spans="2:9" x14ac:dyDescent="0.25">
      <c r="B132" s="24" t="s">
        <v>86</v>
      </c>
      <c r="C132" s="24" t="s">
        <v>381</v>
      </c>
      <c r="D132" s="24" t="s">
        <v>382</v>
      </c>
      <c r="E132" s="24" t="s">
        <v>229</v>
      </c>
      <c r="F132" s="55">
        <v>244.11199999999999</v>
      </c>
      <c r="G132" s="55">
        <v>262.57500000000005</v>
      </c>
      <c r="H132" s="55">
        <v>306.95999999999998</v>
      </c>
      <c r="I132" s="53" t="str">
        <f t="shared" ref="I132:I195" si="2">"IDX_ID_" &amp; RIGHT(C132,4)</f>
        <v>IDX_ID_4736</v>
      </c>
    </row>
    <row r="133" spans="2:9" x14ac:dyDescent="0.25">
      <c r="B133" s="24" t="s">
        <v>86</v>
      </c>
      <c r="C133" s="24" t="s">
        <v>383</v>
      </c>
      <c r="D133" s="24" t="s">
        <v>384</v>
      </c>
      <c r="E133" s="24" t="s">
        <v>240</v>
      </c>
      <c r="F133" s="55">
        <v>71.64</v>
      </c>
      <c r="G133" s="55">
        <v>112.23750000000001</v>
      </c>
      <c r="H133" s="55">
        <v>159.71</v>
      </c>
      <c r="I133" s="53" t="str">
        <f t="shared" si="2"/>
        <v>IDX_ID_4785</v>
      </c>
    </row>
    <row r="134" spans="2:9" x14ac:dyDescent="0.25">
      <c r="B134" s="24" t="s">
        <v>86</v>
      </c>
      <c r="C134" s="24" t="s">
        <v>385</v>
      </c>
      <c r="D134" s="24" t="s">
        <v>386</v>
      </c>
      <c r="E134" s="24" t="s">
        <v>90</v>
      </c>
      <c r="F134" s="55">
        <v>544.6640000000001</v>
      </c>
      <c r="G134" s="55">
        <v>519.09749999999997</v>
      </c>
      <c r="H134" s="55">
        <v>375.81</v>
      </c>
      <c r="I134" s="53" t="str">
        <f t="shared" si="2"/>
        <v>IDX_ID_4843</v>
      </c>
    </row>
    <row r="135" spans="2:9" x14ac:dyDescent="0.25">
      <c r="B135" s="24" t="s">
        <v>86</v>
      </c>
      <c r="C135" s="24" t="s">
        <v>387</v>
      </c>
      <c r="D135" s="24" t="s">
        <v>388</v>
      </c>
      <c r="E135" s="24" t="s">
        <v>224</v>
      </c>
      <c r="F135" s="55" t="s">
        <v>126</v>
      </c>
      <c r="G135" s="55" t="s">
        <v>126</v>
      </c>
      <c r="H135" s="55"/>
      <c r="I135" s="53" t="str">
        <f t="shared" si="2"/>
        <v>IDX_ID_5030</v>
      </c>
    </row>
    <row r="136" spans="2:9" x14ac:dyDescent="0.25">
      <c r="B136" s="24" t="s">
        <v>86</v>
      </c>
      <c r="C136" s="24" t="s">
        <v>389</v>
      </c>
      <c r="D136" s="24" t="s">
        <v>390</v>
      </c>
      <c r="E136" s="24" t="s">
        <v>224</v>
      </c>
      <c r="F136" s="55">
        <v>1129.76</v>
      </c>
      <c r="G136" s="55">
        <v>1158.2925</v>
      </c>
      <c r="H136" s="55">
        <v>987.5</v>
      </c>
      <c r="I136" s="53" t="str">
        <f t="shared" si="2"/>
        <v>IDX_ID_5048</v>
      </c>
    </row>
    <row r="137" spans="2:9" x14ac:dyDescent="0.25">
      <c r="B137" s="24" t="s">
        <v>86</v>
      </c>
      <c r="C137" s="24" t="s">
        <v>391</v>
      </c>
      <c r="D137" s="24" t="s">
        <v>392</v>
      </c>
      <c r="E137" s="24" t="s">
        <v>229</v>
      </c>
      <c r="F137" s="55" t="s">
        <v>126</v>
      </c>
      <c r="G137" s="55" t="s">
        <v>126</v>
      </c>
      <c r="H137" s="55">
        <v>1371.85</v>
      </c>
      <c r="I137" s="53" t="str">
        <f t="shared" si="2"/>
        <v>IDX_ID_5857</v>
      </c>
    </row>
    <row r="138" spans="2:9" x14ac:dyDescent="0.25">
      <c r="B138" s="24" t="s">
        <v>86</v>
      </c>
      <c r="C138" s="24" t="s">
        <v>393</v>
      </c>
      <c r="D138" s="24" t="s">
        <v>394</v>
      </c>
      <c r="E138" s="24" t="s">
        <v>224</v>
      </c>
      <c r="F138" s="55" t="s">
        <v>126</v>
      </c>
      <c r="G138" s="55" t="s">
        <v>126</v>
      </c>
      <c r="H138" s="55"/>
      <c r="I138" s="53" t="str">
        <f t="shared" si="2"/>
        <v>IDX_ID_5881</v>
      </c>
    </row>
    <row r="139" spans="2:9" x14ac:dyDescent="0.25">
      <c r="B139" s="24" t="s">
        <v>86</v>
      </c>
      <c r="C139" s="24" t="s">
        <v>395</v>
      </c>
      <c r="D139" s="24" t="s">
        <v>396</v>
      </c>
      <c r="E139" s="24" t="s">
        <v>90</v>
      </c>
      <c r="F139" s="55" t="s">
        <v>126</v>
      </c>
      <c r="G139" s="55" t="s">
        <v>126</v>
      </c>
      <c r="H139" s="55"/>
      <c r="I139" s="53" t="str">
        <f t="shared" si="2"/>
        <v>IDX_ID_6434</v>
      </c>
    </row>
    <row r="140" spans="2:9" x14ac:dyDescent="0.25">
      <c r="B140" s="24" t="s">
        <v>86</v>
      </c>
      <c r="C140" s="24" t="s">
        <v>397</v>
      </c>
      <c r="D140" s="24" t="s">
        <v>398</v>
      </c>
      <c r="E140" s="24" t="s">
        <v>240</v>
      </c>
      <c r="F140" s="55" t="s">
        <v>126</v>
      </c>
      <c r="G140" s="55">
        <v>284.19</v>
      </c>
      <c r="H140" s="55"/>
      <c r="I140" s="53" t="str">
        <f t="shared" si="2"/>
        <v>IDX_ID_6459</v>
      </c>
    </row>
    <row r="141" spans="2:9" x14ac:dyDescent="0.25">
      <c r="B141" s="24" t="s">
        <v>86</v>
      </c>
      <c r="C141" s="24" t="s">
        <v>399</v>
      </c>
      <c r="D141" s="24" t="s">
        <v>400</v>
      </c>
      <c r="E141" s="24" t="s">
        <v>229</v>
      </c>
      <c r="F141" s="55" t="s">
        <v>126</v>
      </c>
      <c r="G141" s="55" t="s">
        <v>126</v>
      </c>
      <c r="H141" s="55">
        <v>30.49</v>
      </c>
      <c r="I141" s="53" t="str">
        <f t="shared" si="2"/>
        <v>IDX_ID_6541</v>
      </c>
    </row>
    <row r="142" spans="2:9" x14ac:dyDescent="0.25">
      <c r="B142" s="24" t="s">
        <v>86</v>
      </c>
      <c r="C142" s="24" t="s">
        <v>401</v>
      </c>
      <c r="D142" s="24" t="s">
        <v>402</v>
      </c>
      <c r="E142" s="24" t="s">
        <v>403</v>
      </c>
      <c r="F142" s="55">
        <v>233.44000000000003</v>
      </c>
      <c r="G142" s="55" t="s">
        <v>126</v>
      </c>
      <c r="H142" s="55">
        <v>-2.63</v>
      </c>
      <c r="I142" s="53" t="str">
        <f t="shared" si="2"/>
        <v>IDX_ID_6806</v>
      </c>
    </row>
    <row r="143" spans="2:9" x14ac:dyDescent="0.25">
      <c r="B143" s="24" t="s">
        <v>86</v>
      </c>
      <c r="C143" s="24" t="s">
        <v>404</v>
      </c>
      <c r="D143" s="24" t="s">
        <v>405</v>
      </c>
      <c r="E143" s="24" t="s">
        <v>191</v>
      </c>
      <c r="F143" s="55" t="s">
        <v>126</v>
      </c>
      <c r="G143" s="55">
        <v>39.667500000000004</v>
      </c>
      <c r="H143" s="55"/>
      <c r="I143" s="53" t="str">
        <f t="shared" si="2"/>
        <v>IDX_ID_6855</v>
      </c>
    </row>
    <row r="144" spans="2:9" x14ac:dyDescent="0.25">
      <c r="B144" s="24" t="s">
        <v>86</v>
      </c>
      <c r="C144" s="24" t="s">
        <v>406</v>
      </c>
      <c r="D144" s="24" t="s">
        <v>407</v>
      </c>
      <c r="E144" s="24" t="s">
        <v>191</v>
      </c>
      <c r="F144" s="55">
        <v>86.800000000000011</v>
      </c>
      <c r="G144" s="55">
        <v>182.32499999999999</v>
      </c>
      <c r="H144" s="55">
        <v>86.8</v>
      </c>
      <c r="I144" s="53" t="str">
        <f t="shared" si="2"/>
        <v>IDX_ID_6863</v>
      </c>
    </row>
    <row r="145" spans="2:9" x14ac:dyDescent="0.25">
      <c r="B145" s="24" t="s">
        <v>86</v>
      </c>
      <c r="C145" s="24" t="s">
        <v>408</v>
      </c>
      <c r="D145" s="24" t="s">
        <v>409</v>
      </c>
      <c r="E145" s="24" t="s">
        <v>191</v>
      </c>
      <c r="F145" s="55">
        <v>202.88</v>
      </c>
      <c r="G145" s="55">
        <v>510.60749999999996</v>
      </c>
      <c r="H145" s="55">
        <v>226.34</v>
      </c>
      <c r="I145" s="53" t="str">
        <f t="shared" si="2"/>
        <v>IDX_ID_6871</v>
      </c>
    </row>
    <row r="146" spans="2:9" x14ac:dyDescent="0.25">
      <c r="B146" s="24" t="s">
        <v>86</v>
      </c>
      <c r="C146" s="24" t="s">
        <v>410</v>
      </c>
      <c r="D146" s="24" t="s">
        <v>411</v>
      </c>
      <c r="E146" s="24" t="s">
        <v>191</v>
      </c>
      <c r="F146" s="55">
        <v>365.76</v>
      </c>
      <c r="G146" s="55">
        <v>325.03499999999997</v>
      </c>
      <c r="H146" s="55">
        <v>101.6</v>
      </c>
      <c r="I146" s="53" t="str">
        <f t="shared" si="2"/>
        <v>IDX_ID_6947</v>
      </c>
    </row>
    <row r="147" spans="2:9" x14ac:dyDescent="0.25">
      <c r="B147" s="24" t="s">
        <v>86</v>
      </c>
      <c r="C147" s="24" t="s">
        <v>412</v>
      </c>
      <c r="D147" s="24" t="s">
        <v>413</v>
      </c>
      <c r="E147" s="24" t="s">
        <v>191</v>
      </c>
      <c r="F147" s="55">
        <v>390.904</v>
      </c>
      <c r="G147" s="55">
        <v>535.04999999999995</v>
      </c>
      <c r="H147" s="55">
        <v>628.24</v>
      </c>
      <c r="I147" s="53" t="str">
        <f t="shared" si="2"/>
        <v>IDX_ID_6996</v>
      </c>
    </row>
    <row r="148" spans="2:9" x14ac:dyDescent="0.25">
      <c r="B148" s="24" t="s">
        <v>86</v>
      </c>
      <c r="C148" s="24" t="s">
        <v>414</v>
      </c>
      <c r="D148" s="24" t="s">
        <v>415</v>
      </c>
      <c r="E148" s="24" t="s">
        <v>191</v>
      </c>
      <c r="F148" s="55" t="s">
        <v>126</v>
      </c>
      <c r="G148" s="55">
        <v>88.35</v>
      </c>
      <c r="H148" s="55">
        <v>36.659999999999997</v>
      </c>
      <c r="I148" s="53" t="str">
        <f t="shared" si="2"/>
        <v>IDX_ID_7044</v>
      </c>
    </row>
    <row r="149" spans="2:9" x14ac:dyDescent="0.25">
      <c r="B149" s="24" t="s">
        <v>86</v>
      </c>
      <c r="C149" s="24" t="s">
        <v>416</v>
      </c>
      <c r="D149" s="24" t="s">
        <v>417</v>
      </c>
      <c r="E149" s="24" t="s">
        <v>191</v>
      </c>
      <c r="F149" s="55">
        <v>396.03200000000004</v>
      </c>
      <c r="G149" s="55">
        <v>238.815</v>
      </c>
      <c r="H149" s="55">
        <v>176.8</v>
      </c>
      <c r="I149" s="53" t="str">
        <f t="shared" si="2"/>
        <v>IDX_ID_7119</v>
      </c>
    </row>
    <row r="150" spans="2:9" x14ac:dyDescent="0.25">
      <c r="B150" s="24" t="s">
        <v>86</v>
      </c>
      <c r="C150" s="24" t="s">
        <v>418</v>
      </c>
      <c r="D150" s="24" t="s">
        <v>419</v>
      </c>
      <c r="E150" s="24" t="s">
        <v>191</v>
      </c>
      <c r="F150" s="55" t="s">
        <v>126</v>
      </c>
      <c r="G150" s="55">
        <v>161.25</v>
      </c>
      <c r="H150" s="55">
        <v>302.85000000000002</v>
      </c>
      <c r="I150" s="53" t="str">
        <f t="shared" si="2"/>
        <v>IDX_ID_7127</v>
      </c>
    </row>
    <row r="151" spans="2:9" x14ac:dyDescent="0.25">
      <c r="B151" s="24" t="s">
        <v>86</v>
      </c>
      <c r="C151" s="24" t="s">
        <v>420</v>
      </c>
      <c r="D151" s="24" t="s">
        <v>421</v>
      </c>
      <c r="E151" s="24" t="s">
        <v>191</v>
      </c>
      <c r="F151" s="55">
        <v>594.52800000000002</v>
      </c>
      <c r="G151" s="55">
        <v>1100.19</v>
      </c>
      <c r="H151" s="55">
        <v>1114.74</v>
      </c>
      <c r="I151" s="53" t="str">
        <f t="shared" si="2"/>
        <v>IDX_ID_7135</v>
      </c>
    </row>
    <row r="152" spans="2:9" x14ac:dyDescent="0.25">
      <c r="B152" s="24" t="s">
        <v>86</v>
      </c>
      <c r="C152" s="24" t="s">
        <v>422</v>
      </c>
      <c r="D152" s="24" t="s">
        <v>423</v>
      </c>
      <c r="E152" s="24" t="s">
        <v>191</v>
      </c>
      <c r="F152" s="55">
        <v>1848</v>
      </c>
      <c r="G152" s="55">
        <v>2351.25</v>
      </c>
      <c r="H152" s="55">
        <v>1881</v>
      </c>
      <c r="I152" s="53" t="str">
        <f t="shared" si="2"/>
        <v>IDX_ID_7143</v>
      </c>
    </row>
    <row r="153" spans="2:9" x14ac:dyDescent="0.25">
      <c r="B153" s="24" t="s">
        <v>86</v>
      </c>
      <c r="C153" s="24" t="s">
        <v>424</v>
      </c>
      <c r="D153" s="24" t="s">
        <v>425</v>
      </c>
      <c r="E153" s="24" t="s">
        <v>191</v>
      </c>
      <c r="F153" s="55" t="s">
        <v>126</v>
      </c>
      <c r="G153" s="55">
        <v>22.200000000000003</v>
      </c>
      <c r="H153" s="55"/>
      <c r="I153" s="53" t="str">
        <f t="shared" si="2"/>
        <v>IDX_ID_7168</v>
      </c>
    </row>
    <row r="154" spans="2:9" x14ac:dyDescent="0.25">
      <c r="B154" s="24" t="s">
        <v>86</v>
      </c>
      <c r="C154" s="24" t="s">
        <v>426</v>
      </c>
      <c r="D154" s="24" t="s">
        <v>427</v>
      </c>
      <c r="E154" s="24" t="s">
        <v>428</v>
      </c>
      <c r="F154" s="55" t="s">
        <v>126</v>
      </c>
      <c r="G154" s="55" t="s">
        <v>126</v>
      </c>
      <c r="H154" s="55">
        <v>121.64</v>
      </c>
      <c r="I154" s="53" t="str">
        <f t="shared" si="2"/>
        <v>IDX_ID_7218</v>
      </c>
    </row>
    <row r="155" spans="2:9" x14ac:dyDescent="0.25">
      <c r="B155" s="24" t="s">
        <v>86</v>
      </c>
      <c r="C155" s="24" t="s">
        <v>429</v>
      </c>
      <c r="D155" s="24" t="s">
        <v>430</v>
      </c>
      <c r="E155" s="24" t="s">
        <v>428</v>
      </c>
      <c r="F155" s="55" t="s">
        <v>126</v>
      </c>
      <c r="G155" s="55" t="s">
        <v>126</v>
      </c>
      <c r="H155" s="55">
        <v>95.05</v>
      </c>
      <c r="I155" s="53" t="str">
        <f t="shared" si="2"/>
        <v>IDX_ID_7226</v>
      </c>
    </row>
    <row r="156" spans="2:9" x14ac:dyDescent="0.25">
      <c r="B156" s="24" t="s">
        <v>86</v>
      </c>
      <c r="C156" s="24" t="s">
        <v>431</v>
      </c>
      <c r="D156" s="24" t="s">
        <v>432</v>
      </c>
      <c r="E156" s="24" t="s">
        <v>191</v>
      </c>
      <c r="F156" s="55" t="s">
        <v>126</v>
      </c>
      <c r="G156" s="55" t="s">
        <v>126</v>
      </c>
      <c r="H156" s="55"/>
      <c r="I156" s="53" t="str">
        <f t="shared" si="2"/>
        <v>IDX_ID_7267</v>
      </c>
    </row>
    <row r="157" spans="2:9" x14ac:dyDescent="0.25">
      <c r="B157" s="24" t="s">
        <v>86</v>
      </c>
      <c r="C157" s="24" t="s">
        <v>433</v>
      </c>
      <c r="D157" s="24" t="s">
        <v>434</v>
      </c>
      <c r="E157" s="24" t="s">
        <v>435</v>
      </c>
      <c r="F157" s="55">
        <v>3664.8960000000002</v>
      </c>
      <c r="G157" s="55">
        <v>957.39750000000004</v>
      </c>
      <c r="H157" s="55">
        <v>1444.36</v>
      </c>
      <c r="I157" s="53" t="str">
        <f t="shared" si="2"/>
        <v>IDX_ID_7531</v>
      </c>
    </row>
    <row r="158" spans="2:9" x14ac:dyDescent="0.25">
      <c r="B158" s="24" t="s">
        <v>86</v>
      </c>
      <c r="C158" s="24" t="s">
        <v>436</v>
      </c>
      <c r="D158" s="24" t="s">
        <v>437</v>
      </c>
      <c r="E158" s="24" t="s">
        <v>435</v>
      </c>
      <c r="F158" s="55">
        <v>649.80799999999999</v>
      </c>
      <c r="G158" s="55">
        <v>852.68250000000012</v>
      </c>
      <c r="H158" s="55">
        <v>894.48</v>
      </c>
      <c r="I158" s="53" t="str">
        <f t="shared" si="2"/>
        <v>IDX_ID_7549</v>
      </c>
    </row>
    <row r="159" spans="2:9" x14ac:dyDescent="0.25">
      <c r="B159" s="24" t="s">
        <v>86</v>
      </c>
      <c r="C159" s="24" t="s">
        <v>438</v>
      </c>
      <c r="D159" s="24" t="s">
        <v>439</v>
      </c>
      <c r="E159" s="24" t="s">
        <v>435</v>
      </c>
      <c r="F159" s="55">
        <v>159.64000000000001</v>
      </c>
      <c r="G159" s="55">
        <v>447.09749999999997</v>
      </c>
      <c r="H159" s="55">
        <v>345.65</v>
      </c>
      <c r="I159" s="53" t="str">
        <f t="shared" si="2"/>
        <v>IDX_ID_7556</v>
      </c>
    </row>
    <row r="160" spans="2:9" x14ac:dyDescent="0.25">
      <c r="B160" s="24" t="s">
        <v>86</v>
      </c>
      <c r="C160" s="24" t="s">
        <v>440</v>
      </c>
      <c r="D160" s="24" t="s">
        <v>441</v>
      </c>
      <c r="E160" s="24" t="s">
        <v>435</v>
      </c>
      <c r="F160" s="55">
        <v>695.01600000000008</v>
      </c>
      <c r="G160" s="55">
        <v>739.58249999999998</v>
      </c>
      <c r="H160" s="55">
        <v>797.29</v>
      </c>
      <c r="I160" s="53" t="str">
        <f t="shared" si="2"/>
        <v>IDX_ID_7572</v>
      </c>
    </row>
    <row r="161" spans="2:9" x14ac:dyDescent="0.25">
      <c r="B161" s="24" t="s">
        <v>86</v>
      </c>
      <c r="C161" s="24" t="s">
        <v>442</v>
      </c>
      <c r="D161" s="24" t="s">
        <v>443</v>
      </c>
      <c r="E161" s="24" t="s">
        <v>240</v>
      </c>
      <c r="F161" s="55">
        <v>1420.472</v>
      </c>
      <c r="G161" s="55">
        <v>1385.415</v>
      </c>
      <c r="H161" s="55">
        <v>931.25</v>
      </c>
      <c r="I161" s="53" t="str">
        <f t="shared" si="2"/>
        <v>IDX_ID_7598</v>
      </c>
    </row>
    <row r="162" spans="2:9" x14ac:dyDescent="0.25">
      <c r="B162" s="24" t="s">
        <v>86</v>
      </c>
      <c r="C162" s="24" t="s">
        <v>444</v>
      </c>
      <c r="D162" s="24" t="s">
        <v>445</v>
      </c>
      <c r="E162" s="24" t="s">
        <v>240</v>
      </c>
      <c r="F162" s="55">
        <v>754.79200000000003</v>
      </c>
      <c r="G162" s="55">
        <v>1236.93</v>
      </c>
      <c r="H162" s="55">
        <v>1067.3699999999999</v>
      </c>
      <c r="I162" s="53" t="str">
        <f t="shared" si="2"/>
        <v>IDX_ID_7622</v>
      </c>
    </row>
    <row r="163" spans="2:9" x14ac:dyDescent="0.25">
      <c r="B163" s="24" t="s">
        <v>86</v>
      </c>
      <c r="C163" s="24" t="s">
        <v>446</v>
      </c>
      <c r="D163" s="24" t="s">
        <v>447</v>
      </c>
      <c r="E163" s="24" t="s">
        <v>240</v>
      </c>
      <c r="F163" s="55">
        <v>959.11200000000008</v>
      </c>
      <c r="G163" s="55">
        <v>1394.385</v>
      </c>
      <c r="H163" s="55">
        <v>1772.84</v>
      </c>
      <c r="I163" s="53" t="str">
        <f t="shared" si="2"/>
        <v>IDX_ID_7630</v>
      </c>
    </row>
    <row r="164" spans="2:9" x14ac:dyDescent="0.25">
      <c r="B164" s="24" t="s">
        <v>86</v>
      </c>
      <c r="C164" s="24" t="s">
        <v>448</v>
      </c>
      <c r="D164" s="24" t="s">
        <v>449</v>
      </c>
      <c r="E164" s="24" t="s">
        <v>240</v>
      </c>
      <c r="F164" s="55">
        <v>175.98400000000001</v>
      </c>
      <c r="G164" s="55">
        <v>540.85500000000002</v>
      </c>
      <c r="H164" s="55">
        <v>246.08</v>
      </c>
      <c r="I164" s="53" t="str">
        <f t="shared" si="2"/>
        <v>IDX_ID_7663</v>
      </c>
    </row>
    <row r="165" spans="2:9" x14ac:dyDescent="0.25">
      <c r="B165" s="24" t="s">
        <v>86</v>
      </c>
      <c r="C165" s="24" t="s">
        <v>450</v>
      </c>
      <c r="D165" s="24" t="s">
        <v>451</v>
      </c>
      <c r="E165" s="24" t="s">
        <v>224</v>
      </c>
      <c r="F165" s="55">
        <v>494.10400000000004</v>
      </c>
      <c r="G165" s="55">
        <v>631.98</v>
      </c>
      <c r="H165" s="55">
        <v>804.97</v>
      </c>
      <c r="I165" s="53" t="str">
        <f t="shared" si="2"/>
        <v>IDX_ID_7671</v>
      </c>
    </row>
    <row r="166" spans="2:9" x14ac:dyDescent="0.25">
      <c r="B166" s="24" t="s">
        <v>86</v>
      </c>
      <c r="C166" s="24" t="s">
        <v>452</v>
      </c>
      <c r="D166" s="24" t="s">
        <v>453</v>
      </c>
      <c r="E166" s="24" t="s">
        <v>224</v>
      </c>
      <c r="F166" s="55">
        <v>846.2</v>
      </c>
      <c r="G166" s="55">
        <v>827.35500000000002</v>
      </c>
      <c r="H166" s="55">
        <v>908.57</v>
      </c>
      <c r="I166" s="53" t="str">
        <f t="shared" si="2"/>
        <v>IDX_ID_7689</v>
      </c>
    </row>
    <row r="167" spans="2:9" x14ac:dyDescent="0.25">
      <c r="B167" s="24" t="s">
        <v>86</v>
      </c>
      <c r="C167" s="24" t="s">
        <v>454</v>
      </c>
      <c r="D167" s="24" t="s">
        <v>455</v>
      </c>
      <c r="E167" s="24" t="s">
        <v>224</v>
      </c>
      <c r="F167" s="55">
        <v>787.024</v>
      </c>
      <c r="G167" s="55">
        <v>395.53499999999997</v>
      </c>
      <c r="H167" s="55">
        <v>1446.12</v>
      </c>
      <c r="I167" s="53" t="str">
        <f t="shared" si="2"/>
        <v>IDX_ID_7697</v>
      </c>
    </row>
    <row r="168" spans="2:9" x14ac:dyDescent="0.25">
      <c r="B168" s="24" t="s">
        <v>86</v>
      </c>
      <c r="C168" s="24" t="s">
        <v>456</v>
      </c>
      <c r="D168" s="24" t="s">
        <v>457</v>
      </c>
      <c r="E168" s="24" t="s">
        <v>224</v>
      </c>
      <c r="F168" s="55">
        <v>518.928</v>
      </c>
      <c r="G168" s="55">
        <v>494.1825</v>
      </c>
      <c r="H168" s="55">
        <v>1115.19</v>
      </c>
      <c r="I168" s="53" t="str">
        <f t="shared" si="2"/>
        <v>IDX_ID_7705</v>
      </c>
    </row>
    <row r="169" spans="2:9" x14ac:dyDescent="0.25">
      <c r="B169" s="24" t="s">
        <v>86</v>
      </c>
      <c r="C169" s="24" t="s">
        <v>458</v>
      </c>
      <c r="D169" s="24" t="s">
        <v>459</v>
      </c>
      <c r="E169" s="24" t="s">
        <v>224</v>
      </c>
      <c r="F169" s="55">
        <v>502.44</v>
      </c>
      <c r="G169" s="55">
        <v>640.79999999999995</v>
      </c>
      <c r="H169" s="55">
        <v>754.32</v>
      </c>
      <c r="I169" s="53" t="str">
        <f t="shared" si="2"/>
        <v>IDX_ID_7713</v>
      </c>
    </row>
    <row r="170" spans="2:9" x14ac:dyDescent="0.25">
      <c r="B170" s="24" t="s">
        <v>86</v>
      </c>
      <c r="C170" s="24" t="s">
        <v>460</v>
      </c>
      <c r="D170" s="24" t="s">
        <v>461</v>
      </c>
      <c r="E170" s="24" t="s">
        <v>224</v>
      </c>
      <c r="F170" s="55">
        <v>801.84</v>
      </c>
      <c r="G170" s="55">
        <v>669.66750000000002</v>
      </c>
      <c r="H170" s="55">
        <v>879.01</v>
      </c>
      <c r="I170" s="53" t="str">
        <f t="shared" si="2"/>
        <v>IDX_ID_7721</v>
      </c>
    </row>
    <row r="171" spans="2:9" x14ac:dyDescent="0.25">
      <c r="B171" s="24" t="s">
        <v>86</v>
      </c>
      <c r="C171" s="24" t="s">
        <v>462</v>
      </c>
      <c r="D171" s="24" t="s">
        <v>463</v>
      </c>
      <c r="E171" s="24" t="s">
        <v>224</v>
      </c>
      <c r="F171" s="55">
        <v>1026.624</v>
      </c>
      <c r="G171" s="55">
        <v>1235.3625000000002</v>
      </c>
      <c r="H171" s="55">
        <v>1634.47</v>
      </c>
      <c r="I171" s="53" t="str">
        <f t="shared" si="2"/>
        <v>IDX_ID_7739</v>
      </c>
    </row>
    <row r="172" spans="2:9" x14ac:dyDescent="0.25">
      <c r="B172" s="24" t="s">
        <v>86</v>
      </c>
      <c r="C172" s="24" t="s">
        <v>464</v>
      </c>
      <c r="D172" s="24" t="s">
        <v>465</v>
      </c>
      <c r="E172" s="24" t="s">
        <v>224</v>
      </c>
      <c r="F172" s="55">
        <v>1574.68</v>
      </c>
      <c r="G172" s="55">
        <v>1396.47</v>
      </c>
      <c r="H172" s="55">
        <v>1814.82</v>
      </c>
      <c r="I172" s="53" t="str">
        <f t="shared" si="2"/>
        <v>IDX_ID_7747</v>
      </c>
    </row>
    <row r="173" spans="2:9" x14ac:dyDescent="0.25">
      <c r="B173" s="24" t="s">
        <v>86</v>
      </c>
      <c r="C173" s="24" t="s">
        <v>466</v>
      </c>
      <c r="D173" s="24" t="s">
        <v>467</v>
      </c>
      <c r="E173" s="24" t="s">
        <v>90</v>
      </c>
      <c r="F173" s="55">
        <v>206.11199999999999</v>
      </c>
      <c r="G173" s="55">
        <v>368.0025</v>
      </c>
      <c r="H173" s="55">
        <v>233.44</v>
      </c>
      <c r="I173" s="53" t="str">
        <f t="shared" si="2"/>
        <v>IDX_ID_7754</v>
      </c>
    </row>
    <row r="174" spans="2:9" x14ac:dyDescent="0.25">
      <c r="B174" s="24" t="s">
        <v>86</v>
      </c>
      <c r="C174" s="24" t="s">
        <v>468</v>
      </c>
      <c r="D174" s="24" t="s">
        <v>469</v>
      </c>
      <c r="E174" s="24" t="s">
        <v>90</v>
      </c>
      <c r="F174" s="55">
        <v>695.81600000000003</v>
      </c>
      <c r="G174" s="55">
        <v>454.32</v>
      </c>
      <c r="H174" s="55">
        <v>1104.1400000000001</v>
      </c>
      <c r="I174" s="53" t="str">
        <f t="shared" si="2"/>
        <v>IDX_ID_7762</v>
      </c>
    </row>
    <row r="175" spans="2:9" x14ac:dyDescent="0.25">
      <c r="B175" s="24" t="s">
        <v>86</v>
      </c>
      <c r="C175" s="24" t="s">
        <v>470</v>
      </c>
      <c r="D175" s="24" t="s">
        <v>471</v>
      </c>
      <c r="E175" s="24" t="s">
        <v>90</v>
      </c>
      <c r="F175" s="55">
        <v>1185.8799999999999</v>
      </c>
      <c r="G175" s="55">
        <v>1644.2175</v>
      </c>
      <c r="H175" s="55">
        <v>1706.51</v>
      </c>
      <c r="I175" s="53" t="str">
        <f t="shared" si="2"/>
        <v>IDX_ID_7770</v>
      </c>
    </row>
    <row r="176" spans="2:9" x14ac:dyDescent="0.25">
      <c r="B176" s="24" t="s">
        <v>86</v>
      </c>
      <c r="C176" s="24" t="s">
        <v>472</v>
      </c>
      <c r="D176" s="24" t="s">
        <v>473</v>
      </c>
      <c r="E176" s="24" t="s">
        <v>90</v>
      </c>
      <c r="F176" s="55">
        <v>462.00800000000004</v>
      </c>
      <c r="G176" s="55">
        <v>595.64250000000004</v>
      </c>
      <c r="H176" s="55">
        <v>854.55</v>
      </c>
      <c r="I176" s="53" t="str">
        <f t="shared" si="2"/>
        <v>IDX_ID_7788</v>
      </c>
    </row>
    <row r="177" spans="2:9" x14ac:dyDescent="0.25">
      <c r="B177" s="24" t="s">
        <v>86</v>
      </c>
      <c r="C177" s="24" t="s">
        <v>474</v>
      </c>
      <c r="D177" s="24" t="s">
        <v>475</v>
      </c>
      <c r="E177" s="24" t="s">
        <v>257</v>
      </c>
      <c r="F177" s="55" t="s">
        <v>126</v>
      </c>
      <c r="G177" s="55">
        <v>972.22499999999991</v>
      </c>
      <c r="H177" s="55">
        <v>10833.6</v>
      </c>
      <c r="I177" s="53" t="str">
        <f t="shared" si="2"/>
        <v>IDX_ID_7812</v>
      </c>
    </row>
    <row r="178" spans="2:9" x14ac:dyDescent="0.25">
      <c r="B178" s="24" t="s">
        <v>86</v>
      </c>
      <c r="C178" s="24" t="s">
        <v>476</v>
      </c>
      <c r="D178" s="24" t="s">
        <v>477</v>
      </c>
      <c r="E178" s="24" t="s">
        <v>224</v>
      </c>
      <c r="F178" s="55" t="s">
        <v>126</v>
      </c>
      <c r="G178" s="55">
        <v>10.649999999999999</v>
      </c>
      <c r="H178" s="55"/>
      <c r="I178" s="53" t="str">
        <f t="shared" si="2"/>
        <v>IDX_ID_7838</v>
      </c>
    </row>
    <row r="179" spans="2:9" x14ac:dyDescent="0.25">
      <c r="B179" s="24" t="s">
        <v>86</v>
      </c>
      <c r="C179" s="24" t="s">
        <v>478</v>
      </c>
      <c r="D179" s="24" t="s">
        <v>479</v>
      </c>
      <c r="E179" s="24" t="s">
        <v>229</v>
      </c>
      <c r="F179" s="55">
        <v>465.00800000000004</v>
      </c>
      <c r="G179" s="55">
        <v>533.46749999999997</v>
      </c>
      <c r="H179" s="55">
        <v>786.54</v>
      </c>
      <c r="I179" s="53" t="str">
        <f t="shared" si="2"/>
        <v>IDX_ID_7879</v>
      </c>
    </row>
    <row r="180" spans="2:9" x14ac:dyDescent="0.25">
      <c r="B180" s="24" t="s">
        <v>86</v>
      </c>
      <c r="C180" s="24" t="s">
        <v>480</v>
      </c>
      <c r="D180" s="24" t="s">
        <v>481</v>
      </c>
      <c r="E180" s="24" t="s">
        <v>229</v>
      </c>
      <c r="F180" s="55">
        <v>786.01600000000008</v>
      </c>
      <c r="G180" s="55">
        <v>665.92499999999995</v>
      </c>
      <c r="H180" s="55">
        <v>763.69</v>
      </c>
      <c r="I180" s="53" t="str">
        <f t="shared" si="2"/>
        <v>IDX_ID_7887</v>
      </c>
    </row>
    <row r="181" spans="2:9" x14ac:dyDescent="0.25">
      <c r="B181" s="24" t="s">
        <v>86</v>
      </c>
      <c r="C181" s="24" t="s">
        <v>482</v>
      </c>
      <c r="D181" s="24" t="s">
        <v>483</v>
      </c>
      <c r="E181" s="24" t="s">
        <v>229</v>
      </c>
      <c r="F181" s="55">
        <v>319.64800000000002</v>
      </c>
      <c r="G181" s="55">
        <v>320.76</v>
      </c>
      <c r="H181" s="55">
        <v>389.81</v>
      </c>
      <c r="I181" s="53" t="str">
        <f t="shared" si="2"/>
        <v>IDX_ID_7895</v>
      </c>
    </row>
    <row r="182" spans="2:9" x14ac:dyDescent="0.25">
      <c r="B182" s="24" t="s">
        <v>86</v>
      </c>
      <c r="C182" s="24" t="s">
        <v>484</v>
      </c>
      <c r="D182" s="24" t="s">
        <v>485</v>
      </c>
      <c r="E182" s="24" t="s">
        <v>229</v>
      </c>
      <c r="F182" s="55">
        <v>341.20800000000003</v>
      </c>
      <c r="G182" s="55">
        <v>446.44499999999999</v>
      </c>
      <c r="H182" s="55">
        <v>806.1</v>
      </c>
      <c r="I182" s="53" t="str">
        <f t="shared" si="2"/>
        <v>IDX_ID_7903</v>
      </c>
    </row>
    <row r="183" spans="2:9" x14ac:dyDescent="0.25">
      <c r="B183" s="24" t="s">
        <v>86</v>
      </c>
      <c r="C183" s="24" t="s">
        <v>486</v>
      </c>
      <c r="D183" s="24" t="s">
        <v>487</v>
      </c>
      <c r="E183" s="24" t="s">
        <v>229</v>
      </c>
      <c r="F183" s="55">
        <v>1156.1120000000001</v>
      </c>
      <c r="G183" s="55">
        <v>1189.1399999999999</v>
      </c>
      <c r="H183" s="55">
        <v>1411.69</v>
      </c>
      <c r="I183" s="53" t="str">
        <f t="shared" si="2"/>
        <v>IDX_ID_7911</v>
      </c>
    </row>
    <row r="184" spans="2:9" x14ac:dyDescent="0.25">
      <c r="B184" s="24" t="s">
        <v>86</v>
      </c>
      <c r="C184" s="24" t="s">
        <v>488</v>
      </c>
      <c r="D184" s="24" t="s">
        <v>489</v>
      </c>
      <c r="E184" s="24" t="s">
        <v>229</v>
      </c>
      <c r="F184" s="55">
        <v>1461.3280000000002</v>
      </c>
      <c r="G184" s="55">
        <v>1448.4749999999999</v>
      </c>
      <c r="H184" s="55">
        <v>1631.23</v>
      </c>
      <c r="I184" s="53" t="str">
        <f t="shared" si="2"/>
        <v>IDX_ID_7929</v>
      </c>
    </row>
    <row r="185" spans="2:9" x14ac:dyDescent="0.25">
      <c r="B185" s="24" t="s">
        <v>86</v>
      </c>
      <c r="C185" s="24" t="s">
        <v>490</v>
      </c>
      <c r="D185" s="24" t="s">
        <v>491</v>
      </c>
      <c r="E185" s="24" t="s">
        <v>229</v>
      </c>
      <c r="F185" s="55">
        <v>311.56</v>
      </c>
      <c r="G185" s="55">
        <v>224.91749999999999</v>
      </c>
      <c r="H185" s="55">
        <v>511.42</v>
      </c>
      <c r="I185" s="53" t="str">
        <f t="shared" si="2"/>
        <v>IDX_ID_7960</v>
      </c>
    </row>
    <row r="186" spans="2:9" x14ac:dyDescent="0.25">
      <c r="B186" s="24" t="s">
        <v>86</v>
      </c>
      <c r="C186" s="24" t="s">
        <v>492</v>
      </c>
      <c r="D186" s="24" t="s">
        <v>493</v>
      </c>
      <c r="E186" s="24" t="s">
        <v>240</v>
      </c>
      <c r="F186" s="55">
        <v>3118.3440000000001</v>
      </c>
      <c r="G186" s="55">
        <v>3214.3424999999997</v>
      </c>
      <c r="H186" s="55">
        <v>3955.36</v>
      </c>
      <c r="I186" s="53" t="str">
        <f t="shared" si="2"/>
        <v>IDX_ID_7994</v>
      </c>
    </row>
    <row r="187" spans="2:9" x14ac:dyDescent="0.25">
      <c r="B187" s="24" t="s">
        <v>86</v>
      </c>
      <c r="C187" s="24" t="s">
        <v>494</v>
      </c>
      <c r="D187" s="24" t="s">
        <v>495</v>
      </c>
      <c r="E187" s="24" t="s">
        <v>240</v>
      </c>
      <c r="F187" s="55">
        <v>3979.096</v>
      </c>
      <c r="G187" s="55">
        <v>1934.4225000000001</v>
      </c>
      <c r="H187" s="55">
        <v>2534.25</v>
      </c>
      <c r="I187" s="53" t="str">
        <f t="shared" si="2"/>
        <v>IDX_ID_8000</v>
      </c>
    </row>
    <row r="188" spans="2:9" x14ac:dyDescent="0.25">
      <c r="B188" s="24" t="s">
        <v>86</v>
      </c>
      <c r="C188" s="24" t="s">
        <v>496</v>
      </c>
      <c r="D188" s="24" t="s">
        <v>497</v>
      </c>
      <c r="E188" s="24" t="s">
        <v>240</v>
      </c>
      <c r="F188" s="55">
        <v>1695.6480000000001</v>
      </c>
      <c r="G188" s="55">
        <v>2730.18</v>
      </c>
      <c r="H188" s="55">
        <v>3219.72</v>
      </c>
      <c r="I188" s="53" t="str">
        <f t="shared" si="2"/>
        <v>IDX_ID_8018</v>
      </c>
    </row>
    <row r="189" spans="2:9" x14ac:dyDescent="0.25">
      <c r="B189" s="24" t="s">
        <v>86</v>
      </c>
      <c r="C189" s="24" t="s">
        <v>498</v>
      </c>
      <c r="D189" s="24" t="s">
        <v>499</v>
      </c>
      <c r="E189" s="24" t="s">
        <v>229</v>
      </c>
      <c r="F189" s="55">
        <v>4788.96</v>
      </c>
      <c r="G189" s="55">
        <v>3895.0725000000002</v>
      </c>
      <c r="H189" s="55">
        <v>4768.68</v>
      </c>
      <c r="I189" s="53" t="str">
        <f t="shared" si="2"/>
        <v>IDX_ID_8026</v>
      </c>
    </row>
    <row r="190" spans="2:9" x14ac:dyDescent="0.25">
      <c r="B190" s="24" t="s">
        <v>86</v>
      </c>
      <c r="C190" s="24" t="s">
        <v>500</v>
      </c>
      <c r="D190" s="24" t="s">
        <v>501</v>
      </c>
      <c r="E190" s="24" t="s">
        <v>90</v>
      </c>
      <c r="F190" s="55">
        <v>272.32</v>
      </c>
      <c r="G190" s="55">
        <v>265.02750000000003</v>
      </c>
      <c r="H190" s="55">
        <v>253.56</v>
      </c>
      <c r="I190" s="53" t="str">
        <f t="shared" si="2"/>
        <v>IDX_ID_8141</v>
      </c>
    </row>
    <row r="191" spans="2:9" x14ac:dyDescent="0.25">
      <c r="B191" s="24" t="s">
        <v>86</v>
      </c>
      <c r="C191" s="24" t="s">
        <v>502</v>
      </c>
      <c r="D191" s="24" t="s">
        <v>503</v>
      </c>
      <c r="E191" s="24" t="s">
        <v>229</v>
      </c>
      <c r="F191" s="55">
        <v>316.30400000000003</v>
      </c>
      <c r="G191" s="55">
        <v>340.815</v>
      </c>
      <c r="H191" s="55">
        <v>1692.97</v>
      </c>
      <c r="I191" s="53" t="str">
        <f t="shared" si="2"/>
        <v>IDX_ID_8158</v>
      </c>
    </row>
    <row r="192" spans="2:9" x14ac:dyDescent="0.25">
      <c r="B192" s="24" t="s">
        <v>86</v>
      </c>
      <c r="C192" s="24" t="s">
        <v>504</v>
      </c>
      <c r="D192" s="24" t="s">
        <v>505</v>
      </c>
      <c r="E192" s="24" t="s">
        <v>354</v>
      </c>
      <c r="F192" s="55" t="s">
        <v>126</v>
      </c>
      <c r="G192" s="55">
        <v>35.339999999999996</v>
      </c>
      <c r="H192" s="55"/>
      <c r="I192" s="53" t="str">
        <f t="shared" si="2"/>
        <v>IDX_ID_8216</v>
      </c>
    </row>
    <row r="193" spans="2:9" x14ac:dyDescent="0.25">
      <c r="B193" s="24" t="s">
        <v>86</v>
      </c>
      <c r="C193" s="24" t="s">
        <v>506</v>
      </c>
      <c r="D193" s="24" t="s">
        <v>507</v>
      </c>
      <c r="E193" s="24" t="s">
        <v>354</v>
      </c>
      <c r="F193" s="55" t="s">
        <v>126</v>
      </c>
      <c r="G193" s="55">
        <v>286.36500000000001</v>
      </c>
      <c r="H193" s="55"/>
      <c r="I193" s="53" t="str">
        <f t="shared" si="2"/>
        <v>IDX_ID_8224</v>
      </c>
    </row>
    <row r="194" spans="2:9" x14ac:dyDescent="0.25">
      <c r="B194" s="24" t="s">
        <v>86</v>
      </c>
      <c r="C194" s="24" t="s">
        <v>508</v>
      </c>
      <c r="D194" s="24" t="s">
        <v>509</v>
      </c>
      <c r="E194" s="24" t="s">
        <v>229</v>
      </c>
      <c r="F194" s="55">
        <v>336.52800000000002</v>
      </c>
      <c r="G194" s="55">
        <v>408.33750000000003</v>
      </c>
      <c r="H194" s="55">
        <v>473.62</v>
      </c>
      <c r="I194" s="53" t="str">
        <f t="shared" si="2"/>
        <v>IDX_ID_8299</v>
      </c>
    </row>
    <row r="195" spans="2:9" x14ac:dyDescent="0.25">
      <c r="B195" s="24" t="s">
        <v>86</v>
      </c>
      <c r="C195" s="24" t="s">
        <v>510</v>
      </c>
      <c r="D195" s="24" t="s">
        <v>511</v>
      </c>
      <c r="E195" s="24" t="s">
        <v>229</v>
      </c>
      <c r="F195" s="55" t="s">
        <v>126</v>
      </c>
      <c r="G195" s="55">
        <v>167.85000000000002</v>
      </c>
      <c r="H195" s="55"/>
      <c r="I195" s="53" t="str">
        <f t="shared" si="2"/>
        <v>IDX_ID_8380</v>
      </c>
    </row>
    <row r="196" spans="2:9" x14ac:dyDescent="0.25">
      <c r="B196" s="24" t="s">
        <v>86</v>
      </c>
      <c r="C196" s="24" t="s">
        <v>512</v>
      </c>
      <c r="D196" s="24" t="s">
        <v>513</v>
      </c>
      <c r="E196" s="24" t="s">
        <v>229</v>
      </c>
      <c r="F196" s="55">
        <v>2135.616</v>
      </c>
      <c r="G196" s="55">
        <v>429.36</v>
      </c>
      <c r="H196" s="55"/>
      <c r="I196" s="53" t="str">
        <f t="shared" ref="I196:I259" si="3">"IDX_ID_" &amp; RIGHT(C196,4)</f>
        <v>IDX_ID_8638</v>
      </c>
    </row>
    <row r="197" spans="2:9" x14ac:dyDescent="0.25">
      <c r="B197" s="24" t="s">
        <v>86</v>
      </c>
      <c r="C197" s="24" t="s">
        <v>514</v>
      </c>
      <c r="D197" s="24" t="s">
        <v>515</v>
      </c>
      <c r="E197" s="24" t="s">
        <v>191</v>
      </c>
      <c r="F197" s="55" t="s">
        <v>126</v>
      </c>
      <c r="G197" s="55">
        <v>533.03250000000003</v>
      </c>
      <c r="H197" s="55">
        <v>180.48</v>
      </c>
      <c r="I197" s="53" t="str">
        <f t="shared" si="3"/>
        <v>IDX_ID_8646</v>
      </c>
    </row>
    <row r="198" spans="2:9" x14ac:dyDescent="0.25">
      <c r="B198" s="24" t="s">
        <v>86</v>
      </c>
      <c r="C198" s="24" t="s">
        <v>516</v>
      </c>
      <c r="D198" s="24" t="s">
        <v>517</v>
      </c>
      <c r="E198" s="24" t="s">
        <v>191</v>
      </c>
      <c r="F198" s="55" t="s">
        <v>126</v>
      </c>
      <c r="G198" s="55">
        <v>174.5925</v>
      </c>
      <c r="H198" s="55">
        <v>93.14</v>
      </c>
      <c r="I198" s="53" t="str">
        <f t="shared" si="3"/>
        <v>IDX_ID_8653</v>
      </c>
    </row>
    <row r="199" spans="2:9" x14ac:dyDescent="0.25">
      <c r="B199" s="24" t="s">
        <v>86</v>
      </c>
      <c r="C199" s="24" t="s">
        <v>518</v>
      </c>
      <c r="D199" s="24" t="s">
        <v>519</v>
      </c>
      <c r="E199" s="24" t="s">
        <v>240</v>
      </c>
      <c r="F199" s="55">
        <v>667.64</v>
      </c>
      <c r="G199" s="55">
        <v>653.64750000000004</v>
      </c>
      <c r="H199" s="55">
        <v>801.56</v>
      </c>
      <c r="I199" s="53" t="str">
        <f t="shared" si="3"/>
        <v>IDX_ID_8711</v>
      </c>
    </row>
    <row r="200" spans="2:9" x14ac:dyDescent="0.25">
      <c r="B200" s="24" t="s">
        <v>86</v>
      </c>
      <c r="C200" s="24" t="s">
        <v>520</v>
      </c>
      <c r="D200" s="24" t="s">
        <v>521</v>
      </c>
      <c r="E200" s="24" t="s">
        <v>354</v>
      </c>
      <c r="F200" s="55" t="s">
        <v>126</v>
      </c>
      <c r="G200" s="55" t="s">
        <v>126</v>
      </c>
      <c r="H200" s="55"/>
      <c r="I200" s="53" t="str">
        <f t="shared" si="3"/>
        <v>IDX_ID_8794</v>
      </c>
    </row>
    <row r="201" spans="2:9" x14ac:dyDescent="0.25">
      <c r="B201" s="24" t="s">
        <v>86</v>
      </c>
      <c r="C201" s="24" t="s">
        <v>522</v>
      </c>
      <c r="D201" s="24" t="s">
        <v>523</v>
      </c>
      <c r="E201" s="24" t="s">
        <v>354</v>
      </c>
      <c r="F201" s="55" t="s">
        <v>126</v>
      </c>
      <c r="G201" s="55" t="s">
        <v>126</v>
      </c>
      <c r="H201" s="55">
        <v>31.84</v>
      </c>
      <c r="I201" s="53" t="str">
        <f t="shared" si="3"/>
        <v>IDX_ID_8810</v>
      </c>
    </row>
    <row r="202" spans="2:9" x14ac:dyDescent="0.25">
      <c r="B202" s="24" t="s">
        <v>86</v>
      </c>
      <c r="C202" s="24" t="s">
        <v>524</v>
      </c>
      <c r="D202" s="24" t="s">
        <v>525</v>
      </c>
      <c r="E202" s="24" t="s">
        <v>354</v>
      </c>
      <c r="F202" s="55" t="s">
        <v>126</v>
      </c>
      <c r="G202" s="55" t="s">
        <v>126</v>
      </c>
      <c r="H202" s="55">
        <v>11.1</v>
      </c>
      <c r="I202" s="53" t="str">
        <f t="shared" si="3"/>
        <v>IDX_ID_8836</v>
      </c>
    </row>
    <row r="203" spans="2:9" x14ac:dyDescent="0.25">
      <c r="B203" s="24" t="s">
        <v>86</v>
      </c>
      <c r="C203" s="24" t="s">
        <v>526</v>
      </c>
      <c r="D203" s="24" t="s">
        <v>527</v>
      </c>
      <c r="E203" s="24" t="s">
        <v>354</v>
      </c>
      <c r="F203" s="55" t="s">
        <v>126</v>
      </c>
      <c r="G203" s="55" t="s">
        <v>126</v>
      </c>
      <c r="H203" s="55">
        <v>38.28</v>
      </c>
      <c r="I203" s="53" t="str">
        <f t="shared" si="3"/>
        <v>IDX_ID_8844</v>
      </c>
    </row>
    <row r="204" spans="2:9" x14ac:dyDescent="0.25">
      <c r="B204" s="24" t="s">
        <v>86</v>
      </c>
      <c r="C204" s="24" t="s">
        <v>528</v>
      </c>
      <c r="D204" s="24" t="s">
        <v>529</v>
      </c>
      <c r="E204" s="24" t="s">
        <v>354</v>
      </c>
      <c r="F204" s="55" t="s">
        <v>126</v>
      </c>
      <c r="G204" s="55">
        <v>47.505000000000003</v>
      </c>
      <c r="H204" s="55">
        <v>52.18</v>
      </c>
      <c r="I204" s="53" t="str">
        <f t="shared" si="3"/>
        <v>IDX_ID_8877</v>
      </c>
    </row>
    <row r="205" spans="2:9" x14ac:dyDescent="0.25">
      <c r="B205" s="24" t="s">
        <v>86</v>
      </c>
      <c r="C205" s="24" t="s">
        <v>530</v>
      </c>
      <c r="D205" s="24" t="s">
        <v>531</v>
      </c>
      <c r="E205" s="24" t="s">
        <v>354</v>
      </c>
      <c r="F205" s="55">
        <v>22.704000000000001</v>
      </c>
      <c r="G205" s="55">
        <v>724.17750000000001</v>
      </c>
      <c r="H205" s="55">
        <v>625.86</v>
      </c>
      <c r="I205" s="53" t="str">
        <f t="shared" si="3"/>
        <v>IDX_ID_8885</v>
      </c>
    </row>
    <row r="206" spans="2:9" x14ac:dyDescent="0.25">
      <c r="B206" s="24" t="s">
        <v>86</v>
      </c>
      <c r="C206" s="24" t="s">
        <v>532</v>
      </c>
      <c r="D206" s="24" t="s">
        <v>533</v>
      </c>
      <c r="E206" s="24" t="s">
        <v>354</v>
      </c>
      <c r="F206" s="55">
        <v>345.6</v>
      </c>
      <c r="G206" s="55">
        <v>1285.155</v>
      </c>
      <c r="H206" s="55">
        <v>71.78</v>
      </c>
      <c r="I206" s="53" t="str">
        <f t="shared" si="3"/>
        <v>IDX_ID_8927</v>
      </c>
    </row>
    <row r="207" spans="2:9" x14ac:dyDescent="0.25">
      <c r="B207" s="24" t="s">
        <v>86</v>
      </c>
      <c r="C207" s="24" t="s">
        <v>534</v>
      </c>
      <c r="D207" s="24" t="s">
        <v>535</v>
      </c>
      <c r="E207" s="24" t="s">
        <v>354</v>
      </c>
      <c r="F207" s="55">
        <v>134.4</v>
      </c>
      <c r="G207" s="55">
        <v>61.927499999999995</v>
      </c>
      <c r="H207" s="55"/>
      <c r="I207" s="53" t="str">
        <f t="shared" si="3"/>
        <v>IDX_ID_8943</v>
      </c>
    </row>
    <row r="208" spans="2:9" x14ac:dyDescent="0.25">
      <c r="B208" s="24" t="s">
        <v>86</v>
      </c>
      <c r="C208" s="24" t="s">
        <v>536</v>
      </c>
      <c r="D208" s="24" t="s">
        <v>537</v>
      </c>
      <c r="E208" s="24" t="s">
        <v>191</v>
      </c>
      <c r="F208" s="55" t="s">
        <v>126</v>
      </c>
      <c r="G208" s="55" t="s">
        <v>126</v>
      </c>
      <c r="H208" s="55"/>
      <c r="I208" s="53" t="str">
        <f t="shared" si="3"/>
        <v>IDX_ID_9057</v>
      </c>
    </row>
    <row r="209" spans="2:9" x14ac:dyDescent="0.25">
      <c r="B209" s="24" t="s">
        <v>86</v>
      </c>
      <c r="C209" s="24" t="s">
        <v>538</v>
      </c>
      <c r="D209" s="24" t="s">
        <v>539</v>
      </c>
      <c r="E209" s="24" t="s">
        <v>191</v>
      </c>
      <c r="F209" s="55" t="s">
        <v>126</v>
      </c>
      <c r="G209" s="55">
        <v>5.6999999999999993</v>
      </c>
      <c r="H209" s="55"/>
      <c r="I209" s="53" t="str">
        <f t="shared" si="3"/>
        <v>IDX_ID_9073</v>
      </c>
    </row>
    <row r="210" spans="2:9" x14ac:dyDescent="0.25">
      <c r="B210" s="24" t="s">
        <v>86</v>
      </c>
      <c r="C210" s="24" t="s">
        <v>540</v>
      </c>
      <c r="D210" s="24" t="s">
        <v>541</v>
      </c>
      <c r="E210" s="24" t="s">
        <v>191</v>
      </c>
      <c r="F210" s="55" t="s">
        <v>126</v>
      </c>
      <c r="G210" s="55">
        <v>31.1325</v>
      </c>
      <c r="H210" s="55"/>
      <c r="I210" s="53" t="str">
        <f t="shared" si="3"/>
        <v>IDX_ID_9156</v>
      </c>
    </row>
    <row r="211" spans="2:9" x14ac:dyDescent="0.25">
      <c r="B211" s="24" t="s">
        <v>86</v>
      </c>
      <c r="C211" s="24" t="s">
        <v>542</v>
      </c>
      <c r="D211" s="24" t="s">
        <v>543</v>
      </c>
      <c r="E211" s="24" t="s">
        <v>191</v>
      </c>
      <c r="F211" s="55" t="s">
        <v>126</v>
      </c>
      <c r="G211" s="55" t="s">
        <v>126</v>
      </c>
      <c r="H211" s="55"/>
      <c r="I211" s="53" t="str">
        <f t="shared" si="3"/>
        <v>IDX_ID_9164</v>
      </c>
    </row>
    <row r="212" spans="2:9" x14ac:dyDescent="0.25">
      <c r="B212" s="24" t="s">
        <v>86</v>
      </c>
      <c r="C212" s="24" t="s">
        <v>544</v>
      </c>
      <c r="D212" s="24" t="s">
        <v>545</v>
      </c>
      <c r="E212" s="24" t="s">
        <v>191</v>
      </c>
      <c r="F212" s="55" t="s">
        <v>126</v>
      </c>
      <c r="G212" s="55">
        <v>92.737500000000011</v>
      </c>
      <c r="H212" s="55">
        <v>122.75</v>
      </c>
      <c r="I212" s="53" t="str">
        <f t="shared" si="3"/>
        <v>IDX_ID_9172</v>
      </c>
    </row>
    <row r="213" spans="2:9" x14ac:dyDescent="0.25">
      <c r="B213" s="24" t="s">
        <v>86</v>
      </c>
      <c r="C213" s="24" t="s">
        <v>546</v>
      </c>
      <c r="D213" s="24" t="s">
        <v>547</v>
      </c>
      <c r="E213" s="24" t="s">
        <v>257</v>
      </c>
      <c r="F213" s="55">
        <v>2077.6959999999999</v>
      </c>
      <c r="G213" s="55">
        <v>207.77249999999998</v>
      </c>
      <c r="H213" s="55">
        <v>152.99</v>
      </c>
      <c r="I213" s="53" t="str">
        <f t="shared" si="3"/>
        <v>IDX_ID_9198</v>
      </c>
    </row>
    <row r="214" spans="2:9" x14ac:dyDescent="0.25">
      <c r="B214" s="24" t="s">
        <v>86</v>
      </c>
      <c r="C214" s="24" t="s">
        <v>548</v>
      </c>
      <c r="D214" s="24" t="s">
        <v>549</v>
      </c>
      <c r="E214" s="24" t="s">
        <v>257</v>
      </c>
      <c r="F214" s="55">
        <v>471.32799999999997</v>
      </c>
      <c r="G214" s="55">
        <v>660.70500000000004</v>
      </c>
      <c r="H214" s="55">
        <v>-300.16000000000003</v>
      </c>
      <c r="I214" s="53" t="str">
        <f t="shared" si="3"/>
        <v>IDX_ID_9206</v>
      </c>
    </row>
    <row r="215" spans="2:9" x14ac:dyDescent="0.25">
      <c r="B215" s="24" t="s">
        <v>86</v>
      </c>
      <c r="C215" s="24" t="s">
        <v>550</v>
      </c>
      <c r="D215" s="24" t="s">
        <v>551</v>
      </c>
      <c r="E215" s="24" t="s">
        <v>191</v>
      </c>
      <c r="F215" s="55" t="s">
        <v>126</v>
      </c>
      <c r="G215" s="55">
        <v>22.919999999999998</v>
      </c>
      <c r="H215" s="55"/>
      <c r="I215" s="53" t="str">
        <f t="shared" si="3"/>
        <v>IDX_ID_9438</v>
      </c>
    </row>
    <row r="216" spans="2:9" x14ac:dyDescent="0.25">
      <c r="B216" s="24" t="s">
        <v>86</v>
      </c>
      <c r="C216" s="24" t="s">
        <v>552</v>
      </c>
      <c r="D216" s="24" t="s">
        <v>553</v>
      </c>
      <c r="E216" s="24" t="s">
        <v>191</v>
      </c>
      <c r="F216" s="55">
        <v>1131.6000000000001</v>
      </c>
      <c r="G216" s="55">
        <v>589.78499999999997</v>
      </c>
      <c r="H216" s="55">
        <v>1044.8</v>
      </c>
      <c r="I216" s="53" t="str">
        <f t="shared" si="3"/>
        <v>IDX_ID_9446</v>
      </c>
    </row>
    <row r="217" spans="2:9" x14ac:dyDescent="0.25">
      <c r="B217" s="24" t="s">
        <v>86</v>
      </c>
      <c r="C217" s="24" t="s">
        <v>554</v>
      </c>
      <c r="D217" s="24" t="s">
        <v>555</v>
      </c>
      <c r="E217" s="24" t="s">
        <v>229</v>
      </c>
      <c r="F217" s="55" t="s">
        <v>126</v>
      </c>
      <c r="G217" s="55">
        <v>448.5</v>
      </c>
      <c r="H217" s="55"/>
      <c r="I217" s="53" t="str">
        <f t="shared" si="3"/>
        <v>IDX_ID_0014</v>
      </c>
    </row>
    <row r="218" spans="2:9" x14ac:dyDescent="0.25">
      <c r="B218" s="24" t="s">
        <v>86</v>
      </c>
      <c r="C218" s="24" t="s">
        <v>556</v>
      </c>
      <c r="D218" s="24" t="s">
        <v>557</v>
      </c>
      <c r="E218" s="24" t="s">
        <v>229</v>
      </c>
      <c r="F218" s="55" t="s">
        <v>126</v>
      </c>
      <c r="G218" s="55">
        <v>4105.7550000000001</v>
      </c>
      <c r="H218" s="55"/>
      <c r="I218" s="53" t="str">
        <f t="shared" si="3"/>
        <v>IDX_ID_0030</v>
      </c>
    </row>
    <row r="219" spans="2:9" x14ac:dyDescent="0.25">
      <c r="B219" s="24" t="s">
        <v>86</v>
      </c>
      <c r="C219" s="24" t="s">
        <v>558</v>
      </c>
      <c r="D219" s="24" t="s">
        <v>559</v>
      </c>
      <c r="E219" s="24" t="s">
        <v>229</v>
      </c>
      <c r="F219" s="55" t="s">
        <v>126</v>
      </c>
      <c r="G219" s="55" t="s">
        <v>126</v>
      </c>
      <c r="H219" s="55"/>
      <c r="I219" s="53" t="str">
        <f t="shared" si="3"/>
        <v>IDX_ID_0139</v>
      </c>
    </row>
    <row r="220" spans="2:9" x14ac:dyDescent="0.25">
      <c r="B220" s="24" t="s">
        <v>86</v>
      </c>
      <c r="C220" s="24" t="s">
        <v>560</v>
      </c>
      <c r="D220" s="24" t="s">
        <v>561</v>
      </c>
      <c r="E220" s="24" t="s">
        <v>240</v>
      </c>
      <c r="F220" s="55" t="s">
        <v>126</v>
      </c>
      <c r="G220" s="55">
        <v>60.480000000000004</v>
      </c>
      <c r="H220" s="55">
        <v>672</v>
      </c>
      <c r="I220" s="53" t="str">
        <f t="shared" si="3"/>
        <v>IDX_ID_0576</v>
      </c>
    </row>
    <row r="221" spans="2:9" x14ac:dyDescent="0.25">
      <c r="B221" s="24" t="s">
        <v>86</v>
      </c>
      <c r="C221" s="24" t="s">
        <v>562</v>
      </c>
      <c r="D221" s="24" t="s">
        <v>563</v>
      </c>
      <c r="E221" s="24" t="s">
        <v>90</v>
      </c>
      <c r="F221" s="55" t="s">
        <v>126</v>
      </c>
      <c r="G221" s="55">
        <v>687.91499999999996</v>
      </c>
      <c r="H221" s="55"/>
      <c r="I221" s="53" t="str">
        <f t="shared" si="3"/>
        <v>IDX_ID_0857</v>
      </c>
    </row>
    <row r="222" spans="2:9" x14ac:dyDescent="0.25">
      <c r="B222" s="24" t="s">
        <v>86</v>
      </c>
      <c r="C222" s="24" t="s">
        <v>564</v>
      </c>
      <c r="D222" s="24" t="s">
        <v>565</v>
      </c>
      <c r="E222" s="24" t="s">
        <v>566</v>
      </c>
      <c r="F222" s="55" t="s">
        <v>126</v>
      </c>
      <c r="G222" s="55">
        <v>497.505</v>
      </c>
      <c r="H222" s="55"/>
      <c r="I222" s="53" t="str">
        <f t="shared" si="3"/>
        <v>IDX_ID_0923</v>
      </c>
    </row>
    <row r="223" spans="2:9" x14ac:dyDescent="0.25">
      <c r="B223" s="24" t="s">
        <v>86</v>
      </c>
      <c r="C223" s="24" t="s">
        <v>567</v>
      </c>
      <c r="D223" s="24" t="s">
        <v>568</v>
      </c>
      <c r="E223" s="24" t="s">
        <v>191</v>
      </c>
      <c r="F223" s="55">
        <v>94.208000000000013</v>
      </c>
      <c r="G223" s="55">
        <v>66.322500000000005</v>
      </c>
      <c r="H223" s="55">
        <v>29.44</v>
      </c>
      <c r="I223" s="53" t="str">
        <f t="shared" si="3"/>
        <v>IDX_ID_0956</v>
      </c>
    </row>
    <row r="224" spans="2:9" x14ac:dyDescent="0.25">
      <c r="B224" s="24" t="s">
        <v>86</v>
      </c>
      <c r="C224" s="24" t="s">
        <v>569</v>
      </c>
      <c r="D224" s="24" t="s">
        <v>570</v>
      </c>
      <c r="E224" s="24" t="s">
        <v>191</v>
      </c>
      <c r="F224" s="55">
        <v>41.760000000000005</v>
      </c>
      <c r="G224" s="55">
        <v>49.852499999999999</v>
      </c>
      <c r="H224" s="55">
        <v>30.59</v>
      </c>
      <c r="I224" s="53" t="str">
        <f t="shared" si="3"/>
        <v>IDX_ID_0964</v>
      </c>
    </row>
    <row r="225" spans="2:9" x14ac:dyDescent="0.25">
      <c r="B225" s="24" t="s">
        <v>86</v>
      </c>
      <c r="C225" s="24" t="s">
        <v>571</v>
      </c>
      <c r="D225" s="24" t="s">
        <v>572</v>
      </c>
      <c r="E225" s="24" t="s">
        <v>257</v>
      </c>
      <c r="F225" s="55">
        <v>11675.352000000001</v>
      </c>
      <c r="G225" s="55" t="s">
        <v>126</v>
      </c>
      <c r="H225" s="55"/>
      <c r="I225" s="53" t="str">
        <f t="shared" si="3"/>
        <v>IDX_ID_1061</v>
      </c>
    </row>
    <row r="226" spans="2:9" x14ac:dyDescent="0.25">
      <c r="B226" s="24" t="s">
        <v>86</v>
      </c>
      <c r="C226" s="24" t="s">
        <v>573</v>
      </c>
      <c r="D226" s="24" t="s">
        <v>574</v>
      </c>
      <c r="E226" s="24" t="s">
        <v>566</v>
      </c>
      <c r="F226" s="55">
        <v>1082.3040000000001</v>
      </c>
      <c r="G226" s="55">
        <v>4734.8775000000005</v>
      </c>
      <c r="H226" s="55">
        <v>7554.2</v>
      </c>
      <c r="I226" s="53" t="str">
        <f t="shared" si="3"/>
        <v>IDX_ID_1319</v>
      </c>
    </row>
    <row r="227" spans="2:9" x14ac:dyDescent="0.25">
      <c r="B227" s="24" t="s">
        <v>86</v>
      </c>
      <c r="C227" s="24" t="s">
        <v>575</v>
      </c>
      <c r="D227" s="24" t="s">
        <v>576</v>
      </c>
      <c r="E227" s="24" t="s">
        <v>566</v>
      </c>
      <c r="F227" s="55">
        <v>2360.864</v>
      </c>
      <c r="G227" s="55">
        <v>6571.7550000000001</v>
      </c>
      <c r="H227" s="55">
        <v>8154.5</v>
      </c>
      <c r="I227" s="53" t="str">
        <f t="shared" si="3"/>
        <v>IDX_ID_1327</v>
      </c>
    </row>
    <row r="228" spans="2:9" x14ac:dyDescent="0.25">
      <c r="B228" s="24" t="s">
        <v>86</v>
      </c>
      <c r="C228" s="24" t="s">
        <v>577</v>
      </c>
      <c r="D228" s="24" t="s">
        <v>578</v>
      </c>
      <c r="E228" s="24" t="s">
        <v>566</v>
      </c>
      <c r="F228" s="55">
        <v>25685.68</v>
      </c>
      <c r="G228" s="55">
        <v>1803.9375</v>
      </c>
      <c r="H228" s="55">
        <v>2407.5</v>
      </c>
      <c r="I228" s="53" t="str">
        <f t="shared" si="3"/>
        <v>IDX_ID_1335</v>
      </c>
    </row>
    <row r="229" spans="2:9" x14ac:dyDescent="0.25">
      <c r="B229" s="24" t="s">
        <v>86</v>
      </c>
      <c r="C229" s="24" t="s">
        <v>579</v>
      </c>
      <c r="D229" s="24" t="s">
        <v>580</v>
      </c>
      <c r="E229" s="24" t="s">
        <v>566</v>
      </c>
      <c r="F229" s="55">
        <v>4343.2480000000005</v>
      </c>
      <c r="G229" s="55">
        <v>5278.6424999999999</v>
      </c>
      <c r="H229" s="55">
        <v>5820.48</v>
      </c>
      <c r="I229" s="53" t="str">
        <f t="shared" si="3"/>
        <v>IDX_ID_1343</v>
      </c>
    </row>
    <row r="230" spans="2:9" x14ac:dyDescent="0.25">
      <c r="B230" s="24" t="s">
        <v>86</v>
      </c>
      <c r="C230" s="24" t="s">
        <v>581</v>
      </c>
      <c r="D230" s="24" t="s">
        <v>582</v>
      </c>
      <c r="E230" s="24" t="s">
        <v>566</v>
      </c>
      <c r="F230" s="55">
        <v>3138.7840000000001</v>
      </c>
      <c r="G230" s="55">
        <v>8274.18</v>
      </c>
      <c r="H230" s="55">
        <v>9987.6</v>
      </c>
      <c r="I230" s="53" t="str">
        <f t="shared" si="3"/>
        <v>IDX_ID_1350</v>
      </c>
    </row>
    <row r="231" spans="2:9" x14ac:dyDescent="0.25">
      <c r="B231" s="24" t="s">
        <v>86</v>
      </c>
      <c r="C231" s="24" t="s">
        <v>583</v>
      </c>
      <c r="D231" s="24" t="s">
        <v>584</v>
      </c>
      <c r="E231" s="24" t="s">
        <v>566</v>
      </c>
      <c r="F231" s="55">
        <v>517.82399999999996</v>
      </c>
      <c r="G231" s="55">
        <v>774.27749999999992</v>
      </c>
      <c r="H231" s="55">
        <v>741.28</v>
      </c>
      <c r="I231" s="53" t="str">
        <f t="shared" si="3"/>
        <v>IDX_ID_1368</v>
      </c>
    </row>
    <row r="232" spans="2:9" x14ac:dyDescent="0.25">
      <c r="B232" s="24" t="s">
        <v>86</v>
      </c>
      <c r="C232" s="24" t="s">
        <v>585</v>
      </c>
      <c r="D232" s="24" t="s">
        <v>586</v>
      </c>
      <c r="E232" s="24" t="s">
        <v>566</v>
      </c>
      <c r="F232" s="55">
        <v>324.37600000000003</v>
      </c>
      <c r="G232" s="55">
        <v>751.53749999999991</v>
      </c>
      <c r="H232" s="55">
        <v>862.28</v>
      </c>
      <c r="I232" s="53" t="str">
        <f t="shared" si="3"/>
        <v>IDX_ID_1376</v>
      </c>
    </row>
    <row r="233" spans="2:9" x14ac:dyDescent="0.25">
      <c r="B233" s="24" t="s">
        <v>86</v>
      </c>
      <c r="C233" s="24" t="s">
        <v>587</v>
      </c>
      <c r="D233" s="24" t="s">
        <v>588</v>
      </c>
      <c r="E233" s="24" t="s">
        <v>566</v>
      </c>
      <c r="F233" s="55">
        <v>562.81600000000003</v>
      </c>
      <c r="G233" s="55">
        <v>957.32249999999999</v>
      </c>
      <c r="H233" s="55">
        <v>1062.48</v>
      </c>
      <c r="I233" s="53" t="str">
        <f t="shared" si="3"/>
        <v>IDX_ID_1384</v>
      </c>
    </row>
    <row r="234" spans="2:9" x14ac:dyDescent="0.25">
      <c r="B234" s="24" t="s">
        <v>86</v>
      </c>
      <c r="C234" s="24" t="s">
        <v>589</v>
      </c>
      <c r="D234" s="24" t="s">
        <v>590</v>
      </c>
      <c r="E234" s="24" t="s">
        <v>566</v>
      </c>
      <c r="F234" s="55">
        <v>753.95200000000011</v>
      </c>
      <c r="G234" s="55">
        <v>1320.7574999999999</v>
      </c>
      <c r="H234" s="55">
        <v>1442.98</v>
      </c>
      <c r="I234" s="53" t="str">
        <f t="shared" si="3"/>
        <v>IDX_ID_1392</v>
      </c>
    </row>
    <row r="235" spans="2:9" x14ac:dyDescent="0.25">
      <c r="B235" s="24" t="s">
        <v>86</v>
      </c>
      <c r="C235" s="24" t="s">
        <v>591</v>
      </c>
      <c r="D235" s="24" t="s">
        <v>592</v>
      </c>
      <c r="E235" s="24" t="s">
        <v>566</v>
      </c>
      <c r="F235" s="55">
        <v>215.37600000000003</v>
      </c>
      <c r="G235" s="55">
        <v>431.43</v>
      </c>
      <c r="H235" s="55">
        <v>510.58</v>
      </c>
      <c r="I235" s="53" t="str">
        <f t="shared" si="3"/>
        <v>IDX_ID_1400</v>
      </c>
    </row>
    <row r="236" spans="2:9" x14ac:dyDescent="0.25">
      <c r="B236" s="24" t="s">
        <v>86</v>
      </c>
      <c r="C236" s="24" t="s">
        <v>593</v>
      </c>
      <c r="D236" s="24" t="s">
        <v>594</v>
      </c>
      <c r="E236" s="24" t="s">
        <v>354</v>
      </c>
      <c r="F236" s="55">
        <v>49</v>
      </c>
      <c r="G236" s="55">
        <v>96.69</v>
      </c>
      <c r="H236" s="55"/>
      <c r="I236" s="53" t="str">
        <f t="shared" si="3"/>
        <v>IDX_ID_1707</v>
      </c>
    </row>
    <row r="237" spans="2:9" x14ac:dyDescent="0.25">
      <c r="B237" s="24" t="s">
        <v>86</v>
      </c>
      <c r="C237" s="24" t="s">
        <v>595</v>
      </c>
      <c r="D237" s="24" t="s">
        <v>596</v>
      </c>
      <c r="E237" s="24" t="s">
        <v>354</v>
      </c>
      <c r="F237" s="55" t="s">
        <v>126</v>
      </c>
      <c r="G237" s="55" t="s">
        <v>126</v>
      </c>
      <c r="H237" s="55"/>
      <c r="I237" s="53" t="str">
        <f t="shared" si="3"/>
        <v>IDX_ID_1715</v>
      </c>
    </row>
    <row r="238" spans="2:9" x14ac:dyDescent="0.25">
      <c r="B238" s="24" t="s">
        <v>86</v>
      </c>
      <c r="C238" s="24" t="s">
        <v>597</v>
      </c>
      <c r="D238" s="24" t="s">
        <v>598</v>
      </c>
      <c r="E238" s="24" t="s">
        <v>354</v>
      </c>
      <c r="F238" s="55">
        <v>420</v>
      </c>
      <c r="G238" s="55">
        <v>455.38499999999999</v>
      </c>
      <c r="H238" s="55">
        <v>310.5</v>
      </c>
      <c r="I238" s="53" t="str">
        <f t="shared" si="3"/>
        <v>IDX_ID_1723</v>
      </c>
    </row>
    <row r="239" spans="2:9" x14ac:dyDescent="0.25">
      <c r="B239" s="24" t="s">
        <v>86</v>
      </c>
      <c r="C239" s="24" t="s">
        <v>599</v>
      </c>
      <c r="D239" s="24" t="s">
        <v>600</v>
      </c>
      <c r="E239" s="24" t="s">
        <v>224</v>
      </c>
      <c r="F239" s="55">
        <v>272.66399999999999</v>
      </c>
      <c r="G239" s="55">
        <v>408.41249999999997</v>
      </c>
      <c r="H239" s="55">
        <v>502.3</v>
      </c>
      <c r="I239" s="53" t="str">
        <f t="shared" si="3"/>
        <v>IDX_ID_1780</v>
      </c>
    </row>
    <row r="240" spans="2:9" x14ac:dyDescent="0.25">
      <c r="B240" s="24" t="s">
        <v>86</v>
      </c>
      <c r="C240" s="24" t="s">
        <v>601</v>
      </c>
      <c r="D240" s="24" t="s">
        <v>602</v>
      </c>
      <c r="E240" s="24" t="s">
        <v>224</v>
      </c>
      <c r="F240" s="55">
        <v>258.95999999999998</v>
      </c>
      <c r="G240" s="55">
        <v>208.815</v>
      </c>
      <c r="H240" s="55">
        <v>398.48</v>
      </c>
      <c r="I240" s="53" t="str">
        <f t="shared" si="3"/>
        <v>IDX_ID_1798</v>
      </c>
    </row>
    <row r="241" spans="2:9" x14ac:dyDescent="0.25">
      <c r="B241" s="24" t="s">
        <v>86</v>
      </c>
      <c r="C241" s="24" t="s">
        <v>603</v>
      </c>
      <c r="D241" s="24" t="s">
        <v>604</v>
      </c>
      <c r="E241" s="24" t="s">
        <v>240</v>
      </c>
      <c r="F241" s="55">
        <v>210.56</v>
      </c>
      <c r="G241" s="55">
        <v>377.27249999999998</v>
      </c>
      <c r="H241" s="55">
        <v>273.27</v>
      </c>
      <c r="I241" s="53" t="str">
        <f t="shared" si="3"/>
        <v>IDX_ID_1806</v>
      </c>
    </row>
    <row r="242" spans="2:9" x14ac:dyDescent="0.25">
      <c r="B242" s="24" t="s">
        <v>86</v>
      </c>
      <c r="C242" s="24" t="s">
        <v>605</v>
      </c>
      <c r="D242" s="24" t="s">
        <v>606</v>
      </c>
      <c r="E242" s="24" t="s">
        <v>354</v>
      </c>
      <c r="F242" s="55">
        <v>1207.68</v>
      </c>
      <c r="G242" s="55">
        <v>1000.02</v>
      </c>
      <c r="H242" s="55">
        <v>1802.62</v>
      </c>
      <c r="I242" s="53" t="str">
        <f t="shared" si="3"/>
        <v>IDX_ID_1822</v>
      </c>
    </row>
    <row r="243" spans="2:9" x14ac:dyDescent="0.25">
      <c r="B243" s="24" t="s">
        <v>86</v>
      </c>
      <c r="C243" s="24" t="s">
        <v>607</v>
      </c>
      <c r="D243" s="24" t="s">
        <v>608</v>
      </c>
      <c r="E243" s="24" t="s">
        <v>354</v>
      </c>
      <c r="F243" s="55">
        <v>763.048</v>
      </c>
      <c r="G243" s="55">
        <v>1316.0475000000001</v>
      </c>
      <c r="H243" s="55">
        <v>1632.52</v>
      </c>
      <c r="I243" s="53" t="str">
        <f t="shared" si="3"/>
        <v>IDX_ID_1830</v>
      </c>
    </row>
    <row r="244" spans="2:9" x14ac:dyDescent="0.25">
      <c r="B244" s="24" t="s">
        <v>86</v>
      </c>
      <c r="C244" s="24" t="s">
        <v>609</v>
      </c>
      <c r="D244" s="24" t="s">
        <v>610</v>
      </c>
      <c r="E244" s="24" t="s">
        <v>229</v>
      </c>
      <c r="F244" s="55" t="s">
        <v>126</v>
      </c>
      <c r="G244" s="55" t="s">
        <v>126</v>
      </c>
      <c r="H244" s="55">
        <v>1852.17</v>
      </c>
      <c r="I244" s="53" t="str">
        <f t="shared" si="3"/>
        <v>IDX_ID_1970</v>
      </c>
    </row>
    <row r="245" spans="2:9" x14ac:dyDescent="0.25">
      <c r="B245" s="24" t="s">
        <v>86</v>
      </c>
      <c r="C245" s="24" t="s">
        <v>611</v>
      </c>
      <c r="D245" s="24" t="s">
        <v>612</v>
      </c>
      <c r="E245" s="24" t="s">
        <v>229</v>
      </c>
      <c r="F245" s="55">
        <v>1210.9440000000002</v>
      </c>
      <c r="G245" s="55">
        <v>430.0575</v>
      </c>
      <c r="H245" s="55"/>
      <c r="I245" s="53" t="str">
        <f t="shared" si="3"/>
        <v>IDX_ID_2150</v>
      </c>
    </row>
    <row r="246" spans="2:9" x14ac:dyDescent="0.25">
      <c r="B246" s="24" t="s">
        <v>86</v>
      </c>
      <c r="C246" s="24" t="s">
        <v>613</v>
      </c>
      <c r="D246" s="24" t="s">
        <v>614</v>
      </c>
      <c r="E246" s="24" t="s">
        <v>257</v>
      </c>
      <c r="F246" s="55">
        <v>438</v>
      </c>
      <c r="G246" s="55">
        <v>2251.6424999999999</v>
      </c>
      <c r="H246" s="55">
        <v>7505.96</v>
      </c>
      <c r="I246" s="53" t="str">
        <f t="shared" si="3"/>
        <v>IDX_ID_2226</v>
      </c>
    </row>
    <row r="247" spans="2:9" x14ac:dyDescent="0.25">
      <c r="B247" s="24" t="s">
        <v>86</v>
      </c>
      <c r="C247" s="24" t="s">
        <v>615</v>
      </c>
      <c r="D247" s="24" t="s">
        <v>616</v>
      </c>
      <c r="E247" s="24" t="s">
        <v>354</v>
      </c>
      <c r="F247" s="55">
        <v>518.68000000000006</v>
      </c>
      <c r="G247" s="55">
        <v>528.29250000000002</v>
      </c>
      <c r="H247" s="55">
        <v>806.59</v>
      </c>
      <c r="I247" s="53" t="str">
        <f t="shared" si="3"/>
        <v>IDX_ID_2234</v>
      </c>
    </row>
    <row r="248" spans="2:9" x14ac:dyDescent="0.25">
      <c r="B248" s="24" t="s">
        <v>86</v>
      </c>
      <c r="C248" s="24" t="s">
        <v>617</v>
      </c>
      <c r="D248" s="24" t="s">
        <v>618</v>
      </c>
      <c r="E248" s="24" t="s">
        <v>90</v>
      </c>
      <c r="F248" s="55" t="s">
        <v>126</v>
      </c>
      <c r="G248" s="55">
        <v>1018.6725</v>
      </c>
      <c r="H248" s="55">
        <v>12144</v>
      </c>
      <c r="I248" s="53" t="str">
        <f t="shared" si="3"/>
        <v>IDX_ID_2762</v>
      </c>
    </row>
    <row r="249" spans="2:9" x14ac:dyDescent="0.25">
      <c r="B249" s="24" t="s">
        <v>86</v>
      </c>
      <c r="C249" s="24" t="s">
        <v>619</v>
      </c>
      <c r="D249" s="24" t="s">
        <v>620</v>
      </c>
      <c r="E249" s="24" t="s">
        <v>132</v>
      </c>
      <c r="F249" s="55" t="s">
        <v>126</v>
      </c>
      <c r="G249" s="55" t="s">
        <v>126</v>
      </c>
      <c r="H249" s="55"/>
      <c r="I249" s="53" t="str">
        <f t="shared" si="3"/>
        <v>IDX_ID_2887</v>
      </c>
    </row>
    <row r="250" spans="2:9" x14ac:dyDescent="0.25">
      <c r="B250" s="24" t="s">
        <v>86</v>
      </c>
      <c r="C250" s="24" t="s">
        <v>621</v>
      </c>
      <c r="D250" s="24" t="s">
        <v>622</v>
      </c>
      <c r="E250" s="24" t="s">
        <v>257</v>
      </c>
      <c r="F250" s="55" t="s">
        <v>126</v>
      </c>
      <c r="G250" s="55">
        <v>506.625</v>
      </c>
      <c r="H250" s="55"/>
      <c r="I250" s="53" t="str">
        <f t="shared" si="3"/>
        <v>IDX_ID_3281</v>
      </c>
    </row>
    <row r="251" spans="2:9" x14ac:dyDescent="0.25">
      <c r="B251" s="24" t="s">
        <v>86</v>
      </c>
      <c r="C251" s="24" t="s">
        <v>623</v>
      </c>
      <c r="D251" s="24" t="s">
        <v>624</v>
      </c>
      <c r="E251" s="24" t="s">
        <v>566</v>
      </c>
      <c r="F251" s="55">
        <v>2251.5040000000004</v>
      </c>
      <c r="G251" s="55" t="s">
        <v>126</v>
      </c>
      <c r="H251" s="55"/>
      <c r="I251" s="53" t="str">
        <f t="shared" si="3"/>
        <v>IDX_ID_3547</v>
      </c>
    </row>
    <row r="252" spans="2:9" x14ac:dyDescent="0.25">
      <c r="B252" s="24" t="s">
        <v>86</v>
      </c>
      <c r="C252" s="24" t="s">
        <v>625</v>
      </c>
      <c r="D252" s="24" t="s">
        <v>626</v>
      </c>
      <c r="E252" s="24" t="s">
        <v>566</v>
      </c>
      <c r="F252" s="55">
        <v>3461.2000000000003</v>
      </c>
      <c r="G252" s="55" t="s">
        <v>126</v>
      </c>
      <c r="H252" s="55"/>
      <c r="I252" s="53" t="str">
        <f t="shared" si="3"/>
        <v>IDX_ID_3554</v>
      </c>
    </row>
    <row r="253" spans="2:9" x14ac:dyDescent="0.25">
      <c r="B253" s="24" t="s">
        <v>86</v>
      </c>
      <c r="C253" s="24" t="s">
        <v>627</v>
      </c>
      <c r="D253" s="24" t="s">
        <v>628</v>
      </c>
      <c r="E253" s="24" t="s">
        <v>257</v>
      </c>
      <c r="F253" s="55" t="s">
        <v>126</v>
      </c>
      <c r="G253" s="55">
        <v>55.44</v>
      </c>
      <c r="H253" s="55"/>
      <c r="I253" s="53" t="str">
        <f t="shared" si="3"/>
        <v>IDX_ID_4883</v>
      </c>
    </row>
    <row r="254" spans="2:9" x14ac:dyDescent="0.25">
      <c r="B254" s="24" t="s">
        <v>86</v>
      </c>
      <c r="C254" s="24" t="s">
        <v>629</v>
      </c>
      <c r="D254" s="24" t="s">
        <v>630</v>
      </c>
      <c r="E254" s="24" t="s">
        <v>229</v>
      </c>
      <c r="F254" s="55">
        <v>3533.4639999999999</v>
      </c>
      <c r="G254" s="55">
        <v>6385.125</v>
      </c>
      <c r="H254" s="55"/>
      <c r="I254" s="53" t="str">
        <f t="shared" si="3"/>
        <v>IDX_ID_5120</v>
      </c>
    </row>
    <row r="255" spans="2:9" x14ac:dyDescent="0.25">
      <c r="B255" s="24" t="s">
        <v>86</v>
      </c>
      <c r="C255" s="24" t="s">
        <v>631</v>
      </c>
      <c r="D255" s="24" t="s">
        <v>632</v>
      </c>
      <c r="E255" s="24" t="s">
        <v>229</v>
      </c>
      <c r="F255" s="55">
        <v>1623.5920000000001</v>
      </c>
      <c r="G255" s="55">
        <v>5115.3150000000005</v>
      </c>
      <c r="H255" s="55"/>
      <c r="I255" s="53" t="str">
        <f t="shared" si="3"/>
        <v>IDX_ID_5138</v>
      </c>
    </row>
    <row r="256" spans="2:9" x14ac:dyDescent="0.25">
      <c r="B256" s="24" t="s">
        <v>86</v>
      </c>
      <c r="C256" s="24" t="s">
        <v>633</v>
      </c>
      <c r="D256" s="24" t="s">
        <v>634</v>
      </c>
      <c r="E256" s="24" t="s">
        <v>229</v>
      </c>
      <c r="F256" s="55">
        <v>710.43200000000002</v>
      </c>
      <c r="G256" s="55">
        <v>4932.6749999999993</v>
      </c>
      <c r="H256" s="55"/>
      <c r="I256" s="53" t="str">
        <f t="shared" si="3"/>
        <v>IDX_ID_5146</v>
      </c>
    </row>
    <row r="257" spans="2:9" x14ac:dyDescent="0.25">
      <c r="B257" s="24" t="s">
        <v>86</v>
      </c>
      <c r="C257" s="24" t="s">
        <v>635</v>
      </c>
      <c r="D257" s="24" t="s">
        <v>636</v>
      </c>
      <c r="E257" s="24" t="s">
        <v>229</v>
      </c>
      <c r="F257" s="55" t="s">
        <v>126</v>
      </c>
      <c r="G257" s="55">
        <v>2006.25</v>
      </c>
      <c r="H257" s="55"/>
      <c r="I257" s="53" t="str">
        <f t="shared" si="3"/>
        <v>IDX_ID_5294</v>
      </c>
    </row>
    <row r="258" spans="2:9" x14ac:dyDescent="0.25">
      <c r="B258" s="24" t="s">
        <v>86</v>
      </c>
      <c r="C258" s="24" t="s">
        <v>637</v>
      </c>
      <c r="D258" s="24" t="s">
        <v>638</v>
      </c>
      <c r="E258" s="24" t="s">
        <v>257</v>
      </c>
      <c r="F258" s="55">
        <v>469.43200000000002</v>
      </c>
      <c r="G258" s="55">
        <v>828.33750000000009</v>
      </c>
      <c r="H258" s="55">
        <v>1238.9000000000001</v>
      </c>
      <c r="I258" s="53" t="str">
        <f t="shared" si="3"/>
        <v>IDX_ID_8009</v>
      </c>
    </row>
    <row r="259" spans="2:9" x14ac:dyDescent="0.25">
      <c r="B259" s="24" t="s">
        <v>86</v>
      </c>
      <c r="C259" s="24" t="s">
        <v>639</v>
      </c>
      <c r="D259" s="24" t="s">
        <v>640</v>
      </c>
      <c r="E259" s="24" t="s">
        <v>257</v>
      </c>
      <c r="F259" s="55">
        <v>6773.2800000000007</v>
      </c>
      <c r="G259" s="55">
        <v>10348.5975</v>
      </c>
      <c r="H259" s="55">
        <v>10968.28</v>
      </c>
      <c r="I259" s="53" t="str">
        <f t="shared" si="3"/>
        <v>IDX_ID_8058</v>
      </c>
    </row>
    <row r="260" spans="2:9" x14ac:dyDescent="0.25">
      <c r="B260" s="24" t="s">
        <v>86</v>
      </c>
      <c r="C260" s="24" t="s">
        <v>641</v>
      </c>
      <c r="D260" s="24" t="s">
        <v>642</v>
      </c>
      <c r="E260" s="24" t="s">
        <v>229</v>
      </c>
      <c r="F260" s="55">
        <v>64.36</v>
      </c>
      <c r="G260" s="55" t="s">
        <v>126</v>
      </c>
      <c r="H260" s="55">
        <v>2659.61</v>
      </c>
      <c r="I260" s="53" t="str">
        <f t="shared" ref="I260:I323" si="4">"IDX_ID_" &amp; RIGHT(C260,4)</f>
        <v>IDX_ID_0046</v>
      </c>
    </row>
    <row r="261" spans="2:9" x14ac:dyDescent="0.25">
      <c r="B261" s="24" t="s">
        <v>86</v>
      </c>
      <c r="C261" s="24" t="s">
        <v>643</v>
      </c>
      <c r="D261" s="24" t="s">
        <v>644</v>
      </c>
      <c r="E261" s="24" t="s">
        <v>229</v>
      </c>
      <c r="F261" s="55" t="s">
        <v>126</v>
      </c>
      <c r="G261" s="55">
        <v>1141.0274999999999</v>
      </c>
      <c r="H261" s="55"/>
      <c r="I261" s="53" t="str">
        <f t="shared" si="4"/>
        <v>IDX_ID_1076</v>
      </c>
    </row>
    <row r="262" spans="2:9" x14ac:dyDescent="0.25">
      <c r="B262" s="24" t="s">
        <v>86</v>
      </c>
      <c r="C262" s="24" t="s">
        <v>645</v>
      </c>
      <c r="D262" s="24" t="s">
        <v>646</v>
      </c>
      <c r="E262" s="24" t="s">
        <v>240</v>
      </c>
      <c r="F262" s="55">
        <v>3353.8960000000002</v>
      </c>
      <c r="G262" s="55">
        <v>4255.9049999999997</v>
      </c>
      <c r="H262" s="55">
        <v>5817.67</v>
      </c>
      <c r="I262" s="53" t="str">
        <f t="shared" si="4"/>
        <v>IDX_ID_1241</v>
      </c>
    </row>
    <row r="263" spans="2:9" x14ac:dyDescent="0.25">
      <c r="B263" s="24" t="s">
        <v>86</v>
      </c>
      <c r="C263" s="24" t="s">
        <v>647</v>
      </c>
      <c r="D263" s="24" t="s">
        <v>648</v>
      </c>
      <c r="E263" s="24" t="s">
        <v>229</v>
      </c>
      <c r="F263" s="55" t="s">
        <v>126</v>
      </c>
      <c r="G263" s="55">
        <v>751.47</v>
      </c>
      <c r="H263" s="55"/>
      <c r="I263" s="53" t="str">
        <f t="shared" si="4"/>
        <v>IDX_ID_2488</v>
      </c>
    </row>
    <row r="264" spans="2:9" x14ac:dyDescent="0.25">
      <c r="B264" s="24" t="s">
        <v>86</v>
      </c>
      <c r="C264" s="24" t="s">
        <v>649</v>
      </c>
      <c r="D264" s="24" t="s">
        <v>650</v>
      </c>
      <c r="E264" s="24" t="s">
        <v>229</v>
      </c>
      <c r="F264" s="55">
        <v>39.207999999999998</v>
      </c>
      <c r="G264" s="55">
        <v>156.76500000000001</v>
      </c>
      <c r="H264" s="55">
        <v>49.01</v>
      </c>
      <c r="I264" s="53" t="str">
        <f t="shared" si="4"/>
        <v>IDX_ID_2545</v>
      </c>
    </row>
    <row r="265" spans="2:9" x14ac:dyDescent="0.25">
      <c r="B265" s="24" t="s">
        <v>86</v>
      </c>
      <c r="C265" s="24" t="s">
        <v>651</v>
      </c>
      <c r="D265" s="24" t="s">
        <v>652</v>
      </c>
      <c r="E265" s="24" t="s">
        <v>240</v>
      </c>
      <c r="F265" s="55">
        <v>3565.4400000000005</v>
      </c>
      <c r="G265" s="55">
        <v>3958.59</v>
      </c>
      <c r="H265" s="55">
        <v>4880.3599999999997</v>
      </c>
      <c r="I265" s="53" t="str">
        <f t="shared" si="4"/>
        <v>IDX_ID_8005</v>
      </c>
    </row>
    <row r="266" spans="2:9" x14ac:dyDescent="0.25">
      <c r="B266" s="24" t="s">
        <v>86</v>
      </c>
      <c r="C266" s="24" t="s">
        <v>653</v>
      </c>
      <c r="D266" s="24" t="s">
        <v>654</v>
      </c>
      <c r="E266" s="24" t="s">
        <v>240</v>
      </c>
      <c r="F266" s="55">
        <v>4009.768</v>
      </c>
      <c r="G266" s="55">
        <v>4437.1575000000003</v>
      </c>
      <c r="H266" s="55">
        <v>5939.7</v>
      </c>
      <c r="I266" s="53" t="str">
        <f t="shared" si="4"/>
        <v>IDX_ID_8211</v>
      </c>
    </row>
    <row r="267" spans="2:9" x14ac:dyDescent="0.25">
      <c r="B267" s="24" t="s">
        <v>86</v>
      </c>
      <c r="C267" s="24" t="s">
        <v>655</v>
      </c>
      <c r="D267" s="24" t="s">
        <v>656</v>
      </c>
      <c r="E267" s="24" t="s">
        <v>657</v>
      </c>
      <c r="F267" s="55">
        <v>3865.4639999999999</v>
      </c>
      <c r="G267" s="55">
        <v>4444.8150000000005</v>
      </c>
      <c r="H267" s="55">
        <v>3673.52</v>
      </c>
      <c r="I267" s="53" t="str">
        <f t="shared" si="4"/>
        <v>IDX_ID_8302</v>
      </c>
    </row>
    <row r="268" spans="2:9" x14ac:dyDescent="0.25">
      <c r="B268" s="24" t="s">
        <v>86</v>
      </c>
      <c r="C268" s="24" t="s">
        <v>658</v>
      </c>
      <c r="D268" s="24" t="s">
        <v>659</v>
      </c>
      <c r="E268" s="24" t="s">
        <v>657</v>
      </c>
      <c r="F268" s="55">
        <v>687.39200000000005</v>
      </c>
      <c r="G268" s="55">
        <v>909.98249999999996</v>
      </c>
      <c r="H268" s="55">
        <v>823.65</v>
      </c>
      <c r="I268" s="53" t="str">
        <f t="shared" si="4"/>
        <v>IDX_ID_8310</v>
      </c>
    </row>
    <row r="269" spans="2:9" x14ac:dyDescent="0.25">
      <c r="B269" s="24" t="s">
        <v>86</v>
      </c>
      <c r="C269" s="24" t="s">
        <v>660</v>
      </c>
      <c r="D269" s="24" t="s">
        <v>661</v>
      </c>
      <c r="E269" s="24" t="s">
        <v>657</v>
      </c>
      <c r="F269" s="55">
        <v>695.92000000000007</v>
      </c>
      <c r="G269" s="55">
        <v>615.74250000000006</v>
      </c>
      <c r="H269" s="55">
        <v>1447.83</v>
      </c>
      <c r="I269" s="53" t="str">
        <f t="shared" si="4"/>
        <v>IDX_ID_8328</v>
      </c>
    </row>
    <row r="270" spans="2:9" x14ac:dyDescent="0.25">
      <c r="B270" s="24" t="s">
        <v>86</v>
      </c>
      <c r="C270" s="24" t="s">
        <v>662</v>
      </c>
      <c r="D270" s="24" t="s">
        <v>663</v>
      </c>
      <c r="E270" s="24" t="s">
        <v>229</v>
      </c>
      <c r="F270" s="55" t="s">
        <v>126</v>
      </c>
      <c r="G270" s="55">
        <v>4188.6525000000001</v>
      </c>
      <c r="H270" s="55">
        <v>11366.17</v>
      </c>
      <c r="I270" s="53" t="str">
        <f t="shared" si="4"/>
        <v>IDX_ID_8608</v>
      </c>
    </row>
    <row r="271" spans="2:9" x14ac:dyDescent="0.25">
      <c r="B271" s="24" t="s">
        <v>85</v>
      </c>
      <c r="C271" s="24" t="s">
        <v>664</v>
      </c>
      <c r="D271" s="24" t="s">
        <v>665</v>
      </c>
      <c r="E271" s="24" t="s">
        <v>224</v>
      </c>
      <c r="F271" s="55">
        <v>1290.4880000000001</v>
      </c>
      <c r="G271" s="55">
        <v>1831.3650000000002</v>
      </c>
      <c r="H271" s="55">
        <v>-560.96</v>
      </c>
      <c r="I271" s="53" t="str">
        <f t="shared" si="4"/>
        <v>IDX_ID_0067</v>
      </c>
    </row>
    <row r="272" spans="2:9" x14ac:dyDescent="0.25">
      <c r="B272" s="24" t="s">
        <v>85</v>
      </c>
      <c r="C272" s="24" t="s">
        <v>666</v>
      </c>
      <c r="D272" s="24" t="s">
        <v>667</v>
      </c>
      <c r="E272" s="24" t="s">
        <v>257</v>
      </c>
      <c r="F272" s="55">
        <v>18734</v>
      </c>
      <c r="G272" s="55">
        <v>31076.9925</v>
      </c>
      <c r="H272" s="55">
        <v>29141.13</v>
      </c>
      <c r="I272" s="53" t="str">
        <f t="shared" si="4"/>
        <v>IDX_ID_0901</v>
      </c>
    </row>
    <row r="273" spans="2:9" x14ac:dyDescent="0.25">
      <c r="B273" s="24" t="s">
        <v>85</v>
      </c>
      <c r="C273" s="24" t="s">
        <v>668</v>
      </c>
      <c r="D273" s="24" t="s">
        <v>669</v>
      </c>
      <c r="E273" s="24" t="s">
        <v>224</v>
      </c>
      <c r="F273" s="55">
        <v>1896.192</v>
      </c>
      <c r="G273" s="55">
        <v>7423.6574999999993</v>
      </c>
      <c r="H273" s="55">
        <v>3445.16</v>
      </c>
      <c r="I273" s="53" t="str">
        <f t="shared" si="4"/>
        <v>IDX_ID_2089</v>
      </c>
    </row>
    <row r="274" spans="2:9" x14ac:dyDescent="0.25">
      <c r="B274" s="24" t="s">
        <v>85</v>
      </c>
      <c r="C274" s="24" t="s">
        <v>670</v>
      </c>
      <c r="D274" s="24" t="s">
        <v>671</v>
      </c>
      <c r="E274" s="24" t="s">
        <v>224</v>
      </c>
      <c r="F274" s="55">
        <v>2799.6959999999999</v>
      </c>
      <c r="G274" s="55">
        <v>2386.5299999999997</v>
      </c>
      <c r="H274" s="55">
        <v>1292.44</v>
      </c>
      <c r="I274" s="53" t="str">
        <f t="shared" si="4"/>
        <v>IDX_ID_3087</v>
      </c>
    </row>
    <row r="275" spans="2:9" x14ac:dyDescent="0.25">
      <c r="B275" s="24" t="s">
        <v>85</v>
      </c>
      <c r="C275" s="24" t="s">
        <v>672</v>
      </c>
      <c r="D275" s="24" t="s">
        <v>673</v>
      </c>
      <c r="E275" s="24" t="s">
        <v>224</v>
      </c>
      <c r="F275" s="55" t="s">
        <v>126</v>
      </c>
      <c r="G275" s="55">
        <v>209.28750000000002</v>
      </c>
      <c r="H275" s="55">
        <v>741.6</v>
      </c>
      <c r="I275" s="53" t="str">
        <f t="shared" si="4"/>
        <v>IDX_ID_3103</v>
      </c>
    </row>
    <row r="276" spans="2:9" x14ac:dyDescent="0.25">
      <c r="B276" s="24" t="s">
        <v>85</v>
      </c>
      <c r="C276" s="24" t="s">
        <v>674</v>
      </c>
      <c r="D276" s="24" t="s">
        <v>675</v>
      </c>
      <c r="E276" s="24" t="s">
        <v>240</v>
      </c>
      <c r="F276" s="55" t="s">
        <v>126</v>
      </c>
      <c r="G276" s="55" t="s">
        <v>126</v>
      </c>
      <c r="H276" s="55"/>
      <c r="I276" s="53" t="str">
        <f t="shared" si="4"/>
        <v>IDX_ID_4614</v>
      </c>
    </row>
    <row r="277" spans="2:9" x14ac:dyDescent="0.25">
      <c r="B277" s="24" t="s">
        <v>85</v>
      </c>
      <c r="C277" s="24" t="s">
        <v>676</v>
      </c>
      <c r="D277" s="24" t="s">
        <v>677</v>
      </c>
      <c r="E277" s="24" t="s">
        <v>240</v>
      </c>
      <c r="F277" s="55">
        <v>3600.288</v>
      </c>
      <c r="G277" s="55">
        <v>1067.8425</v>
      </c>
      <c r="H277" s="55">
        <v>276.12</v>
      </c>
      <c r="I277" s="53" t="str">
        <f t="shared" si="4"/>
        <v>IDX_ID_5082</v>
      </c>
    </row>
    <row r="278" spans="2:9" x14ac:dyDescent="0.25">
      <c r="B278" s="24" t="s">
        <v>85</v>
      </c>
      <c r="C278" s="24" t="s">
        <v>678</v>
      </c>
      <c r="D278" s="24" t="s">
        <v>679</v>
      </c>
      <c r="E278" s="24" t="s">
        <v>240</v>
      </c>
      <c r="F278" s="55">
        <v>3720</v>
      </c>
      <c r="G278" s="55">
        <v>82.47</v>
      </c>
      <c r="H278" s="55"/>
      <c r="I278" s="53" t="str">
        <f t="shared" si="4"/>
        <v>IDX_ID_5108</v>
      </c>
    </row>
    <row r="279" spans="2:9" x14ac:dyDescent="0.25">
      <c r="B279" s="24" t="s">
        <v>85</v>
      </c>
      <c r="C279" s="24" t="s">
        <v>680</v>
      </c>
      <c r="D279" s="24" t="s">
        <v>681</v>
      </c>
      <c r="E279" s="24" t="s">
        <v>191</v>
      </c>
      <c r="F279" s="55">
        <v>131.96</v>
      </c>
      <c r="G279" s="55">
        <v>97.274999999999991</v>
      </c>
      <c r="H279" s="55"/>
      <c r="I279" s="53" t="str">
        <f t="shared" si="4"/>
        <v>IDX_ID_5116</v>
      </c>
    </row>
    <row r="280" spans="2:9" x14ac:dyDescent="0.25">
      <c r="B280" s="24" t="s">
        <v>85</v>
      </c>
      <c r="C280" s="24" t="s">
        <v>682</v>
      </c>
      <c r="D280" s="24" t="s">
        <v>683</v>
      </c>
      <c r="E280" s="24" t="s">
        <v>684</v>
      </c>
      <c r="F280" s="55">
        <v>1108.2239999999999</v>
      </c>
      <c r="G280" s="55">
        <v>1299.03</v>
      </c>
      <c r="H280" s="55">
        <v>2694.22</v>
      </c>
      <c r="I280" s="53" t="str">
        <f t="shared" si="4"/>
        <v>IDX_ID_5645</v>
      </c>
    </row>
    <row r="281" spans="2:9" x14ac:dyDescent="0.25">
      <c r="B281" s="24" t="s">
        <v>85</v>
      </c>
      <c r="C281" s="24" t="s">
        <v>685</v>
      </c>
      <c r="D281" s="24" t="s">
        <v>686</v>
      </c>
      <c r="E281" s="24" t="s">
        <v>240</v>
      </c>
      <c r="F281" s="55">
        <v>7382.84</v>
      </c>
      <c r="G281" s="55">
        <v>5256.5325000000003</v>
      </c>
      <c r="H281" s="55">
        <v>14553.98</v>
      </c>
      <c r="I281" s="53" t="str">
        <f t="shared" si="4"/>
        <v>IDX_ID_5736</v>
      </c>
    </row>
    <row r="282" spans="2:9" x14ac:dyDescent="0.25">
      <c r="B282" s="24" t="s">
        <v>85</v>
      </c>
      <c r="C282" s="24" t="s">
        <v>687</v>
      </c>
      <c r="D282" s="24" t="s">
        <v>688</v>
      </c>
      <c r="E282" s="24" t="s">
        <v>240</v>
      </c>
      <c r="F282" s="55">
        <v>288.22399999999999</v>
      </c>
      <c r="G282" s="55">
        <v>487.32</v>
      </c>
      <c r="H282" s="55">
        <v>397.2</v>
      </c>
      <c r="I282" s="53" t="str">
        <f t="shared" si="4"/>
        <v>IDX_ID_6015</v>
      </c>
    </row>
    <row r="283" spans="2:9" x14ac:dyDescent="0.25">
      <c r="B283" s="24" t="s">
        <v>85</v>
      </c>
      <c r="C283" s="24" t="s">
        <v>689</v>
      </c>
      <c r="D283" s="24" t="s">
        <v>690</v>
      </c>
      <c r="E283" s="24" t="s">
        <v>240</v>
      </c>
      <c r="F283" s="55">
        <v>705.84799999999996</v>
      </c>
      <c r="G283" s="55">
        <v>729.27</v>
      </c>
      <c r="H283" s="55">
        <v>998.08</v>
      </c>
      <c r="I283" s="53" t="str">
        <f t="shared" si="4"/>
        <v>IDX_ID_6031</v>
      </c>
    </row>
    <row r="284" spans="2:9" x14ac:dyDescent="0.25">
      <c r="B284" s="24" t="s">
        <v>85</v>
      </c>
      <c r="C284" s="24" t="s">
        <v>691</v>
      </c>
      <c r="D284" s="24" t="s">
        <v>692</v>
      </c>
      <c r="E284" s="24" t="s">
        <v>240</v>
      </c>
      <c r="F284" s="55">
        <v>1402.848</v>
      </c>
      <c r="G284" s="55">
        <v>1196.58</v>
      </c>
      <c r="H284" s="55">
        <v>2015.45</v>
      </c>
      <c r="I284" s="53" t="str">
        <f t="shared" si="4"/>
        <v>IDX_ID_6049</v>
      </c>
    </row>
    <row r="285" spans="2:9" x14ac:dyDescent="0.25">
      <c r="B285" s="24" t="s">
        <v>85</v>
      </c>
      <c r="C285" s="24" t="s">
        <v>693</v>
      </c>
      <c r="D285" s="24" t="s">
        <v>694</v>
      </c>
      <c r="E285" s="24" t="s">
        <v>240</v>
      </c>
      <c r="F285" s="55">
        <v>5759.9279999999999</v>
      </c>
      <c r="G285" s="55">
        <v>4822.1175000000003</v>
      </c>
      <c r="H285" s="55">
        <v>6712.02</v>
      </c>
      <c r="I285" s="53" t="str">
        <f t="shared" si="4"/>
        <v>IDX_ID_6056</v>
      </c>
    </row>
    <row r="286" spans="2:9" x14ac:dyDescent="0.25">
      <c r="B286" s="24" t="s">
        <v>85</v>
      </c>
      <c r="C286" s="24" t="s">
        <v>695</v>
      </c>
      <c r="D286" s="24" t="s">
        <v>696</v>
      </c>
      <c r="E286" s="24" t="s">
        <v>240</v>
      </c>
      <c r="F286" s="55">
        <v>4417.88</v>
      </c>
      <c r="G286" s="55">
        <v>4992.6224999999995</v>
      </c>
      <c r="H286" s="55">
        <v>8517.49</v>
      </c>
      <c r="I286" s="53" t="str">
        <f t="shared" si="4"/>
        <v>IDX_ID_6064</v>
      </c>
    </row>
    <row r="287" spans="2:9" x14ac:dyDescent="0.25">
      <c r="B287" s="24" t="s">
        <v>85</v>
      </c>
      <c r="C287" s="24" t="s">
        <v>697</v>
      </c>
      <c r="D287" s="24" t="s">
        <v>698</v>
      </c>
      <c r="E287" s="24" t="s">
        <v>240</v>
      </c>
      <c r="F287" s="55">
        <v>310.98400000000004</v>
      </c>
      <c r="G287" s="55">
        <v>338.41500000000002</v>
      </c>
      <c r="H287" s="55">
        <v>761.7</v>
      </c>
      <c r="I287" s="53" t="str">
        <f t="shared" si="4"/>
        <v>IDX_ID_6072</v>
      </c>
    </row>
    <row r="288" spans="2:9" x14ac:dyDescent="0.25">
      <c r="B288" s="24" t="s">
        <v>85</v>
      </c>
      <c r="C288" s="24" t="s">
        <v>699</v>
      </c>
      <c r="D288" s="24" t="s">
        <v>700</v>
      </c>
      <c r="E288" s="24" t="s">
        <v>240</v>
      </c>
      <c r="F288" s="55">
        <v>1474.3040000000001</v>
      </c>
      <c r="G288" s="55">
        <v>1381.1924999999999</v>
      </c>
      <c r="H288" s="55">
        <v>1822.15</v>
      </c>
      <c r="I288" s="53" t="str">
        <f t="shared" si="4"/>
        <v>IDX_ID_6080</v>
      </c>
    </row>
    <row r="289" spans="2:9" x14ac:dyDescent="0.25">
      <c r="B289" s="24" t="s">
        <v>85</v>
      </c>
      <c r="C289" s="24" t="s">
        <v>701</v>
      </c>
      <c r="D289" s="24" t="s">
        <v>702</v>
      </c>
      <c r="E289" s="24" t="s">
        <v>240</v>
      </c>
      <c r="F289" s="55" t="s">
        <v>126</v>
      </c>
      <c r="G289" s="55">
        <v>33.712500000000006</v>
      </c>
      <c r="H289" s="55"/>
      <c r="I289" s="53" t="str">
        <f t="shared" si="4"/>
        <v>IDX_ID_6130</v>
      </c>
    </row>
    <row r="290" spans="2:9" x14ac:dyDescent="0.25">
      <c r="B290" s="24" t="s">
        <v>85</v>
      </c>
      <c r="C290" s="24" t="s">
        <v>703</v>
      </c>
      <c r="D290" s="24" t="s">
        <v>704</v>
      </c>
      <c r="E290" s="24" t="s">
        <v>240</v>
      </c>
      <c r="F290" s="55" t="s">
        <v>126</v>
      </c>
      <c r="G290" s="55">
        <v>668.83500000000004</v>
      </c>
      <c r="H290" s="55"/>
      <c r="I290" s="53" t="str">
        <f t="shared" si="4"/>
        <v>IDX_ID_6361</v>
      </c>
    </row>
    <row r="291" spans="2:9" x14ac:dyDescent="0.25">
      <c r="B291" s="24" t="s">
        <v>85</v>
      </c>
      <c r="C291" s="24" t="s">
        <v>705</v>
      </c>
      <c r="D291" s="24" t="s">
        <v>706</v>
      </c>
      <c r="E291" s="24" t="s">
        <v>240</v>
      </c>
      <c r="F291" s="55" t="s">
        <v>126</v>
      </c>
      <c r="G291" s="55">
        <v>45.037499999999994</v>
      </c>
      <c r="H291" s="55"/>
      <c r="I291" s="53" t="str">
        <f t="shared" si="4"/>
        <v>IDX_ID_6676</v>
      </c>
    </row>
    <row r="292" spans="2:9" x14ac:dyDescent="0.25">
      <c r="B292" s="24" t="s">
        <v>85</v>
      </c>
      <c r="C292" s="24" t="s">
        <v>707</v>
      </c>
      <c r="D292" s="24" t="s">
        <v>708</v>
      </c>
      <c r="E292" s="24" t="s">
        <v>257</v>
      </c>
      <c r="F292" s="55" t="s">
        <v>126</v>
      </c>
      <c r="G292" s="55">
        <v>4329.7275</v>
      </c>
      <c r="H292" s="55">
        <v>6957.84</v>
      </c>
      <c r="I292" s="53" t="str">
        <f t="shared" si="4"/>
        <v>IDX_ID_7161</v>
      </c>
    </row>
    <row r="293" spans="2:9" x14ac:dyDescent="0.25">
      <c r="B293" s="24" t="s">
        <v>85</v>
      </c>
      <c r="C293" s="24" t="s">
        <v>709</v>
      </c>
      <c r="D293" s="24" t="s">
        <v>710</v>
      </c>
      <c r="E293" s="24" t="s">
        <v>257</v>
      </c>
      <c r="F293" s="55">
        <v>628.40000000000009</v>
      </c>
      <c r="G293" s="55">
        <v>443.08499999999998</v>
      </c>
      <c r="H293" s="55">
        <v>387.5</v>
      </c>
      <c r="I293" s="53" t="str">
        <f t="shared" si="4"/>
        <v>IDX_ID_7179</v>
      </c>
    </row>
    <row r="294" spans="2:9" x14ac:dyDescent="0.25">
      <c r="B294" s="24" t="s">
        <v>85</v>
      </c>
      <c r="C294" s="24" t="s">
        <v>711</v>
      </c>
      <c r="D294" s="24" t="s">
        <v>712</v>
      </c>
      <c r="E294" s="24" t="s">
        <v>240</v>
      </c>
      <c r="F294" s="55" t="s">
        <v>126</v>
      </c>
      <c r="G294" s="55">
        <v>124.74</v>
      </c>
      <c r="H294" s="55"/>
      <c r="I294" s="53" t="str">
        <f t="shared" si="4"/>
        <v>IDX_ID_7781</v>
      </c>
    </row>
    <row r="295" spans="2:9" x14ac:dyDescent="0.25">
      <c r="B295" s="24" t="s">
        <v>85</v>
      </c>
      <c r="C295" s="24" t="s">
        <v>713</v>
      </c>
      <c r="D295" s="24" t="s">
        <v>714</v>
      </c>
      <c r="E295" s="24" t="s">
        <v>684</v>
      </c>
      <c r="F295" s="55">
        <v>1293.6000000000001</v>
      </c>
      <c r="G295" s="55">
        <v>989.01</v>
      </c>
      <c r="H295" s="55"/>
      <c r="I295" s="53" t="str">
        <f t="shared" si="4"/>
        <v>IDX_ID_8466</v>
      </c>
    </row>
    <row r="296" spans="2:9" x14ac:dyDescent="0.25">
      <c r="B296" s="24" t="s">
        <v>85</v>
      </c>
      <c r="C296" s="24" t="s">
        <v>715</v>
      </c>
      <c r="D296" s="24" t="s">
        <v>716</v>
      </c>
      <c r="E296" s="24" t="s">
        <v>240</v>
      </c>
      <c r="F296" s="55" t="s">
        <v>126</v>
      </c>
      <c r="G296" s="55">
        <v>87.037499999999994</v>
      </c>
      <c r="H296" s="55"/>
      <c r="I296" s="53" t="str">
        <f t="shared" si="4"/>
        <v>IDX_ID_8664</v>
      </c>
    </row>
    <row r="297" spans="2:9" x14ac:dyDescent="0.25">
      <c r="B297" s="24" t="s">
        <v>85</v>
      </c>
      <c r="C297" s="24" t="s">
        <v>717</v>
      </c>
      <c r="D297" s="24" t="s">
        <v>718</v>
      </c>
      <c r="E297" s="24" t="s">
        <v>240</v>
      </c>
      <c r="F297" s="55">
        <v>982.67200000000003</v>
      </c>
      <c r="G297" s="55">
        <v>1858.0724999999998</v>
      </c>
      <c r="H297" s="55">
        <v>2449.5100000000002</v>
      </c>
      <c r="I297" s="53" t="str">
        <f t="shared" si="4"/>
        <v>IDX_ID_9092</v>
      </c>
    </row>
    <row r="298" spans="2:9" x14ac:dyDescent="0.25">
      <c r="B298" s="24" t="s">
        <v>85</v>
      </c>
      <c r="C298" s="24" t="s">
        <v>719</v>
      </c>
      <c r="D298" s="24" t="s">
        <v>720</v>
      </c>
      <c r="E298" s="24" t="s">
        <v>240</v>
      </c>
      <c r="F298" s="55">
        <v>127.48</v>
      </c>
      <c r="G298" s="55">
        <v>190.5975</v>
      </c>
      <c r="H298" s="55">
        <v>120.35</v>
      </c>
      <c r="I298" s="53" t="str">
        <f t="shared" si="4"/>
        <v>IDX_ID_9209</v>
      </c>
    </row>
    <row r="299" spans="2:9" x14ac:dyDescent="0.25">
      <c r="B299" s="24" t="s">
        <v>85</v>
      </c>
      <c r="C299" s="24" t="s">
        <v>721</v>
      </c>
      <c r="D299" s="24" t="s">
        <v>722</v>
      </c>
      <c r="E299" s="24" t="s">
        <v>240</v>
      </c>
      <c r="F299" s="55">
        <v>4557.4800000000005</v>
      </c>
      <c r="G299" s="55">
        <v>5179.41</v>
      </c>
      <c r="H299" s="55">
        <v>7278.68</v>
      </c>
      <c r="I299" s="53" t="str">
        <f t="shared" si="4"/>
        <v>IDX_ID_9266</v>
      </c>
    </row>
    <row r="300" spans="2:9" x14ac:dyDescent="0.25">
      <c r="B300" s="24" t="s">
        <v>85</v>
      </c>
      <c r="C300" s="24" t="s">
        <v>723</v>
      </c>
      <c r="D300" s="24" t="s">
        <v>724</v>
      </c>
      <c r="E300" s="24" t="s">
        <v>240</v>
      </c>
      <c r="F300" s="55">
        <v>2993.6400000000003</v>
      </c>
      <c r="G300" s="55">
        <v>2711.2200000000003</v>
      </c>
      <c r="H300" s="55">
        <v>3462.78</v>
      </c>
      <c r="I300" s="53" t="str">
        <f t="shared" si="4"/>
        <v>IDX_ID_9274</v>
      </c>
    </row>
    <row r="301" spans="2:9" x14ac:dyDescent="0.25">
      <c r="B301" s="24" t="s">
        <v>85</v>
      </c>
      <c r="C301" s="24" t="s">
        <v>725</v>
      </c>
      <c r="D301" s="24" t="s">
        <v>726</v>
      </c>
      <c r="E301" s="24" t="s">
        <v>240</v>
      </c>
      <c r="F301" s="55">
        <v>744.26400000000012</v>
      </c>
      <c r="G301" s="55">
        <v>892.92</v>
      </c>
      <c r="H301" s="55">
        <v>2203.62</v>
      </c>
      <c r="I301" s="53" t="str">
        <f t="shared" si="4"/>
        <v>IDX_ID_9282</v>
      </c>
    </row>
    <row r="302" spans="2:9" x14ac:dyDescent="0.25">
      <c r="B302" s="24" t="s">
        <v>85</v>
      </c>
      <c r="C302" s="24" t="s">
        <v>727</v>
      </c>
      <c r="D302" s="24" t="s">
        <v>728</v>
      </c>
      <c r="E302" s="24" t="s">
        <v>240</v>
      </c>
      <c r="F302" s="55">
        <v>1044.9360000000001</v>
      </c>
      <c r="G302" s="55">
        <v>944.13749999999993</v>
      </c>
      <c r="H302" s="55">
        <v>1289.8699999999999</v>
      </c>
      <c r="I302" s="53" t="str">
        <f t="shared" si="4"/>
        <v>IDX_ID_9290</v>
      </c>
    </row>
    <row r="303" spans="2:9" x14ac:dyDescent="0.25">
      <c r="B303" s="24" t="s">
        <v>85</v>
      </c>
      <c r="C303" s="24" t="s">
        <v>729</v>
      </c>
      <c r="D303" s="24" t="s">
        <v>730</v>
      </c>
      <c r="E303" s="24" t="s">
        <v>240</v>
      </c>
      <c r="F303" s="55">
        <v>522.21600000000001</v>
      </c>
      <c r="G303" s="55">
        <v>539.66999999999996</v>
      </c>
      <c r="H303" s="55">
        <v>497.76</v>
      </c>
      <c r="I303" s="53" t="str">
        <f t="shared" si="4"/>
        <v>IDX_ID_9340</v>
      </c>
    </row>
    <row r="304" spans="2:9" x14ac:dyDescent="0.25">
      <c r="B304" s="24" t="s">
        <v>85</v>
      </c>
      <c r="C304" s="24" t="s">
        <v>731</v>
      </c>
      <c r="D304" s="24" t="s">
        <v>732</v>
      </c>
      <c r="E304" s="24" t="s">
        <v>240</v>
      </c>
      <c r="F304" s="55">
        <v>1597.6480000000001</v>
      </c>
      <c r="G304" s="55">
        <v>994.18499999999995</v>
      </c>
      <c r="H304" s="55">
        <v>1964.82</v>
      </c>
      <c r="I304" s="53" t="str">
        <f t="shared" si="4"/>
        <v>IDX_ID_9522</v>
      </c>
    </row>
    <row r="305" spans="2:9" x14ac:dyDescent="0.25">
      <c r="B305" s="24" t="s">
        <v>85</v>
      </c>
      <c r="C305" s="24" t="s">
        <v>733</v>
      </c>
      <c r="D305" s="24" t="s">
        <v>734</v>
      </c>
      <c r="E305" s="24" t="s">
        <v>240</v>
      </c>
      <c r="F305" s="55">
        <v>771.68000000000006</v>
      </c>
      <c r="G305" s="55">
        <v>493.4325</v>
      </c>
      <c r="H305" s="55"/>
      <c r="I305" s="53" t="str">
        <f t="shared" si="4"/>
        <v>IDX_ID_9613</v>
      </c>
    </row>
    <row r="306" spans="2:9" x14ac:dyDescent="0.25">
      <c r="B306" s="24" t="s">
        <v>85</v>
      </c>
      <c r="C306" s="24" t="s">
        <v>735</v>
      </c>
      <c r="D306" s="24" t="s">
        <v>736</v>
      </c>
      <c r="E306" s="24" t="s">
        <v>240</v>
      </c>
      <c r="F306" s="55" t="s">
        <v>126</v>
      </c>
      <c r="G306" s="55" t="s">
        <v>126</v>
      </c>
      <c r="H306" s="55">
        <v>44.46</v>
      </c>
      <c r="I306" s="53" t="str">
        <f t="shared" si="4"/>
        <v>IDX_ID_9696</v>
      </c>
    </row>
    <row r="307" spans="2:9" x14ac:dyDescent="0.25">
      <c r="B307" s="24" t="s">
        <v>85</v>
      </c>
      <c r="C307" s="24" t="s">
        <v>737</v>
      </c>
      <c r="D307" s="24" t="s">
        <v>738</v>
      </c>
      <c r="E307" s="24" t="s">
        <v>240</v>
      </c>
      <c r="F307" s="55">
        <v>405.6</v>
      </c>
      <c r="G307" s="55" t="s">
        <v>126</v>
      </c>
      <c r="H307" s="55"/>
      <c r="I307" s="53" t="str">
        <f t="shared" si="4"/>
        <v>IDX_ID_9761</v>
      </c>
    </row>
    <row r="308" spans="2:9" x14ac:dyDescent="0.25">
      <c r="B308" s="24" t="s">
        <v>85</v>
      </c>
      <c r="C308" s="24" t="s">
        <v>739</v>
      </c>
      <c r="D308" s="24" t="s">
        <v>740</v>
      </c>
      <c r="E308" s="24" t="s">
        <v>684</v>
      </c>
      <c r="F308" s="55">
        <v>370.24</v>
      </c>
      <c r="G308" s="55">
        <v>459.1875</v>
      </c>
      <c r="H308" s="55"/>
      <c r="I308" s="53" t="str">
        <f t="shared" si="4"/>
        <v>IDX_ID_0025</v>
      </c>
    </row>
    <row r="309" spans="2:9" x14ac:dyDescent="0.25">
      <c r="B309" s="24" t="s">
        <v>85</v>
      </c>
      <c r="C309" s="24" t="s">
        <v>741</v>
      </c>
      <c r="D309" s="24" t="s">
        <v>742</v>
      </c>
      <c r="E309" s="24" t="s">
        <v>684</v>
      </c>
      <c r="F309" s="55">
        <v>790.11200000000008</v>
      </c>
      <c r="G309" s="55">
        <v>337.83749999999998</v>
      </c>
      <c r="H309" s="55">
        <v>242</v>
      </c>
      <c r="I309" s="53" t="str">
        <f t="shared" si="4"/>
        <v>IDX_ID_0132</v>
      </c>
    </row>
    <row r="310" spans="2:9" x14ac:dyDescent="0.25">
      <c r="B310" s="24" t="s">
        <v>85</v>
      </c>
      <c r="C310" s="24" t="s">
        <v>743</v>
      </c>
      <c r="D310" s="24" t="s">
        <v>744</v>
      </c>
      <c r="E310" s="24" t="s">
        <v>684</v>
      </c>
      <c r="F310" s="55">
        <v>321.63200000000006</v>
      </c>
      <c r="G310" s="55">
        <v>483.04499999999996</v>
      </c>
      <c r="H310" s="55">
        <v>1326.47</v>
      </c>
      <c r="I310" s="53" t="str">
        <f t="shared" si="4"/>
        <v>IDX_ID_0140</v>
      </c>
    </row>
    <row r="311" spans="2:9" x14ac:dyDescent="0.25">
      <c r="B311" s="24" t="s">
        <v>85</v>
      </c>
      <c r="C311" s="24" t="s">
        <v>745</v>
      </c>
      <c r="D311" s="24" t="s">
        <v>746</v>
      </c>
      <c r="E311" s="24" t="s">
        <v>684</v>
      </c>
      <c r="F311" s="55" t="s">
        <v>126</v>
      </c>
      <c r="G311" s="55">
        <v>617.35500000000002</v>
      </c>
      <c r="H311" s="55">
        <v>794.7</v>
      </c>
      <c r="I311" s="53" t="str">
        <f t="shared" si="4"/>
        <v>IDX_ID_0983</v>
      </c>
    </row>
    <row r="312" spans="2:9" x14ac:dyDescent="0.25">
      <c r="B312" s="24" t="s">
        <v>85</v>
      </c>
      <c r="C312" s="24" t="s">
        <v>747</v>
      </c>
      <c r="D312" s="24" t="s">
        <v>748</v>
      </c>
      <c r="E312" s="24" t="s">
        <v>257</v>
      </c>
      <c r="F312" s="55">
        <v>1739.2</v>
      </c>
      <c r="G312" s="55">
        <v>16336.74</v>
      </c>
      <c r="H312" s="55">
        <v>23962.66</v>
      </c>
      <c r="I312" s="53" t="str">
        <f t="shared" si="4"/>
        <v>IDX_ID_1163</v>
      </c>
    </row>
    <row r="313" spans="2:9" x14ac:dyDescent="0.25">
      <c r="B313" s="24" t="s">
        <v>85</v>
      </c>
      <c r="C313" s="24" t="s">
        <v>749</v>
      </c>
      <c r="D313" s="24" t="s">
        <v>750</v>
      </c>
      <c r="E313" s="24" t="s">
        <v>751</v>
      </c>
      <c r="F313" s="55">
        <v>3008</v>
      </c>
      <c r="G313" s="55">
        <v>5506.6350000000002</v>
      </c>
      <c r="H313" s="55">
        <v>8290</v>
      </c>
      <c r="I313" s="53" t="str">
        <f t="shared" si="4"/>
        <v>IDX_ID_1734</v>
      </c>
    </row>
    <row r="314" spans="2:9" x14ac:dyDescent="0.25">
      <c r="B314" s="24" t="s">
        <v>85</v>
      </c>
      <c r="C314" s="24" t="s">
        <v>752</v>
      </c>
      <c r="D314" s="24" t="s">
        <v>753</v>
      </c>
      <c r="E314" s="24" t="s">
        <v>257</v>
      </c>
      <c r="F314" s="55" t="s">
        <v>126</v>
      </c>
      <c r="G314" s="55" t="s">
        <v>126</v>
      </c>
      <c r="H314" s="55"/>
      <c r="I314" s="53" t="str">
        <f t="shared" si="4"/>
        <v>IDX_ID_1916</v>
      </c>
    </row>
    <row r="315" spans="2:9" x14ac:dyDescent="0.25">
      <c r="B315" s="24" t="s">
        <v>85</v>
      </c>
      <c r="C315" s="24" t="s">
        <v>754</v>
      </c>
      <c r="D315" s="24" t="s">
        <v>755</v>
      </c>
      <c r="E315" s="24" t="s">
        <v>684</v>
      </c>
      <c r="F315" s="55" t="s">
        <v>126</v>
      </c>
      <c r="G315" s="55">
        <v>2174.9250000000002</v>
      </c>
      <c r="H315" s="55">
        <v>930.17</v>
      </c>
      <c r="I315" s="53" t="str">
        <f t="shared" si="4"/>
        <v>IDX_ID_2948</v>
      </c>
    </row>
    <row r="316" spans="2:9" x14ac:dyDescent="0.25">
      <c r="B316" s="24" t="s">
        <v>85</v>
      </c>
      <c r="C316" s="24" t="s">
        <v>756</v>
      </c>
      <c r="D316" s="24" t="s">
        <v>757</v>
      </c>
      <c r="E316" s="24" t="s">
        <v>751</v>
      </c>
      <c r="F316" s="55" t="s">
        <v>126</v>
      </c>
      <c r="G316" s="55" t="s">
        <v>126</v>
      </c>
      <c r="H316" s="55"/>
      <c r="I316" s="53" t="str">
        <f t="shared" si="4"/>
        <v>IDX_ID_3300</v>
      </c>
    </row>
    <row r="317" spans="2:9" x14ac:dyDescent="0.25">
      <c r="B317" s="24" t="s">
        <v>85</v>
      </c>
      <c r="C317" s="24" t="s">
        <v>758</v>
      </c>
      <c r="D317" s="24" t="s">
        <v>759</v>
      </c>
      <c r="E317" s="24" t="s">
        <v>751</v>
      </c>
      <c r="F317" s="55" t="s">
        <v>126</v>
      </c>
      <c r="G317" s="55">
        <v>42.307499999999997</v>
      </c>
      <c r="H317" s="55"/>
      <c r="I317" s="53" t="str">
        <f t="shared" si="4"/>
        <v>IDX_ID_3318</v>
      </c>
    </row>
    <row r="318" spans="2:9" x14ac:dyDescent="0.25">
      <c r="B318" s="24" t="s">
        <v>85</v>
      </c>
      <c r="C318" s="24" t="s">
        <v>760</v>
      </c>
      <c r="D318" s="24" t="s">
        <v>761</v>
      </c>
      <c r="E318" s="24" t="s">
        <v>751</v>
      </c>
      <c r="F318" s="55">
        <v>11008</v>
      </c>
      <c r="G318" s="55">
        <v>4582.9650000000001</v>
      </c>
      <c r="H318" s="55"/>
      <c r="I318" s="53" t="str">
        <f t="shared" si="4"/>
        <v>IDX_ID_3540</v>
      </c>
    </row>
    <row r="319" spans="2:9" x14ac:dyDescent="0.25">
      <c r="B319" s="24" t="s">
        <v>85</v>
      </c>
      <c r="C319" s="24" t="s">
        <v>762</v>
      </c>
      <c r="D319" s="24" t="s">
        <v>763</v>
      </c>
      <c r="E319" s="24" t="s">
        <v>240</v>
      </c>
      <c r="F319" s="55">
        <v>341.12</v>
      </c>
      <c r="G319" s="55">
        <v>502.83750000000003</v>
      </c>
      <c r="H319" s="55">
        <v>92.04</v>
      </c>
      <c r="I319" s="53" t="str">
        <f t="shared" si="4"/>
        <v>IDX_ID_3979</v>
      </c>
    </row>
    <row r="320" spans="2:9" x14ac:dyDescent="0.25">
      <c r="B320" s="24" t="s">
        <v>85</v>
      </c>
      <c r="C320" s="24" t="s">
        <v>764</v>
      </c>
      <c r="D320" s="24" t="s">
        <v>765</v>
      </c>
      <c r="E320" s="24" t="s">
        <v>766</v>
      </c>
      <c r="F320" s="55">
        <v>705.048</v>
      </c>
      <c r="G320" s="55">
        <v>396.10500000000002</v>
      </c>
      <c r="H320" s="55">
        <v>137.24</v>
      </c>
      <c r="I320" s="53" t="str">
        <f t="shared" si="4"/>
        <v>IDX_ID_4084</v>
      </c>
    </row>
    <row r="321" spans="2:9" x14ac:dyDescent="0.25">
      <c r="B321" s="24" t="s">
        <v>85</v>
      </c>
      <c r="C321" s="24" t="s">
        <v>767</v>
      </c>
      <c r="D321" s="24" t="s">
        <v>768</v>
      </c>
      <c r="E321" s="24" t="s">
        <v>257</v>
      </c>
      <c r="F321" s="55">
        <v>-2400.96</v>
      </c>
      <c r="G321" s="55">
        <v>760.59749999999997</v>
      </c>
      <c r="H321" s="55"/>
      <c r="I321" s="53" t="str">
        <f t="shared" si="4"/>
        <v>IDX_ID_5131</v>
      </c>
    </row>
    <row r="322" spans="2:9" x14ac:dyDescent="0.25">
      <c r="B322" s="24" t="s">
        <v>85</v>
      </c>
      <c r="C322" s="24" t="s">
        <v>769</v>
      </c>
      <c r="D322" s="24" t="s">
        <v>770</v>
      </c>
      <c r="E322" s="24" t="s">
        <v>257</v>
      </c>
      <c r="F322" s="55">
        <v>101.88800000000001</v>
      </c>
      <c r="G322" s="55">
        <v>544.79999999999995</v>
      </c>
      <c r="H322" s="55">
        <v>268.8</v>
      </c>
      <c r="I322" s="53" t="str">
        <f t="shared" si="4"/>
        <v>IDX_ID_5511</v>
      </c>
    </row>
    <row r="323" spans="2:9" x14ac:dyDescent="0.25">
      <c r="B323" s="24" t="s">
        <v>85</v>
      </c>
      <c r="C323" s="24" t="s">
        <v>771</v>
      </c>
      <c r="D323" s="24" t="s">
        <v>772</v>
      </c>
      <c r="E323" s="24" t="s">
        <v>257</v>
      </c>
      <c r="F323" s="55">
        <v>2168.576</v>
      </c>
      <c r="G323" s="55">
        <v>2154.2174999999997</v>
      </c>
      <c r="H323" s="55">
        <v>1272</v>
      </c>
      <c r="I323" s="53" t="str">
        <f t="shared" si="4"/>
        <v>IDX_ID_5529</v>
      </c>
    </row>
    <row r="324" spans="2:9" x14ac:dyDescent="0.25">
      <c r="B324" s="24" t="s">
        <v>85</v>
      </c>
      <c r="C324" s="24" t="s">
        <v>773</v>
      </c>
      <c r="D324" s="24" t="s">
        <v>774</v>
      </c>
      <c r="E324" s="24" t="s">
        <v>257</v>
      </c>
      <c r="F324" s="55">
        <v>568</v>
      </c>
      <c r="G324" s="55">
        <v>268.16250000000002</v>
      </c>
      <c r="H324" s="55"/>
      <c r="I324" s="53" t="str">
        <f t="shared" ref="I324:I387" si="5">"IDX_ID_" &amp; RIGHT(C324,4)</f>
        <v>IDX_ID_5602</v>
      </c>
    </row>
    <row r="325" spans="2:9" x14ac:dyDescent="0.25">
      <c r="B325" s="24" t="s">
        <v>85</v>
      </c>
      <c r="C325" s="24" t="s">
        <v>775</v>
      </c>
      <c r="D325" s="24" t="s">
        <v>776</v>
      </c>
      <c r="E325" s="24" t="s">
        <v>257</v>
      </c>
      <c r="F325" s="55">
        <v>139.376</v>
      </c>
      <c r="G325" s="55">
        <v>117.54749999999999</v>
      </c>
      <c r="H325" s="55">
        <v>199.68</v>
      </c>
      <c r="I325" s="53" t="str">
        <f t="shared" si="5"/>
        <v>IDX_ID_5644</v>
      </c>
    </row>
    <row r="326" spans="2:9" x14ac:dyDescent="0.25">
      <c r="B326" s="24" t="s">
        <v>85</v>
      </c>
      <c r="C326" s="24" t="s">
        <v>777</v>
      </c>
      <c r="D326" s="24" t="s">
        <v>778</v>
      </c>
      <c r="E326" s="24" t="s">
        <v>257</v>
      </c>
      <c r="F326" s="55">
        <v>5450</v>
      </c>
      <c r="G326" s="55">
        <v>3474.4125000000004</v>
      </c>
      <c r="H326" s="55">
        <v>4182.5</v>
      </c>
      <c r="I326" s="53" t="str">
        <f t="shared" si="5"/>
        <v>IDX_ID_5669</v>
      </c>
    </row>
    <row r="327" spans="2:9" x14ac:dyDescent="0.25">
      <c r="B327" s="24" t="s">
        <v>85</v>
      </c>
      <c r="C327" s="24" t="s">
        <v>779</v>
      </c>
      <c r="D327" s="24" t="s">
        <v>780</v>
      </c>
      <c r="E327" s="24" t="s">
        <v>257</v>
      </c>
      <c r="F327" s="55">
        <v>53.52000000000001</v>
      </c>
      <c r="G327" s="55">
        <v>20.805</v>
      </c>
      <c r="H327" s="55"/>
      <c r="I327" s="53" t="str">
        <f t="shared" si="5"/>
        <v>IDX_ID_6022</v>
      </c>
    </row>
    <row r="328" spans="2:9" x14ac:dyDescent="0.25">
      <c r="B328" s="24" t="s">
        <v>85</v>
      </c>
      <c r="C328" s="24" t="s">
        <v>781</v>
      </c>
      <c r="D328" s="24" t="s">
        <v>782</v>
      </c>
      <c r="E328" s="24" t="s">
        <v>257</v>
      </c>
      <c r="F328" s="55">
        <v>1088.8</v>
      </c>
      <c r="G328" s="55">
        <v>2831.5050000000001</v>
      </c>
      <c r="H328" s="55">
        <v>2915</v>
      </c>
      <c r="I328" s="53" t="str">
        <f t="shared" si="5"/>
        <v>IDX_ID_6428</v>
      </c>
    </row>
    <row r="329" spans="2:9" x14ac:dyDescent="0.25">
      <c r="B329" s="24" t="s">
        <v>85</v>
      </c>
      <c r="C329" s="24" t="s">
        <v>783</v>
      </c>
      <c r="D329" s="24" t="s">
        <v>784</v>
      </c>
      <c r="E329" s="24" t="s">
        <v>240</v>
      </c>
      <c r="F329" s="55" t="s">
        <v>126</v>
      </c>
      <c r="G329" s="55">
        <v>116.16</v>
      </c>
      <c r="H329" s="55">
        <v>242.06</v>
      </c>
      <c r="I329" s="53" t="str">
        <f t="shared" si="5"/>
        <v>IDX_ID_6857</v>
      </c>
    </row>
    <row r="330" spans="2:9" x14ac:dyDescent="0.25">
      <c r="B330" s="24" t="s">
        <v>85</v>
      </c>
      <c r="C330" s="24" t="s">
        <v>785</v>
      </c>
      <c r="D330" s="24" t="s">
        <v>786</v>
      </c>
      <c r="E330" s="24" t="s">
        <v>240</v>
      </c>
      <c r="F330" s="55" t="s">
        <v>126</v>
      </c>
      <c r="G330" s="55">
        <v>225.89249999999998</v>
      </c>
      <c r="H330" s="55"/>
      <c r="I330" s="53" t="str">
        <f t="shared" si="5"/>
        <v>IDX_ID_6865</v>
      </c>
    </row>
    <row r="331" spans="2:9" x14ac:dyDescent="0.25">
      <c r="B331" s="24" t="s">
        <v>85</v>
      </c>
      <c r="C331" s="24" t="s">
        <v>787</v>
      </c>
      <c r="D331" s="24" t="s">
        <v>788</v>
      </c>
      <c r="E331" s="24" t="s">
        <v>257</v>
      </c>
      <c r="F331" s="55" t="s">
        <v>126</v>
      </c>
      <c r="G331" s="55">
        <v>301.0575</v>
      </c>
      <c r="H331" s="55">
        <v>-100.3</v>
      </c>
      <c r="I331" s="53" t="str">
        <f t="shared" si="5"/>
        <v>IDX_ID_6956</v>
      </c>
    </row>
    <row r="332" spans="2:9" x14ac:dyDescent="0.25">
      <c r="B332" s="24" t="s">
        <v>85</v>
      </c>
      <c r="C332" s="24" t="s">
        <v>789</v>
      </c>
      <c r="D332" s="24" t="s">
        <v>790</v>
      </c>
      <c r="E332" s="24" t="s">
        <v>257</v>
      </c>
      <c r="F332" s="55">
        <v>815.58400000000006</v>
      </c>
      <c r="G332" s="55">
        <v>397.59749999999997</v>
      </c>
      <c r="H332" s="55">
        <v>1333.45</v>
      </c>
      <c r="I332" s="53" t="str">
        <f t="shared" si="5"/>
        <v>IDX_ID_7038</v>
      </c>
    </row>
    <row r="333" spans="2:9" x14ac:dyDescent="0.25">
      <c r="B333" s="24" t="s">
        <v>85</v>
      </c>
      <c r="C333" s="24" t="s">
        <v>791</v>
      </c>
      <c r="D333" s="24" t="s">
        <v>792</v>
      </c>
      <c r="E333" s="24" t="s">
        <v>257</v>
      </c>
      <c r="F333" s="55" t="s">
        <v>126</v>
      </c>
      <c r="G333" s="55">
        <v>227.19</v>
      </c>
      <c r="H333" s="55"/>
      <c r="I333" s="53" t="str">
        <f t="shared" si="5"/>
        <v>IDX_ID_7160</v>
      </c>
    </row>
    <row r="334" spans="2:9" x14ac:dyDescent="0.25">
      <c r="B334" s="24" t="s">
        <v>85</v>
      </c>
      <c r="C334" s="24" t="s">
        <v>793</v>
      </c>
      <c r="D334" s="24" t="s">
        <v>794</v>
      </c>
      <c r="E334" s="24" t="s">
        <v>257</v>
      </c>
      <c r="F334" s="55" t="s">
        <v>126</v>
      </c>
      <c r="G334" s="55">
        <v>326.51250000000005</v>
      </c>
      <c r="H334" s="55"/>
      <c r="I334" s="53" t="str">
        <f t="shared" si="5"/>
        <v>IDX_ID_7194</v>
      </c>
    </row>
    <row r="335" spans="2:9" x14ac:dyDescent="0.25">
      <c r="B335" s="24" t="s">
        <v>85</v>
      </c>
      <c r="C335" s="24" t="s">
        <v>795</v>
      </c>
      <c r="D335" s="24" t="s">
        <v>796</v>
      </c>
      <c r="E335" s="24" t="s">
        <v>257</v>
      </c>
      <c r="F335" s="55">
        <v>1640</v>
      </c>
      <c r="G335" s="55">
        <v>1849.53</v>
      </c>
      <c r="H335" s="55">
        <v>2050</v>
      </c>
      <c r="I335" s="53" t="str">
        <f t="shared" si="5"/>
        <v>IDX_ID_7368</v>
      </c>
    </row>
    <row r="336" spans="2:9" x14ac:dyDescent="0.25">
      <c r="B336" s="24" t="s">
        <v>85</v>
      </c>
      <c r="C336" s="24" t="s">
        <v>797</v>
      </c>
      <c r="D336" s="24" t="s">
        <v>798</v>
      </c>
      <c r="E336" s="24" t="s">
        <v>257</v>
      </c>
      <c r="F336" s="55">
        <v>2808</v>
      </c>
      <c r="G336" s="55">
        <v>179.97</v>
      </c>
      <c r="H336" s="55">
        <v>-78.099999999999994</v>
      </c>
      <c r="I336" s="53" t="str">
        <f t="shared" si="5"/>
        <v>IDX_ID_7392</v>
      </c>
    </row>
    <row r="337" spans="2:9" x14ac:dyDescent="0.25">
      <c r="B337" s="24" t="s">
        <v>85</v>
      </c>
      <c r="C337" s="24" t="s">
        <v>799</v>
      </c>
      <c r="D337" s="24" t="s">
        <v>800</v>
      </c>
      <c r="E337" s="24" t="s">
        <v>257</v>
      </c>
      <c r="F337" s="55">
        <v>8768</v>
      </c>
      <c r="G337" s="55">
        <v>2872.9949999999999</v>
      </c>
      <c r="H337" s="55">
        <v>5480</v>
      </c>
      <c r="I337" s="53" t="str">
        <f t="shared" si="5"/>
        <v>IDX_ID_7475</v>
      </c>
    </row>
    <row r="338" spans="2:9" x14ac:dyDescent="0.25">
      <c r="B338" s="24" t="s">
        <v>85</v>
      </c>
      <c r="C338" s="24" t="s">
        <v>801</v>
      </c>
      <c r="D338" s="24" t="s">
        <v>802</v>
      </c>
      <c r="E338" s="24" t="s">
        <v>257</v>
      </c>
      <c r="F338" s="55" t="s">
        <v>126</v>
      </c>
      <c r="G338" s="55" t="s">
        <v>126</v>
      </c>
      <c r="H338" s="55"/>
      <c r="I338" s="53" t="str">
        <f t="shared" si="5"/>
        <v>IDX_ID_8465</v>
      </c>
    </row>
    <row r="339" spans="2:9" x14ac:dyDescent="0.25">
      <c r="B339" s="24" t="s">
        <v>85</v>
      </c>
      <c r="C339" s="24" t="s">
        <v>803</v>
      </c>
      <c r="D339" s="24" t="s">
        <v>804</v>
      </c>
      <c r="E339" s="24" t="s">
        <v>257</v>
      </c>
      <c r="F339" s="55">
        <v>668.64</v>
      </c>
      <c r="G339" s="55">
        <v>1380.8700000000001</v>
      </c>
      <c r="H339" s="55">
        <v>592.5</v>
      </c>
      <c r="I339" s="53" t="str">
        <f t="shared" si="5"/>
        <v>IDX_ID_8721</v>
      </c>
    </row>
    <row r="340" spans="2:9" x14ac:dyDescent="0.25">
      <c r="B340" s="24" t="s">
        <v>85</v>
      </c>
      <c r="C340" s="24" t="s">
        <v>805</v>
      </c>
      <c r="D340" s="24" t="s">
        <v>806</v>
      </c>
      <c r="E340" s="24" t="s">
        <v>257</v>
      </c>
      <c r="F340" s="55">
        <v>280.54400000000004</v>
      </c>
      <c r="G340" s="55">
        <v>609.41999999999996</v>
      </c>
      <c r="H340" s="55">
        <v>985.62</v>
      </c>
      <c r="I340" s="53" t="str">
        <f t="shared" si="5"/>
        <v>IDX_ID_8754</v>
      </c>
    </row>
    <row r="341" spans="2:9" x14ac:dyDescent="0.25">
      <c r="B341" s="24" t="s">
        <v>85</v>
      </c>
      <c r="C341" s="24" t="s">
        <v>807</v>
      </c>
      <c r="D341" s="24" t="s">
        <v>808</v>
      </c>
      <c r="E341" s="24" t="s">
        <v>809</v>
      </c>
      <c r="F341" s="55">
        <v>553.80000000000007</v>
      </c>
      <c r="G341" s="55" t="s">
        <v>126</v>
      </c>
      <c r="H341" s="55"/>
      <c r="I341" s="53" t="str">
        <f t="shared" si="5"/>
        <v>IDX_ID_9174</v>
      </c>
    </row>
    <row r="342" spans="2:9" x14ac:dyDescent="0.25">
      <c r="B342" s="24" t="s">
        <v>85</v>
      </c>
      <c r="C342" s="24" t="s">
        <v>810</v>
      </c>
      <c r="D342" s="24" t="s">
        <v>811</v>
      </c>
      <c r="E342" s="24" t="s">
        <v>257</v>
      </c>
      <c r="F342" s="55" t="s">
        <v>126</v>
      </c>
      <c r="G342" s="55">
        <v>626.65499999999997</v>
      </c>
      <c r="H342" s="55"/>
      <c r="I342" s="53" t="str">
        <f t="shared" si="5"/>
        <v>IDX_ID_9711</v>
      </c>
    </row>
    <row r="343" spans="2:9" x14ac:dyDescent="0.25">
      <c r="B343" s="24" t="s">
        <v>85</v>
      </c>
      <c r="C343" s="24" t="s">
        <v>812</v>
      </c>
      <c r="D343" s="24" t="s">
        <v>813</v>
      </c>
      <c r="E343" s="24" t="s">
        <v>257</v>
      </c>
      <c r="F343" s="55">
        <v>1809</v>
      </c>
      <c r="G343" s="55">
        <v>3207.2699999999995</v>
      </c>
      <c r="H343" s="55">
        <v>3925</v>
      </c>
      <c r="I343" s="53" t="str">
        <f t="shared" si="5"/>
        <v>IDX_ID_9729</v>
      </c>
    </row>
    <row r="344" spans="2:9" x14ac:dyDescent="0.25">
      <c r="B344" s="24" t="s">
        <v>85</v>
      </c>
      <c r="C344" s="24" t="s">
        <v>814</v>
      </c>
      <c r="D344" s="24" t="s">
        <v>815</v>
      </c>
      <c r="E344" s="24" t="s">
        <v>257</v>
      </c>
      <c r="F344" s="55">
        <v>5433.0480000000007</v>
      </c>
      <c r="G344" s="55">
        <v>4964.4375</v>
      </c>
      <c r="H344" s="55">
        <v>5282.87</v>
      </c>
      <c r="I344" s="53" t="str">
        <f t="shared" si="5"/>
        <v>IDX_ID_0735</v>
      </c>
    </row>
    <row r="345" spans="2:9" x14ac:dyDescent="0.25">
      <c r="B345" s="24" t="s">
        <v>85</v>
      </c>
      <c r="C345" s="24" t="s">
        <v>816</v>
      </c>
      <c r="D345" s="24" t="s">
        <v>817</v>
      </c>
      <c r="E345" s="24" t="s">
        <v>257</v>
      </c>
      <c r="F345" s="55">
        <v>597.48</v>
      </c>
      <c r="G345" s="55">
        <v>764.03250000000003</v>
      </c>
      <c r="H345" s="55">
        <v>-1020.55</v>
      </c>
      <c r="I345" s="53" t="str">
        <f t="shared" si="5"/>
        <v>IDX_ID_0743</v>
      </c>
    </row>
    <row r="346" spans="2:9" x14ac:dyDescent="0.25">
      <c r="B346" s="24" t="s">
        <v>85</v>
      </c>
      <c r="C346" s="24" t="s">
        <v>818</v>
      </c>
      <c r="D346" s="24" t="s">
        <v>819</v>
      </c>
      <c r="E346" s="24" t="s">
        <v>257</v>
      </c>
      <c r="F346" s="55">
        <v>898.26400000000001</v>
      </c>
      <c r="G346" s="55">
        <v>1453.53</v>
      </c>
      <c r="H346" s="55">
        <v>1547.77</v>
      </c>
      <c r="I346" s="53" t="str">
        <f t="shared" si="5"/>
        <v>IDX_ID_1600</v>
      </c>
    </row>
    <row r="347" spans="2:9" x14ac:dyDescent="0.25">
      <c r="B347" s="24" t="s">
        <v>85</v>
      </c>
      <c r="C347" s="24" t="s">
        <v>820</v>
      </c>
      <c r="D347" s="24" t="s">
        <v>821</v>
      </c>
      <c r="E347" s="24" t="s">
        <v>257</v>
      </c>
      <c r="F347" s="55">
        <v>298.83200000000005</v>
      </c>
      <c r="G347" s="55">
        <v>504.3075</v>
      </c>
      <c r="H347" s="55">
        <v>695.47</v>
      </c>
      <c r="I347" s="53" t="str">
        <f t="shared" si="5"/>
        <v>IDX_ID_1618</v>
      </c>
    </row>
    <row r="348" spans="2:9" x14ac:dyDescent="0.25">
      <c r="B348" s="24" t="s">
        <v>85</v>
      </c>
      <c r="C348" s="24" t="s">
        <v>822</v>
      </c>
      <c r="D348" s="24" t="s">
        <v>823</v>
      </c>
      <c r="E348" s="24" t="s">
        <v>257</v>
      </c>
      <c r="F348" s="55">
        <v>179.39200000000002</v>
      </c>
      <c r="G348" s="55">
        <v>811.78500000000008</v>
      </c>
      <c r="H348" s="55">
        <v>1028.0899999999999</v>
      </c>
      <c r="I348" s="53" t="str">
        <f t="shared" si="5"/>
        <v>IDX_ID_1626</v>
      </c>
    </row>
    <row r="349" spans="2:9" x14ac:dyDescent="0.25">
      <c r="B349" s="24" t="s">
        <v>85</v>
      </c>
      <c r="C349" s="24" t="s">
        <v>824</v>
      </c>
      <c r="D349" s="24" t="s">
        <v>825</v>
      </c>
      <c r="E349" s="24" t="s">
        <v>257</v>
      </c>
      <c r="F349" s="55">
        <v>611.84</v>
      </c>
      <c r="G349" s="55">
        <v>1547.91</v>
      </c>
      <c r="H349" s="55">
        <v>2382.58</v>
      </c>
      <c r="I349" s="53" t="str">
        <f t="shared" si="5"/>
        <v>IDX_ID_1741</v>
      </c>
    </row>
    <row r="350" spans="2:9" x14ac:dyDescent="0.25">
      <c r="B350" s="24" t="s">
        <v>85</v>
      </c>
      <c r="C350" s="24" t="s">
        <v>826</v>
      </c>
      <c r="D350" s="24" t="s">
        <v>827</v>
      </c>
      <c r="E350" s="24" t="s">
        <v>257</v>
      </c>
      <c r="F350" s="55">
        <v>109.11199999999999</v>
      </c>
      <c r="G350" s="55">
        <v>411.36</v>
      </c>
      <c r="H350" s="55">
        <v>417.27</v>
      </c>
      <c r="I350" s="53" t="str">
        <f t="shared" si="5"/>
        <v>IDX_ID_1881</v>
      </c>
    </row>
    <row r="351" spans="2:9" x14ac:dyDescent="0.25">
      <c r="B351" s="24" t="s">
        <v>85</v>
      </c>
      <c r="C351" s="24" t="s">
        <v>828</v>
      </c>
      <c r="D351" s="24" t="s">
        <v>829</v>
      </c>
      <c r="E351" s="24" t="s">
        <v>257</v>
      </c>
      <c r="F351" s="55">
        <v>483.96000000000004</v>
      </c>
      <c r="G351" s="55">
        <v>632.85749999999996</v>
      </c>
      <c r="H351" s="55">
        <v>920.5</v>
      </c>
      <c r="I351" s="53" t="str">
        <f t="shared" si="5"/>
        <v>IDX_ID_1915</v>
      </c>
    </row>
    <row r="352" spans="2:9" x14ac:dyDescent="0.25">
      <c r="B352" s="24" t="s">
        <v>85</v>
      </c>
      <c r="C352" s="24" t="s">
        <v>830</v>
      </c>
      <c r="D352" s="24" t="s">
        <v>831</v>
      </c>
      <c r="E352" s="24" t="s">
        <v>257</v>
      </c>
      <c r="F352" s="55" t="s">
        <v>126</v>
      </c>
      <c r="G352" s="55">
        <v>128.48250000000002</v>
      </c>
      <c r="H352" s="55"/>
      <c r="I352" s="53" t="str">
        <f t="shared" si="5"/>
        <v>IDX_ID_2376</v>
      </c>
    </row>
    <row r="353" spans="2:9" x14ac:dyDescent="0.25">
      <c r="B353" s="24" t="s">
        <v>85</v>
      </c>
      <c r="C353" s="24" t="s">
        <v>832</v>
      </c>
      <c r="D353" s="24" t="s">
        <v>833</v>
      </c>
      <c r="E353" s="24" t="s">
        <v>240</v>
      </c>
      <c r="F353" s="55" t="s">
        <v>126</v>
      </c>
      <c r="G353" s="55">
        <v>126.96000000000001</v>
      </c>
      <c r="H353" s="55"/>
      <c r="I353" s="53" t="str">
        <f t="shared" si="5"/>
        <v>IDX_ID_2772</v>
      </c>
    </row>
    <row r="354" spans="2:9" x14ac:dyDescent="0.25">
      <c r="B354" s="24" t="s">
        <v>85</v>
      </c>
      <c r="C354" s="24" t="s">
        <v>834</v>
      </c>
      <c r="D354" s="24" t="s">
        <v>835</v>
      </c>
      <c r="E354" s="24" t="s">
        <v>240</v>
      </c>
      <c r="F354" s="55" t="s">
        <v>126</v>
      </c>
      <c r="G354" s="55">
        <v>284.79750000000001</v>
      </c>
      <c r="H354" s="55">
        <v>1915</v>
      </c>
      <c r="I354" s="53" t="str">
        <f t="shared" si="5"/>
        <v>IDX_ID_3655</v>
      </c>
    </row>
    <row r="355" spans="2:9" x14ac:dyDescent="0.25">
      <c r="B355" s="24" t="s">
        <v>85</v>
      </c>
      <c r="C355" s="24" t="s">
        <v>836</v>
      </c>
      <c r="D355" s="24" t="s">
        <v>837</v>
      </c>
      <c r="E355" s="24" t="s">
        <v>257</v>
      </c>
      <c r="F355" s="55">
        <v>51</v>
      </c>
      <c r="G355" s="55">
        <v>636.8175</v>
      </c>
      <c r="H355" s="55">
        <v>645.9</v>
      </c>
      <c r="I355" s="53" t="str">
        <f t="shared" si="5"/>
        <v>IDX_ID_4018</v>
      </c>
    </row>
    <row r="356" spans="2:9" x14ac:dyDescent="0.25">
      <c r="B356" s="24" t="s">
        <v>85</v>
      </c>
      <c r="C356" s="24" t="s">
        <v>838</v>
      </c>
      <c r="D356" s="24" t="s">
        <v>839</v>
      </c>
      <c r="E356" s="24" t="s">
        <v>224</v>
      </c>
      <c r="F356" s="55">
        <v>297.54400000000004</v>
      </c>
      <c r="G356" s="55">
        <v>494.08499999999998</v>
      </c>
      <c r="H356" s="55">
        <v>206.21</v>
      </c>
      <c r="I356" s="53" t="str">
        <f t="shared" si="5"/>
        <v>IDX_ID_4216</v>
      </c>
    </row>
    <row r="357" spans="2:9" x14ac:dyDescent="0.25">
      <c r="B357" s="24" t="s">
        <v>85</v>
      </c>
      <c r="C357" s="24" t="s">
        <v>840</v>
      </c>
      <c r="D357" s="24" t="s">
        <v>841</v>
      </c>
      <c r="E357" s="24" t="s">
        <v>257</v>
      </c>
      <c r="F357" s="55" t="s">
        <v>126</v>
      </c>
      <c r="G357" s="55">
        <v>320.45249999999999</v>
      </c>
      <c r="H357" s="55">
        <v>417</v>
      </c>
      <c r="I357" s="53" t="str">
        <f t="shared" si="5"/>
        <v>IDX_ID_4299</v>
      </c>
    </row>
    <row r="358" spans="2:9" x14ac:dyDescent="0.25">
      <c r="B358" s="24" t="s">
        <v>85</v>
      </c>
      <c r="C358" s="24" t="s">
        <v>842</v>
      </c>
      <c r="D358" s="24" t="s">
        <v>843</v>
      </c>
      <c r="E358" s="24" t="s">
        <v>240</v>
      </c>
      <c r="F358" s="55" t="s">
        <v>126</v>
      </c>
      <c r="G358" s="55">
        <v>345.98250000000002</v>
      </c>
      <c r="H358" s="55"/>
      <c r="I358" s="53" t="str">
        <f t="shared" si="5"/>
        <v>IDX_ID_5569</v>
      </c>
    </row>
    <row r="359" spans="2:9" x14ac:dyDescent="0.25">
      <c r="B359" s="24" t="s">
        <v>85</v>
      </c>
      <c r="C359" s="24" t="s">
        <v>844</v>
      </c>
      <c r="D359" s="24" t="s">
        <v>845</v>
      </c>
      <c r="E359" s="24" t="s">
        <v>257</v>
      </c>
      <c r="F359" s="55" t="s">
        <v>126</v>
      </c>
      <c r="G359" s="55" t="s">
        <v>126</v>
      </c>
      <c r="H359" s="55"/>
      <c r="I359" s="53" t="str">
        <f t="shared" si="5"/>
        <v>IDX_ID_5577</v>
      </c>
    </row>
    <row r="360" spans="2:9" x14ac:dyDescent="0.25">
      <c r="B360" s="24" t="s">
        <v>85</v>
      </c>
      <c r="C360" s="24" t="s">
        <v>846</v>
      </c>
      <c r="D360" s="24" t="s">
        <v>847</v>
      </c>
      <c r="E360" s="24" t="s">
        <v>257</v>
      </c>
      <c r="F360" s="55">
        <v>910.24</v>
      </c>
      <c r="G360" s="55">
        <v>792.84750000000008</v>
      </c>
      <c r="H360" s="55">
        <v>3529.2</v>
      </c>
      <c r="I360" s="53" t="str">
        <f t="shared" si="5"/>
        <v>IDX_ID_6534</v>
      </c>
    </row>
    <row r="361" spans="2:9" x14ac:dyDescent="0.25">
      <c r="B361" s="24" t="s">
        <v>85</v>
      </c>
      <c r="C361" s="24" t="s">
        <v>848</v>
      </c>
      <c r="D361" s="24" t="s">
        <v>849</v>
      </c>
      <c r="E361" s="24" t="s">
        <v>257</v>
      </c>
      <c r="F361" s="55">
        <v>259.97600000000006</v>
      </c>
      <c r="G361" s="55">
        <v>597.5625</v>
      </c>
      <c r="H361" s="55">
        <v>101.56</v>
      </c>
      <c r="I361" s="53" t="str">
        <f t="shared" si="5"/>
        <v>IDX_ID_6542</v>
      </c>
    </row>
    <row r="362" spans="2:9" x14ac:dyDescent="0.25">
      <c r="B362" s="24" t="s">
        <v>85</v>
      </c>
      <c r="C362" s="24" t="s">
        <v>850</v>
      </c>
      <c r="D362" s="24" t="s">
        <v>851</v>
      </c>
      <c r="E362" s="24" t="s">
        <v>257</v>
      </c>
      <c r="F362" s="55" t="s">
        <v>126</v>
      </c>
      <c r="G362" s="55">
        <v>79.462500000000006</v>
      </c>
      <c r="H362" s="55">
        <v>909.6</v>
      </c>
      <c r="I362" s="53" t="str">
        <f t="shared" si="5"/>
        <v>IDX_ID_6583</v>
      </c>
    </row>
    <row r="363" spans="2:9" x14ac:dyDescent="0.25">
      <c r="B363" s="24" t="s">
        <v>85</v>
      </c>
      <c r="C363" s="24" t="s">
        <v>852</v>
      </c>
      <c r="D363" s="24" t="s">
        <v>853</v>
      </c>
      <c r="E363" s="24" t="s">
        <v>257</v>
      </c>
      <c r="F363" s="55">
        <v>1461.1440000000002</v>
      </c>
      <c r="G363" s="55">
        <v>424.09500000000003</v>
      </c>
      <c r="H363" s="55">
        <v>1257</v>
      </c>
      <c r="I363" s="53" t="str">
        <f t="shared" si="5"/>
        <v>IDX_ID_6823</v>
      </c>
    </row>
    <row r="364" spans="2:9" x14ac:dyDescent="0.25">
      <c r="B364" s="24" t="s">
        <v>85</v>
      </c>
      <c r="C364" s="24" t="s">
        <v>854</v>
      </c>
      <c r="D364" s="24" t="s">
        <v>855</v>
      </c>
      <c r="E364" s="24" t="s">
        <v>257</v>
      </c>
      <c r="F364" s="55">
        <v>318.97600000000006</v>
      </c>
      <c r="G364" s="55">
        <v>73.372500000000002</v>
      </c>
      <c r="H364" s="55">
        <v>75.459999999999994</v>
      </c>
      <c r="I364" s="53" t="str">
        <f t="shared" si="5"/>
        <v>IDX_ID_6831</v>
      </c>
    </row>
    <row r="365" spans="2:9" x14ac:dyDescent="0.25">
      <c r="B365" s="24" t="s">
        <v>85</v>
      </c>
      <c r="C365" s="24" t="s">
        <v>856</v>
      </c>
      <c r="D365" s="24" t="s">
        <v>857</v>
      </c>
      <c r="E365" s="24" t="s">
        <v>751</v>
      </c>
      <c r="F365" s="55">
        <v>9571.4240000000009</v>
      </c>
      <c r="G365" s="55">
        <v>2019.06</v>
      </c>
      <c r="H365" s="55">
        <v>1964.82</v>
      </c>
      <c r="I365" s="53" t="str">
        <f t="shared" si="5"/>
        <v>IDX_ID_7938</v>
      </c>
    </row>
    <row r="366" spans="2:9" x14ac:dyDescent="0.25">
      <c r="B366" s="24" t="s">
        <v>85</v>
      </c>
      <c r="C366" s="24" t="s">
        <v>858</v>
      </c>
      <c r="D366" s="24" t="s">
        <v>859</v>
      </c>
      <c r="E366" s="24" t="s">
        <v>240</v>
      </c>
      <c r="F366" s="55" t="s">
        <v>126</v>
      </c>
      <c r="G366" s="55">
        <v>214.92000000000002</v>
      </c>
      <c r="H366" s="55"/>
      <c r="I366" s="53" t="str">
        <f t="shared" si="5"/>
        <v>IDX_ID_8936</v>
      </c>
    </row>
    <row r="367" spans="2:9" x14ac:dyDescent="0.25">
      <c r="B367" s="24" t="s">
        <v>85</v>
      </c>
      <c r="C367" s="24" t="s">
        <v>860</v>
      </c>
      <c r="D367" s="24" t="s">
        <v>861</v>
      </c>
      <c r="E367" s="24" t="s">
        <v>257</v>
      </c>
      <c r="F367" s="55">
        <v>999.6</v>
      </c>
      <c r="G367" s="55">
        <v>1264.8075000000001</v>
      </c>
      <c r="H367" s="55">
        <v>810</v>
      </c>
      <c r="I367" s="53" t="str">
        <f t="shared" si="5"/>
        <v>IDX_ID_8944</v>
      </c>
    </row>
    <row r="368" spans="2:9" x14ac:dyDescent="0.25">
      <c r="B368" s="24" t="s">
        <v>85</v>
      </c>
      <c r="C368" s="24" t="s">
        <v>862</v>
      </c>
      <c r="D368" s="24" t="s">
        <v>863</v>
      </c>
      <c r="E368" s="24" t="s">
        <v>684</v>
      </c>
      <c r="F368" s="55" t="s">
        <v>126</v>
      </c>
      <c r="G368" s="55">
        <v>585.33000000000004</v>
      </c>
      <c r="H368" s="55"/>
      <c r="I368" s="53" t="str">
        <f t="shared" si="5"/>
        <v>IDX_ID_9801</v>
      </c>
    </row>
    <row r="369" spans="2:9" x14ac:dyDescent="0.25">
      <c r="B369" s="24" t="s">
        <v>85</v>
      </c>
      <c r="C369" s="24" t="s">
        <v>864</v>
      </c>
      <c r="D369" s="24" t="s">
        <v>865</v>
      </c>
      <c r="E369" s="24" t="s">
        <v>257</v>
      </c>
      <c r="F369" s="55" t="s">
        <v>126</v>
      </c>
      <c r="G369" s="55">
        <v>127.56</v>
      </c>
      <c r="H369" s="55">
        <v>148</v>
      </c>
      <c r="I369" s="53" t="str">
        <f t="shared" si="5"/>
        <v>IDX_ID_0080</v>
      </c>
    </row>
    <row r="370" spans="2:9" x14ac:dyDescent="0.25">
      <c r="B370" s="24" t="s">
        <v>85</v>
      </c>
      <c r="C370" s="24" t="s">
        <v>866</v>
      </c>
      <c r="D370" s="24" t="s">
        <v>867</v>
      </c>
      <c r="E370" s="24" t="s">
        <v>257</v>
      </c>
      <c r="F370" s="55" t="s">
        <v>126</v>
      </c>
      <c r="G370" s="55">
        <v>276.33749999999998</v>
      </c>
      <c r="H370" s="55">
        <v>786.6</v>
      </c>
      <c r="I370" s="53" t="str">
        <f t="shared" si="5"/>
        <v>IDX_ID_0411</v>
      </c>
    </row>
    <row r="371" spans="2:9" x14ac:dyDescent="0.25">
      <c r="B371" s="24" t="s">
        <v>85</v>
      </c>
      <c r="C371" s="24" t="s">
        <v>868</v>
      </c>
      <c r="D371" s="24" t="s">
        <v>869</v>
      </c>
      <c r="E371" s="24" t="s">
        <v>240</v>
      </c>
      <c r="F371" s="55">
        <v>924</v>
      </c>
      <c r="G371" s="55">
        <v>94.402500000000003</v>
      </c>
      <c r="H371" s="55"/>
      <c r="I371" s="53" t="str">
        <f t="shared" si="5"/>
        <v>IDX_ID_0577</v>
      </c>
    </row>
    <row r="372" spans="2:9" x14ac:dyDescent="0.25">
      <c r="B372" s="24" t="s">
        <v>85</v>
      </c>
      <c r="C372" s="24" t="s">
        <v>870</v>
      </c>
      <c r="D372" s="24" t="s">
        <v>871</v>
      </c>
      <c r="E372" s="24" t="s">
        <v>257</v>
      </c>
      <c r="F372" s="55" t="s">
        <v>126</v>
      </c>
      <c r="G372" s="55">
        <v>602.65499999999997</v>
      </c>
      <c r="H372" s="55"/>
      <c r="I372" s="53" t="str">
        <f t="shared" si="5"/>
        <v>IDX_ID_1013</v>
      </c>
    </row>
    <row r="373" spans="2:9" x14ac:dyDescent="0.25">
      <c r="B373" s="24" t="s">
        <v>85</v>
      </c>
      <c r="C373" s="24" t="s">
        <v>872</v>
      </c>
      <c r="D373" s="24" t="s">
        <v>873</v>
      </c>
      <c r="E373" s="24" t="s">
        <v>257</v>
      </c>
      <c r="F373" s="55" t="s">
        <v>126</v>
      </c>
      <c r="G373" s="55">
        <v>326.33249999999998</v>
      </c>
      <c r="H373" s="55">
        <v>586.5</v>
      </c>
      <c r="I373" s="53" t="str">
        <f t="shared" si="5"/>
        <v>IDX_ID_1021</v>
      </c>
    </row>
    <row r="374" spans="2:9" x14ac:dyDescent="0.25">
      <c r="B374" s="24" t="s">
        <v>85</v>
      </c>
      <c r="C374" s="24" t="s">
        <v>874</v>
      </c>
      <c r="D374" s="24" t="s">
        <v>875</v>
      </c>
      <c r="E374" s="24" t="s">
        <v>257</v>
      </c>
      <c r="F374" s="55">
        <v>14557.152</v>
      </c>
      <c r="G374" s="55">
        <v>18057.300000000003</v>
      </c>
      <c r="H374" s="55">
        <v>20055.22</v>
      </c>
      <c r="I374" s="53" t="str">
        <f t="shared" si="5"/>
        <v>IDX_ID_1781</v>
      </c>
    </row>
    <row r="375" spans="2:9" x14ac:dyDescent="0.25">
      <c r="B375" s="24" t="s">
        <v>85</v>
      </c>
      <c r="C375" s="24" t="s">
        <v>876</v>
      </c>
      <c r="D375" s="24" t="s">
        <v>877</v>
      </c>
      <c r="E375" s="24" t="s">
        <v>229</v>
      </c>
      <c r="F375" s="55" t="s">
        <v>126</v>
      </c>
      <c r="G375" s="55">
        <v>47.849999999999994</v>
      </c>
      <c r="H375" s="55"/>
      <c r="I375" s="53" t="str">
        <f t="shared" si="5"/>
        <v>IDX_ID_2029</v>
      </c>
    </row>
    <row r="376" spans="2:9" x14ac:dyDescent="0.25">
      <c r="B376" s="24" t="s">
        <v>85</v>
      </c>
      <c r="C376" s="24" t="s">
        <v>878</v>
      </c>
      <c r="D376" s="24" t="s">
        <v>879</v>
      </c>
      <c r="E376" s="24" t="s">
        <v>751</v>
      </c>
      <c r="F376" s="55">
        <v>660.19200000000001</v>
      </c>
      <c r="G376" s="55">
        <v>598.21500000000003</v>
      </c>
      <c r="H376" s="55">
        <v>-1877.35</v>
      </c>
      <c r="I376" s="53" t="str">
        <f t="shared" si="5"/>
        <v>IDX_ID_2128</v>
      </c>
    </row>
    <row r="377" spans="2:9" x14ac:dyDescent="0.25">
      <c r="B377" s="24" t="s">
        <v>85</v>
      </c>
      <c r="C377" s="24" t="s">
        <v>880</v>
      </c>
      <c r="D377" s="24" t="s">
        <v>881</v>
      </c>
      <c r="E377" s="24" t="s">
        <v>684</v>
      </c>
      <c r="F377" s="55">
        <v>1613.6080000000002</v>
      </c>
      <c r="G377" s="55">
        <v>1224.5925</v>
      </c>
      <c r="H377" s="55">
        <v>1625.94</v>
      </c>
      <c r="I377" s="53" t="str">
        <f t="shared" si="5"/>
        <v>IDX_ID_2144</v>
      </c>
    </row>
    <row r="378" spans="2:9" x14ac:dyDescent="0.25">
      <c r="B378" s="24" t="s">
        <v>85</v>
      </c>
      <c r="C378" s="24" t="s">
        <v>882</v>
      </c>
      <c r="D378" s="24" t="s">
        <v>883</v>
      </c>
      <c r="E378" s="24" t="s">
        <v>684</v>
      </c>
      <c r="F378" s="55">
        <v>154.06400000000002</v>
      </c>
      <c r="G378" s="55">
        <v>16.934999999999999</v>
      </c>
      <c r="H378" s="55"/>
      <c r="I378" s="53" t="str">
        <f t="shared" si="5"/>
        <v>IDX_ID_2151</v>
      </c>
    </row>
    <row r="379" spans="2:9" x14ac:dyDescent="0.25">
      <c r="B379" s="24" t="s">
        <v>85</v>
      </c>
      <c r="C379" s="24" t="s">
        <v>884</v>
      </c>
      <c r="D379" s="24" t="s">
        <v>885</v>
      </c>
      <c r="E379" s="24" t="s">
        <v>684</v>
      </c>
      <c r="F379" s="55">
        <v>505.39200000000005</v>
      </c>
      <c r="G379" s="55">
        <v>274.3725</v>
      </c>
      <c r="H379" s="55"/>
      <c r="I379" s="53" t="str">
        <f t="shared" si="5"/>
        <v>IDX_ID_2169</v>
      </c>
    </row>
    <row r="380" spans="2:9" x14ac:dyDescent="0.25">
      <c r="B380" s="24" t="s">
        <v>85</v>
      </c>
      <c r="C380" s="24" t="s">
        <v>886</v>
      </c>
      <c r="D380" s="24" t="s">
        <v>887</v>
      </c>
      <c r="E380" s="24" t="s">
        <v>257</v>
      </c>
      <c r="F380" s="55">
        <v>2120</v>
      </c>
      <c r="G380" s="55">
        <v>762.23249999999996</v>
      </c>
      <c r="H380" s="55"/>
      <c r="I380" s="53" t="str">
        <f t="shared" si="5"/>
        <v>IDX_ID_2417</v>
      </c>
    </row>
    <row r="381" spans="2:9" x14ac:dyDescent="0.25">
      <c r="B381" s="24" t="s">
        <v>85</v>
      </c>
      <c r="C381" s="24" t="s">
        <v>888</v>
      </c>
      <c r="D381" s="24" t="s">
        <v>889</v>
      </c>
      <c r="E381" s="24" t="s">
        <v>751</v>
      </c>
      <c r="F381" s="55" t="s">
        <v>126</v>
      </c>
      <c r="G381" s="55">
        <v>335.43</v>
      </c>
      <c r="H381" s="55"/>
      <c r="I381" s="53" t="str">
        <f t="shared" si="5"/>
        <v>IDX_ID_2904</v>
      </c>
    </row>
    <row r="382" spans="2:9" x14ac:dyDescent="0.25">
      <c r="B382" s="24" t="s">
        <v>85</v>
      </c>
      <c r="C382" s="24" t="s">
        <v>890</v>
      </c>
      <c r="D382" s="24" t="s">
        <v>891</v>
      </c>
      <c r="E382" s="24" t="s">
        <v>240</v>
      </c>
      <c r="F382" s="55" t="s">
        <v>126</v>
      </c>
      <c r="G382" s="55">
        <v>853.21499999999992</v>
      </c>
      <c r="H382" s="55"/>
      <c r="I382" s="53" t="str">
        <f t="shared" si="5"/>
        <v>IDX_ID_3316</v>
      </c>
    </row>
    <row r="383" spans="2:9" x14ac:dyDescent="0.25">
      <c r="B383" s="24" t="s">
        <v>85</v>
      </c>
      <c r="C383" s="24" t="s">
        <v>892</v>
      </c>
      <c r="D383" s="24" t="s">
        <v>893</v>
      </c>
      <c r="E383" s="24" t="s">
        <v>257</v>
      </c>
      <c r="F383" s="55">
        <v>23611.472000000002</v>
      </c>
      <c r="G383" s="55">
        <v>21495.907500000001</v>
      </c>
      <c r="H383" s="55">
        <v>28546.65</v>
      </c>
      <c r="I383" s="53" t="str">
        <f t="shared" si="5"/>
        <v>IDX_ID_3324</v>
      </c>
    </row>
    <row r="384" spans="2:9" x14ac:dyDescent="0.25">
      <c r="B384" s="24" t="s">
        <v>85</v>
      </c>
      <c r="C384" s="24" t="s">
        <v>894</v>
      </c>
      <c r="D384" s="24" t="s">
        <v>895</v>
      </c>
      <c r="E384" s="24" t="s">
        <v>240</v>
      </c>
      <c r="F384" s="55">
        <v>2392</v>
      </c>
      <c r="G384" s="55">
        <v>475.53749999999997</v>
      </c>
      <c r="H384" s="55"/>
      <c r="I384" s="53" t="str">
        <f t="shared" si="5"/>
        <v>IDX_ID_3456</v>
      </c>
    </row>
    <row r="385" spans="2:9" x14ac:dyDescent="0.25">
      <c r="B385" s="24" t="s">
        <v>85</v>
      </c>
      <c r="C385" s="24" t="s">
        <v>896</v>
      </c>
      <c r="D385" s="24" t="s">
        <v>897</v>
      </c>
      <c r="E385" s="24" t="s">
        <v>240</v>
      </c>
      <c r="F385" s="55">
        <v>855.92000000000007</v>
      </c>
      <c r="G385" s="55">
        <v>185.88749999999999</v>
      </c>
      <c r="H385" s="55"/>
      <c r="I385" s="53" t="str">
        <f t="shared" si="5"/>
        <v>IDX_ID_3464</v>
      </c>
    </row>
    <row r="386" spans="2:9" x14ac:dyDescent="0.25">
      <c r="B386" s="24" t="s">
        <v>85</v>
      </c>
      <c r="C386" s="24" t="s">
        <v>898</v>
      </c>
      <c r="D386" s="24" t="s">
        <v>899</v>
      </c>
      <c r="E386" s="24" t="s">
        <v>684</v>
      </c>
      <c r="F386" s="55">
        <v>2238.4479999999999</v>
      </c>
      <c r="G386" s="55">
        <v>2702.7749999999996</v>
      </c>
      <c r="H386" s="55"/>
      <c r="I386" s="53" t="str">
        <f t="shared" si="5"/>
        <v>IDX_ID_3696</v>
      </c>
    </row>
    <row r="387" spans="2:9" x14ac:dyDescent="0.25">
      <c r="B387" s="24" t="s">
        <v>85</v>
      </c>
      <c r="C387" s="24" t="s">
        <v>900</v>
      </c>
      <c r="D387" s="24" t="s">
        <v>901</v>
      </c>
      <c r="E387" s="24" t="s">
        <v>257</v>
      </c>
      <c r="F387" s="55">
        <v>19164.688000000002</v>
      </c>
      <c r="G387" s="55">
        <v>5368.9800000000005</v>
      </c>
      <c r="H387" s="55">
        <v>6232.43</v>
      </c>
      <c r="I387" s="53" t="str">
        <f t="shared" si="5"/>
        <v>IDX_ID_3928</v>
      </c>
    </row>
    <row r="388" spans="2:9" x14ac:dyDescent="0.25">
      <c r="B388" s="24" t="s">
        <v>85</v>
      </c>
      <c r="C388" s="24" t="s">
        <v>902</v>
      </c>
      <c r="D388" s="24" t="s">
        <v>903</v>
      </c>
      <c r="E388" s="24" t="s">
        <v>257</v>
      </c>
      <c r="F388" s="55">
        <v>6093.152</v>
      </c>
      <c r="G388" s="55">
        <v>5606.6925000000001</v>
      </c>
      <c r="H388" s="55">
        <v>-1055.8499999999999</v>
      </c>
      <c r="I388" s="53" t="str">
        <f t="shared" ref="I388:I451" si="6">"IDX_ID_" &amp; RIGHT(C388,4)</f>
        <v>IDX_ID_4470</v>
      </c>
    </row>
    <row r="389" spans="2:9" x14ac:dyDescent="0.25">
      <c r="B389" s="24" t="s">
        <v>85</v>
      </c>
      <c r="C389" s="24" t="s">
        <v>904</v>
      </c>
      <c r="D389" s="24" t="s">
        <v>905</v>
      </c>
      <c r="E389" s="24" t="s">
        <v>240</v>
      </c>
      <c r="F389" s="55">
        <v>791.72800000000007</v>
      </c>
      <c r="G389" s="55">
        <v>612.26250000000005</v>
      </c>
      <c r="H389" s="55">
        <v>319.36</v>
      </c>
      <c r="I389" s="53" t="str">
        <f t="shared" si="6"/>
        <v>IDX_ID_4926</v>
      </c>
    </row>
    <row r="390" spans="2:9" x14ac:dyDescent="0.25">
      <c r="B390" s="24" t="s">
        <v>85</v>
      </c>
      <c r="C390" s="24" t="s">
        <v>906</v>
      </c>
      <c r="D390" s="24" t="s">
        <v>907</v>
      </c>
      <c r="E390" s="24" t="s">
        <v>257</v>
      </c>
      <c r="F390" s="55" t="s">
        <v>126</v>
      </c>
      <c r="G390" s="55">
        <v>2619.6000000000004</v>
      </c>
      <c r="H390" s="55">
        <v>2119.6</v>
      </c>
      <c r="I390" s="53" t="str">
        <f t="shared" si="6"/>
        <v>IDX_ID_5196</v>
      </c>
    </row>
    <row r="391" spans="2:9" x14ac:dyDescent="0.25">
      <c r="B391" s="24" t="s">
        <v>85</v>
      </c>
      <c r="C391" s="24" t="s">
        <v>908</v>
      </c>
      <c r="D391" s="24" t="s">
        <v>909</v>
      </c>
      <c r="E391" s="24" t="s">
        <v>257</v>
      </c>
      <c r="F391" s="55">
        <v>1416</v>
      </c>
      <c r="G391" s="55">
        <v>384.94499999999999</v>
      </c>
      <c r="H391" s="55">
        <v>-103.85</v>
      </c>
      <c r="I391" s="53" t="str">
        <f t="shared" si="6"/>
        <v>IDX_ID_5626</v>
      </c>
    </row>
    <row r="392" spans="2:9" x14ac:dyDescent="0.25">
      <c r="B392" s="24" t="s">
        <v>85</v>
      </c>
      <c r="C392" s="24" t="s">
        <v>910</v>
      </c>
      <c r="D392" s="24" t="s">
        <v>911</v>
      </c>
      <c r="E392" s="24" t="s">
        <v>257</v>
      </c>
      <c r="F392" s="55" t="s">
        <v>126</v>
      </c>
      <c r="G392" s="55">
        <v>41.527499999999996</v>
      </c>
      <c r="H392" s="55"/>
      <c r="I392" s="53" t="str">
        <f t="shared" si="6"/>
        <v>IDX_ID_5725</v>
      </c>
    </row>
    <row r="393" spans="2:9" x14ac:dyDescent="0.25">
      <c r="B393" s="24" t="s">
        <v>85</v>
      </c>
      <c r="C393" s="24" t="s">
        <v>912</v>
      </c>
      <c r="D393" s="24" t="s">
        <v>913</v>
      </c>
      <c r="E393" s="24" t="s">
        <v>257</v>
      </c>
      <c r="F393" s="55" t="s">
        <v>126</v>
      </c>
      <c r="G393" s="55" t="s">
        <v>126</v>
      </c>
      <c r="H393" s="55"/>
      <c r="I393" s="53" t="str">
        <f t="shared" si="6"/>
        <v>IDX_ID_6152</v>
      </c>
    </row>
    <row r="394" spans="2:9" x14ac:dyDescent="0.25">
      <c r="B394" s="24" t="s">
        <v>85</v>
      </c>
      <c r="C394" s="24" t="s">
        <v>914</v>
      </c>
      <c r="D394" s="24" t="s">
        <v>915</v>
      </c>
      <c r="E394" s="24" t="s">
        <v>257</v>
      </c>
      <c r="F394" s="55" t="s">
        <v>126</v>
      </c>
      <c r="G394" s="55">
        <v>581.66999999999996</v>
      </c>
      <c r="H394" s="55"/>
      <c r="I394" s="53" t="str">
        <f t="shared" si="6"/>
        <v>IDX_ID_6491</v>
      </c>
    </row>
    <row r="395" spans="2:9" x14ac:dyDescent="0.25">
      <c r="B395" s="24" t="s">
        <v>85</v>
      </c>
      <c r="C395" s="24" t="s">
        <v>916</v>
      </c>
      <c r="D395" s="24" t="s">
        <v>917</v>
      </c>
      <c r="E395" s="24" t="s">
        <v>257</v>
      </c>
      <c r="F395" s="55">
        <v>3620.8</v>
      </c>
      <c r="G395" s="55">
        <v>395.34749999999997</v>
      </c>
      <c r="H395" s="55"/>
      <c r="I395" s="53" t="str">
        <f t="shared" si="6"/>
        <v>IDX_ID_6509</v>
      </c>
    </row>
    <row r="396" spans="2:9" x14ac:dyDescent="0.25">
      <c r="B396" s="24" t="s">
        <v>85</v>
      </c>
      <c r="C396" s="24" t="s">
        <v>918</v>
      </c>
      <c r="D396" s="24" t="s">
        <v>919</v>
      </c>
      <c r="E396" s="24" t="s">
        <v>257</v>
      </c>
      <c r="F396" s="55">
        <v>1713.6000000000001</v>
      </c>
      <c r="G396" s="55">
        <v>1982.085</v>
      </c>
      <c r="H396" s="55">
        <v>2313.84</v>
      </c>
      <c r="I396" s="53" t="str">
        <f t="shared" si="6"/>
        <v>IDX_ID_6699</v>
      </c>
    </row>
    <row r="397" spans="2:9" x14ac:dyDescent="0.25">
      <c r="B397" s="24" t="s">
        <v>85</v>
      </c>
      <c r="C397" s="24" t="s">
        <v>920</v>
      </c>
      <c r="D397" s="24" t="s">
        <v>921</v>
      </c>
      <c r="E397" s="24" t="s">
        <v>257</v>
      </c>
      <c r="F397" s="55" t="s">
        <v>126</v>
      </c>
      <c r="G397" s="55">
        <v>1707.03</v>
      </c>
      <c r="H397" s="55"/>
      <c r="I397" s="53" t="str">
        <f t="shared" si="6"/>
        <v>IDX_ID_7176</v>
      </c>
    </row>
    <row r="398" spans="2:9" x14ac:dyDescent="0.25">
      <c r="B398" s="24" t="s">
        <v>85</v>
      </c>
      <c r="C398" s="24" t="s">
        <v>922</v>
      </c>
      <c r="D398" s="24" t="s">
        <v>923</v>
      </c>
      <c r="E398" s="24" t="s">
        <v>240</v>
      </c>
      <c r="F398" s="55">
        <v>529.98400000000004</v>
      </c>
      <c r="G398" s="55">
        <v>1089.27</v>
      </c>
      <c r="H398" s="55">
        <v>2572.44</v>
      </c>
      <c r="I398" s="53" t="str">
        <f t="shared" si="6"/>
        <v>IDX_ID_7184</v>
      </c>
    </row>
    <row r="399" spans="2:9" x14ac:dyDescent="0.25">
      <c r="B399" s="24" t="s">
        <v>85</v>
      </c>
      <c r="C399" s="24" t="s">
        <v>924</v>
      </c>
      <c r="D399" s="24" t="s">
        <v>925</v>
      </c>
      <c r="E399" s="24" t="s">
        <v>257</v>
      </c>
      <c r="F399" s="55" t="s">
        <v>126</v>
      </c>
      <c r="G399" s="55">
        <v>5278.08</v>
      </c>
      <c r="H399" s="55">
        <v>-744</v>
      </c>
      <c r="I399" s="53" t="str">
        <f t="shared" si="6"/>
        <v>IDX_ID_7291</v>
      </c>
    </row>
    <row r="400" spans="2:9" x14ac:dyDescent="0.25">
      <c r="B400" s="24" t="s">
        <v>85</v>
      </c>
      <c r="C400" s="24" t="s">
        <v>926</v>
      </c>
      <c r="D400" s="24" t="s">
        <v>927</v>
      </c>
      <c r="E400" s="24" t="s">
        <v>257</v>
      </c>
      <c r="F400" s="55">
        <v>8275.2000000000007</v>
      </c>
      <c r="G400" s="55" t="s">
        <v>126</v>
      </c>
      <c r="H400" s="55"/>
      <c r="I400" s="53" t="str">
        <f t="shared" si="6"/>
        <v>IDX_ID_7309</v>
      </c>
    </row>
    <row r="401" spans="2:9" x14ac:dyDescent="0.25">
      <c r="B401" s="24" t="s">
        <v>85</v>
      </c>
      <c r="C401" s="24" t="s">
        <v>928</v>
      </c>
      <c r="D401" s="24" t="s">
        <v>929</v>
      </c>
      <c r="E401" s="24" t="s">
        <v>240</v>
      </c>
      <c r="F401" s="55" t="s">
        <v>126</v>
      </c>
      <c r="G401" s="55">
        <v>426.69749999999999</v>
      </c>
      <c r="H401" s="55"/>
      <c r="I401" s="53" t="str">
        <f t="shared" si="6"/>
        <v>IDX_ID_7614</v>
      </c>
    </row>
    <row r="402" spans="2:9" x14ac:dyDescent="0.25">
      <c r="B402" s="24" t="s">
        <v>85</v>
      </c>
      <c r="C402" s="24" t="s">
        <v>930</v>
      </c>
      <c r="D402" s="24" t="s">
        <v>931</v>
      </c>
      <c r="E402" s="24" t="s">
        <v>257</v>
      </c>
      <c r="F402" s="55">
        <v>2356.52</v>
      </c>
      <c r="G402" s="55">
        <v>1304.9775</v>
      </c>
      <c r="H402" s="55">
        <v>1514.25</v>
      </c>
      <c r="I402" s="53" t="str">
        <f t="shared" si="6"/>
        <v>IDX_ID_7655</v>
      </c>
    </row>
    <row r="403" spans="2:9" x14ac:dyDescent="0.25">
      <c r="B403" s="24" t="s">
        <v>85</v>
      </c>
      <c r="C403" s="24" t="s">
        <v>932</v>
      </c>
      <c r="D403" s="24" t="s">
        <v>933</v>
      </c>
      <c r="E403" s="24" t="s">
        <v>257</v>
      </c>
      <c r="F403" s="55">
        <v>4640</v>
      </c>
      <c r="G403" s="55">
        <v>3447.1350000000002</v>
      </c>
      <c r="H403" s="55"/>
      <c r="I403" s="53" t="str">
        <f t="shared" si="6"/>
        <v>IDX_ID_8125</v>
      </c>
    </row>
    <row r="404" spans="2:9" x14ac:dyDescent="0.25">
      <c r="B404" s="24" t="s">
        <v>85</v>
      </c>
      <c r="C404" s="24" t="s">
        <v>934</v>
      </c>
      <c r="D404" s="24" t="s">
        <v>935</v>
      </c>
      <c r="E404" s="24" t="s">
        <v>257</v>
      </c>
      <c r="F404" s="55" t="s">
        <v>126</v>
      </c>
      <c r="G404" s="55">
        <v>5324.3624999999993</v>
      </c>
      <c r="H404" s="55">
        <v>14205</v>
      </c>
      <c r="I404" s="53" t="str">
        <f t="shared" si="6"/>
        <v>IDX_ID_8133</v>
      </c>
    </row>
    <row r="405" spans="2:9" x14ac:dyDescent="0.25">
      <c r="B405" s="24" t="s">
        <v>85</v>
      </c>
      <c r="C405" s="24" t="s">
        <v>936</v>
      </c>
      <c r="D405" s="24" t="s">
        <v>937</v>
      </c>
      <c r="E405" s="24" t="s">
        <v>684</v>
      </c>
      <c r="F405" s="55">
        <v>27.104000000000003</v>
      </c>
      <c r="G405" s="55">
        <v>548.13</v>
      </c>
      <c r="H405" s="55">
        <v>574.08000000000004</v>
      </c>
      <c r="I405" s="53" t="str">
        <f t="shared" si="6"/>
        <v>IDX_ID_8273</v>
      </c>
    </row>
    <row r="406" spans="2:9" x14ac:dyDescent="0.25">
      <c r="B406" s="24" t="s">
        <v>85</v>
      </c>
      <c r="C406" s="24" t="s">
        <v>938</v>
      </c>
      <c r="D406" s="24" t="s">
        <v>939</v>
      </c>
      <c r="E406" s="24" t="s">
        <v>684</v>
      </c>
      <c r="F406" s="55">
        <v>7148.4720000000007</v>
      </c>
      <c r="G406" s="55">
        <v>7272.3524999999991</v>
      </c>
      <c r="H406" s="55">
        <v>12407.24</v>
      </c>
      <c r="I406" s="53" t="str">
        <f t="shared" si="6"/>
        <v>IDX_ID_8281</v>
      </c>
    </row>
    <row r="407" spans="2:9" x14ac:dyDescent="0.25">
      <c r="B407" s="24" t="s">
        <v>85</v>
      </c>
      <c r="C407" s="24" t="s">
        <v>940</v>
      </c>
      <c r="D407" s="24" t="s">
        <v>941</v>
      </c>
      <c r="E407" s="24" t="s">
        <v>257</v>
      </c>
      <c r="F407" s="55" t="s">
        <v>126</v>
      </c>
      <c r="G407" s="55">
        <v>67.432500000000005</v>
      </c>
      <c r="H407" s="55"/>
      <c r="I407" s="53" t="str">
        <f t="shared" si="6"/>
        <v>IDX_ID_9628</v>
      </c>
    </row>
    <row r="408" spans="2:9" x14ac:dyDescent="0.25">
      <c r="B408" s="24" t="s">
        <v>85</v>
      </c>
      <c r="C408" s="24" t="s">
        <v>942</v>
      </c>
      <c r="D408" s="24" t="s">
        <v>943</v>
      </c>
      <c r="E408" s="24" t="s">
        <v>751</v>
      </c>
      <c r="F408" s="55" t="s">
        <v>126</v>
      </c>
      <c r="G408" s="55">
        <v>774.71250000000009</v>
      </c>
      <c r="H408" s="55">
        <v>2950</v>
      </c>
      <c r="I408" s="53" t="str">
        <f t="shared" si="6"/>
        <v>IDX_ID_9727</v>
      </c>
    </row>
    <row r="409" spans="2:9" x14ac:dyDescent="0.25">
      <c r="B409" s="24" t="s">
        <v>85</v>
      </c>
      <c r="C409" s="24" t="s">
        <v>944</v>
      </c>
      <c r="D409" s="24" t="s">
        <v>945</v>
      </c>
      <c r="E409" s="24" t="s">
        <v>257</v>
      </c>
      <c r="F409" s="55">
        <v>7190.4000000000005</v>
      </c>
      <c r="G409" s="55">
        <v>5106.5775000000003</v>
      </c>
      <c r="H409" s="55">
        <v>8988</v>
      </c>
      <c r="I409" s="53" t="str">
        <f t="shared" si="6"/>
        <v>IDX_ID_0402</v>
      </c>
    </row>
    <row r="410" spans="2:9" x14ac:dyDescent="0.25">
      <c r="B410" s="24" t="s">
        <v>85</v>
      </c>
      <c r="C410" s="24" t="s">
        <v>946</v>
      </c>
      <c r="D410" s="24" t="s">
        <v>947</v>
      </c>
      <c r="E410" s="24" t="s">
        <v>257</v>
      </c>
      <c r="F410" s="55" t="s">
        <v>126</v>
      </c>
      <c r="G410" s="55">
        <v>991.34249999999997</v>
      </c>
      <c r="H410" s="55">
        <v>1302</v>
      </c>
      <c r="I410" s="53" t="str">
        <f t="shared" si="6"/>
        <v>IDX_ID_0592</v>
      </c>
    </row>
    <row r="411" spans="2:9" x14ac:dyDescent="0.25">
      <c r="B411" s="24" t="s">
        <v>85</v>
      </c>
      <c r="C411" s="24" t="s">
        <v>948</v>
      </c>
      <c r="D411" s="24" t="s">
        <v>949</v>
      </c>
      <c r="E411" s="24" t="s">
        <v>257</v>
      </c>
      <c r="F411" s="55" t="s">
        <v>126</v>
      </c>
      <c r="G411" s="55">
        <v>2600.3849999999998</v>
      </c>
      <c r="H411" s="55">
        <v>4464</v>
      </c>
      <c r="I411" s="53" t="str">
        <f t="shared" si="6"/>
        <v>IDX_ID_0600</v>
      </c>
    </row>
    <row r="412" spans="2:9" x14ac:dyDescent="0.25">
      <c r="B412" s="24" t="s">
        <v>85</v>
      </c>
      <c r="C412" s="24" t="s">
        <v>950</v>
      </c>
      <c r="D412" s="24" t="s">
        <v>951</v>
      </c>
      <c r="E412" s="24" t="s">
        <v>257</v>
      </c>
      <c r="F412" s="55">
        <v>9916</v>
      </c>
      <c r="G412" s="55">
        <v>7538.625</v>
      </c>
      <c r="H412" s="55">
        <v>7212.5</v>
      </c>
      <c r="I412" s="53" t="str">
        <f t="shared" si="6"/>
        <v>IDX_ID_0618</v>
      </c>
    </row>
    <row r="413" spans="2:9" x14ac:dyDescent="0.25">
      <c r="B413" s="24" t="s">
        <v>85</v>
      </c>
      <c r="C413" s="24" t="s">
        <v>952</v>
      </c>
      <c r="D413" s="24" t="s">
        <v>953</v>
      </c>
      <c r="E413" s="24" t="s">
        <v>257</v>
      </c>
      <c r="F413" s="55">
        <v>4584</v>
      </c>
      <c r="G413" s="55">
        <v>4581.21</v>
      </c>
      <c r="H413" s="55">
        <v>5880</v>
      </c>
      <c r="I413" s="53" t="str">
        <f t="shared" si="6"/>
        <v>IDX_ID_0626</v>
      </c>
    </row>
    <row r="414" spans="2:9" x14ac:dyDescent="0.25">
      <c r="B414" s="24" t="s">
        <v>85</v>
      </c>
      <c r="C414" s="24" t="s">
        <v>954</v>
      </c>
      <c r="D414" s="24" t="s">
        <v>955</v>
      </c>
      <c r="E414" s="24" t="s">
        <v>257</v>
      </c>
      <c r="F414" s="55" t="s">
        <v>126</v>
      </c>
      <c r="G414" s="55">
        <v>233.01</v>
      </c>
      <c r="H414" s="55"/>
      <c r="I414" s="53" t="str">
        <f t="shared" si="6"/>
        <v>IDX_ID_1426</v>
      </c>
    </row>
    <row r="415" spans="2:9" x14ac:dyDescent="0.25">
      <c r="B415" s="24" t="s">
        <v>85</v>
      </c>
      <c r="C415" s="24" t="s">
        <v>956</v>
      </c>
      <c r="D415" s="24" t="s">
        <v>957</v>
      </c>
      <c r="E415" s="24" t="s">
        <v>257</v>
      </c>
      <c r="F415" s="55" t="s">
        <v>126</v>
      </c>
      <c r="G415" s="55">
        <v>305.40749999999997</v>
      </c>
      <c r="H415" s="55"/>
      <c r="I415" s="53" t="str">
        <f t="shared" si="6"/>
        <v>IDX_ID_1434</v>
      </c>
    </row>
    <row r="416" spans="2:9" x14ac:dyDescent="0.25">
      <c r="B416" s="24" t="s">
        <v>85</v>
      </c>
      <c r="C416" s="24" t="s">
        <v>958</v>
      </c>
      <c r="D416" s="24" t="s">
        <v>959</v>
      </c>
      <c r="E416" s="24" t="s">
        <v>257</v>
      </c>
      <c r="F416" s="55">
        <v>4249.0160000000005</v>
      </c>
      <c r="G416" s="55">
        <v>9248.7374999999993</v>
      </c>
      <c r="H416" s="55">
        <v>10022.950000000001</v>
      </c>
      <c r="I416" s="53" t="str">
        <f t="shared" si="6"/>
        <v>IDX_ID_1442</v>
      </c>
    </row>
    <row r="417" spans="2:9" x14ac:dyDescent="0.25">
      <c r="B417" s="24" t="s">
        <v>85</v>
      </c>
      <c r="C417" s="24" t="s">
        <v>960</v>
      </c>
      <c r="D417" s="24" t="s">
        <v>961</v>
      </c>
      <c r="E417" s="24" t="s">
        <v>240</v>
      </c>
      <c r="F417" s="55">
        <v>314.93600000000004</v>
      </c>
      <c r="G417" s="55">
        <v>178.0275</v>
      </c>
      <c r="H417" s="55">
        <v>170.19</v>
      </c>
      <c r="I417" s="53" t="str">
        <f t="shared" si="6"/>
        <v>IDX_ID_1590</v>
      </c>
    </row>
    <row r="418" spans="2:9" x14ac:dyDescent="0.25">
      <c r="B418" s="24" t="s">
        <v>85</v>
      </c>
      <c r="C418" s="24" t="s">
        <v>962</v>
      </c>
      <c r="D418" s="24" t="s">
        <v>963</v>
      </c>
      <c r="E418" s="24" t="s">
        <v>257</v>
      </c>
      <c r="F418" s="55" t="s">
        <v>126</v>
      </c>
      <c r="G418" s="55">
        <v>643.02750000000003</v>
      </c>
      <c r="H418" s="55">
        <v>1883</v>
      </c>
      <c r="I418" s="53" t="str">
        <f t="shared" si="6"/>
        <v>IDX_ID_1640</v>
      </c>
    </row>
    <row r="419" spans="2:9" x14ac:dyDescent="0.25">
      <c r="B419" s="24" t="s">
        <v>85</v>
      </c>
      <c r="C419" s="24" t="s">
        <v>964</v>
      </c>
      <c r="D419" s="24" t="s">
        <v>965</v>
      </c>
      <c r="E419" s="24" t="s">
        <v>257</v>
      </c>
      <c r="F419" s="55" t="s">
        <v>126</v>
      </c>
      <c r="G419" s="55">
        <v>737.75249999999994</v>
      </c>
      <c r="H419" s="55"/>
      <c r="I419" s="53" t="str">
        <f t="shared" si="6"/>
        <v>IDX_ID_1657</v>
      </c>
    </row>
    <row r="420" spans="2:9" x14ac:dyDescent="0.25">
      <c r="B420" s="24" t="s">
        <v>85</v>
      </c>
      <c r="C420" s="24" t="s">
        <v>966</v>
      </c>
      <c r="D420" s="24" t="s">
        <v>967</v>
      </c>
      <c r="E420" s="24" t="s">
        <v>257</v>
      </c>
      <c r="F420" s="55">
        <v>1080</v>
      </c>
      <c r="G420" s="55">
        <v>476.80500000000001</v>
      </c>
      <c r="H420" s="55">
        <v>1435.12</v>
      </c>
      <c r="I420" s="53" t="str">
        <f t="shared" si="6"/>
        <v>IDX_ID_1665</v>
      </c>
    </row>
    <row r="421" spans="2:9" x14ac:dyDescent="0.25">
      <c r="B421" s="24" t="s">
        <v>85</v>
      </c>
      <c r="C421" s="24" t="s">
        <v>968</v>
      </c>
      <c r="D421" s="24" t="s">
        <v>969</v>
      </c>
      <c r="E421" s="24" t="s">
        <v>257</v>
      </c>
      <c r="F421" s="55">
        <v>11501.824000000001</v>
      </c>
      <c r="G421" s="55">
        <v>11643.202499999999</v>
      </c>
      <c r="H421" s="55">
        <v>25683.75</v>
      </c>
      <c r="I421" s="53" t="str">
        <f t="shared" si="6"/>
        <v>IDX_ID_1681</v>
      </c>
    </row>
    <row r="422" spans="2:9" x14ac:dyDescent="0.25">
      <c r="B422" s="24" t="s">
        <v>85</v>
      </c>
      <c r="C422" s="24" t="s">
        <v>970</v>
      </c>
      <c r="D422" s="24" t="s">
        <v>971</v>
      </c>
      <c r="E422" s="24" t="s">
        <v>257</v>
      </c>
      <c r="F422" s="55">
        <v>2840</v>
      </c>
      <c r="G422" s="55">
        <v>80.572500000000005</v>
      </c>
      <c r="H422" s="55"/>
      <c r="I422" s="53" t="str">
        <f t="shared" si="6"/>
        <v>IDX_ID_1772</v>
      </c>
    </row>
    <row r="423" spans="2:9" x14ac:dyDescent="0.25">
      <c r="B423" s="24" t="s">
        <v>85</v>
      </c>
      <c r="C423" s="24" t="s">
        <v>972</v>
      </c>
      <c r="D423" s="24" t="s">
        <v>973</v>
      </c>
      <c r="E423" s="24" t="s">
        <v>974</v>
      </c>
      <c r="F423" s="55">
        <v>2217.672</v>
      </c>
      <c r="G423" s="55">
        <v>517.72499999999991</v>
      </c>
      <c r="H423" s="55"/>
      <c r="I423" s="53" t="str">
        <f t="shared" si="6"/>
        <v>IDX_ID_1954</v>
      </c>
    </row>
    <row r="424" spans="2:9" x14ac:dyDescent="0.25">
      <c r="B424" s="24" t="s">
        <v>85</v>
      </c>
      <c r="C424" s="24" t="s">
        <v>975</v>
      </c>
      <c r="D424" s="24" t="s">
        <v>976</v>
      </c>
      <c r="E424" s="24" t="s">
        <v>257</v>
      </c>
      <c r="F424" s="55">
        <v>4105.0879999999997</v>
      </c>
      <c r="G424" s="55">
        <v>3649.5750000000003</v>
      </c>
      <c r="H424" s="55">
        <v>2101.12</v>
      </c>
      <c r="I424" s="53" t="str">
        <f t="shared" si="6"/>
        <v>IDX_ID_1996</v>
      </c>
    </row>
    <row r="425" spans="2:9" x14ac:dyDescent="0.25">
      <c r="B425" s="24" t="s">
        <v>85</v>
      </c>
      <c r="C425" s="24" t="s">
        <v>977</v>
      </c>
      <c r="D425" s="24" t="s">
        <v>978</v>
      </c>
      <c r="E425" s="24" t="s">
        <v>257</v>
      </c>
      <c r="F425" s="55" t="s">
        <v>126</v>
      </c>
      <c r="G425" s="55" t="s">
        <v>126</v>
      </c>
      <c r="H425" s="55">
        <v>289</v>
      </c>
      <c r="I425" s="53" t="str">
        <f t="shared" si="6"/>
        <v>IDX_ID_2002</v>
      </c>
    </row>
    <row r="426" spans="2:9" x14ac:dyDescent="0.25">
      <c r="B426" s="24" t="s">
        <v>85</v>
      </c>
      <c r="C426" s="24" t="s">
        <v>979</v>
      </c>
      <c r="D426" s="24" t="s">
        <v>980</v>
      </c>
      <c r="E426" s="24" t="s">
        <v>257</v>
      </c>
      <c r="F426" s="55">
        <v>2825.2000000000003</v>
      </c>
      <c r="G426" s="55">
        <v>1675.9349999999999</v>
      </c>
      <c r="H426" s="55"/>
      <c r="I426" s="53" t="str">
        <f t="shared" si="6"/>
        <v>IDX_ID_2143</v>
      </c>
    </row>
    <row r="427" spans="2:9" x14ac:dyDescent="0.25">
      <c r="B427" s="24" t="s">
        <v>85</v>
      </c>
      <c r="C427" s="24" t="s">
        <v>981</v>
      </c>
      <c r="D427" s="24" t="s">
        <v>982</v>
      </c>
      <c r="E427" s="24" t="s">
        <v>257</v>
      </c>
      <c r="F427" s="55" t="s">
        <v>126</v>
      </c>
      <c r="G427" s="55">
        <v>6000.2999999999993</v>
      </c>
      <c r="H427" s="55">
        <v>6994.46</v>
      </c>
      <c r="I427" s="53" t="str">
        <f t="shared" si="6"/>
        <v>IDX_ID_2366</v>
      </c>
    </row>
    <row r="428" spans="2:9" x14ac:dyDescent="0.25">
      <c r="B428" s="24" t="s">
        <v>85</v>
      </c>
      <c r="C428" s="24" t="s">
        <v>983</v>
      </c>
      <c r="D428" s="24" t="s">
        <v>984</v>
      </c>
      <c r="E428" s="24" t="s">
        <v>751</v>
      </c>
      <c r="F428" s="55" t="s">
        <v>126</v>
      </c>
      <c r="G428" s="55">
        <v>635.52750000000003</v>
      </c>
      <c r="H428" s="55">
        <v>1824</v>
      </c>
      <c r="I428" s="53" t="str">
        <f t="shared" si="6"/>
        <v>IDX_ID_2382</v>
      </c>
    </row>
    <row r="429" spans="2:9" x14ac:dyDescent="0.25">
      <c r="B429" s="24" t="s">
        <v>85</v>
      </c>
      <c r="C429" s="24" t="s">
        <v>985</v>
      </c>
      <c r="D429" s="24" t="s">
        <v>986</v>
      </c>
      <c r="E429" s="24" t="s">
        <v>751</v>
      </c>
      <c r="F429" s="55" t="s">
        <v>126</v>
      </c>
      <c r="G429" s="55">
        <v>372.77249999999998</v>
      </c>
      <c r="H429" s="55">
        <v>564</v>
      </c>
      <c r="I429" s="53" t="str">
        <f t="shared" si="6"/>
        <v>IDX_ID_2507</v>
      </c>
    </row>
    <row r="430" spans="2:9" x14ac:dyDescent="0.25">
      <c r="B430" s="24" t="s">
        <v>85</v>
      </c>
      <c r="C430" s="24" t="s">
        <v>987</v>
      </c>
      <c r="D430" s="24" t="s">
        <v>988</v>
      </c>
      <c r="E430" s="24" t="s">
        <v>257</v>
      </c>
      <c r="F430" s="55" t="s">
        <v>126</v>
      </c>
      <c r="G430" s="55">
        <v>240.73500000000001</v>
      </c>
      <c r="H430" s="55">
        <v>900</v>
      </c>
      <c r="I430" s="53" t="str">
        <f t="shared" si="6"/>
        <v>IDX_ID_2515</v>
      </c>
    </row>
    <row r="431" spans="2:9" x14ac:dyDescent="0.25">
      <c r="B431" s="24" t="s">
        <v>85</v>
      </c>
      <c r="C431" s="24" t="s">
        <v>989</v>
      </c>
      <c r="D431" s="24" t="s">
        <v>990</v>
      </c>
      <c r="E431" s="24" t="s">
        <v>257</v>
      </c>
      <c r="F431" s="55">
        <v>398.59200000000004</v>
      </c>
      <c r="G431" s="55">
        <v>181.30500000000001</v>
      </c>
      <c r="H431" s="55"/>
      <c r="I431" s="53" t="str">
        <f t="shared" si="6"/>
        <v>IDX_ID_2580</v>
      </c>
    </row>
    <row r="432" spans="2:9" x14ac:dyDescent="0.25">
      <c r="B432" s="24" t="s">
        <v>85</v>
      </c>
      <c r="C432" s="24" t="s">
        <v>991</v>
      </c>
      <c r="D432" s="24" t="s">
        <v>992</v>
      </c>
      <c r="E432" s="24" t="s">
        <v>257</v>
      </c>
      <c r="F432" s="55" t="s">
        <v>126</v>
      </c>
      <c r="G432" s="55" t="s">
        <v>126</v>
      </c>
      <c r="H432" s="55"/>
      <c r="I432" s="53" t="str">
        <f t="shared" si="6"/>
        <v>IDX_ID_2598</v>
      </c>
    </row>
    <row r="433" spans="2:9" x14ac:dyDescent="0.25">
      <c r="B433" s="24" t="s">
        <v>85</v>
      </c>
      <c r="C433" s="24" t="s">
        <v>993</v>
      </c>
      <c r="D433" s="24" t="s">
        <v>994</v>
      </c>
      <c r="E433" s="24" t="s">
        <v>257</v>
      </c>
      <c r="F433" s="55" t="s">
        <v>126</v>
      </c>
      <c r="G433" s="55" t="s">
        <v>126</v>
      </c>
      <c r="H433" s="55"/>
      <c r="I433" s="53" t="str">
        <f t="shared" si="6"/>
        <v>IDX_ID_2606</v>
      </c>
    </row>
    <row r="434" spans="2:9" x14ac:dyDescent="0.25">
      <c r="B434" s="24" t="s">
        <v>85</v>
      </c>
      <c r="C434" s="24" t="s">
        <v>995</v>
      </c>
      <c r="D434" s="24" t="s">
        <v>996</v>
      </c>
      <c r="E434" s="24" t="s">
        <v>257</v>
      </c>
      <c r="F434" s="55">
        <v>3860</v>
      </c>
      <c r="G434" s="55">
        <v>289.47750000000002</v>
      </c>
      <c r="H434" s="55"/>
      <c r="I434" s="53" t="str">
        <f t="shared" si="6"/>
        <v>IDX_ID_2770</v>
      </c>
    </row>
    <row r="435" spans="2:9" x14ac:dyDescent="0.25">
      <c r="B435" s="24" t="s">
        <v>85</v>
      </c>
      <c r="C435" s="24" t="s">
        <v>997</v>
      </c>
      <c r="D435" s="24" t="s">
        <v>998</v>
      </c>
      <c r="E435" s="24" t="s">
        <v>257</v>
      </c>
      <c r="F435" s="55" t="s">
        <v>126</v>
      </c>
      <c r="G435" s="55">
        <v>326.4975</v>
      </c>
      <c r="H435" s="55"/>
      <c r="I435" s="53" t="str">
        <f t="shared" si="6"/>
        <v>IDX_ID_2788</v>
      </c>
    </row>
    <row r="436" spans="2:9" x14ac:dyDescent="0.25">
      <c r="B436" s="24" t="s">
        <v>85</v>
      </c>
      <c r="C436" s="24" t="s">
        <v>999</v>
      </c>
      <c r="D436" s="24" t="s">
        <v>1000</v>
      </c>
      <c r="E436" s="24" t="s">
        <v>684</v>
      </c>
      <c r="F436" s="55" t="s">
        <v>126</v>
      </c>
      <c r="G436" s="55">
        <v>179.96249999999998</v>
      </c>
      <c r="H436" s="55">
        <v>610.09</v>
      </c>
      <c r="I436" s="53" t="str">
        <f t="shared" si="6"/>
        <v>IDX_ID_2820</v>
      </c>
    </row>
    <row r="437" spans="2:9" x14ac:dyDescent="0.25">
      <c r="B437" s="24" t="s">
        <v>85</v>
      </c>
      <c r="C437" s="24" t="s">
        <v>1001</v>
      </c>
      <c r="D437" s="24" t="s">
        <v>1002</v>
      </c>
      <c r="E437" s="24" t="s">
        <v>257</v>
      </c>
      <c r="F437" s="55" t="s">
        <v>126</v>
      </c>
      <c r="G437" s="55">
        <v>73.724999999999994</v>
      </c>
      <c r="H437" s="55"/>
      <c r="I437" s="53" t="str">
        <f t="shared" si="6"/>
        <v>IDX_ID_2838</v>
      </c>
    </row>
    <row r="438" spans="2:9" x14ac:dyDescent="0.25">
      <c r="B438" s="24" t="s">
        <v>85</v>
      </c>
      <c r="C438" s="24" t="s">
        <v>1003</v>
      </c>
      <c r="D438" s="24" t="s">
        <v>1004</v>
      </c>
      <c r="E438" s="24" t="s">
        <v>257</v>
      </c>
      <c r="F438" s="55" t="s">
        <v>126</v>
      </c>
      <c r="G438" s="55">
        <v>176.16749999999999</v>
      </c>
      <c r="H438" s="55"/>
      <c r="I438" s="53" t="str">
        <f t="shared" si="6"/>
        <v>IDX_ID_2846</v>
      </c>
    </row>
    <row r="439" spans="2:9" x14ac:dyDescent="0.25">
      <c r="B439" s="24" t="s">
        <v>85</v>
      </c>
      <c r="C439" s="24" t="s">
        <v>1005</v>
      </c>
      <c r="D439" s="24" t="s">
        <v>1006</v>
      </c>
      <c r="E439" s="24" t="s">
        <v>684</v>
      </c>
      <c r="F439" s="55" t="s">
        <v>126</v>
      </c>
      <c r="G439" s="55">
        <v>474.16500000000002</v>
      </c>
      <c r="H439" s="55"/>
      <c r="I439" s="53" t="str">
        <f t="shared" si="6"/>
        <v>IDX_ID_2861</v>
      </c>
    </row>
    <row r="440" spans="2:9" x14ac:dyDescent="0.25">
      <c r="B440" s="24" t="s">
        <v>85</v>
      </c>
      <c r="C440" s="24" t="s">
        <v>1007</v>
      </c>
      <c r="D440" s="24" t="s">
        <v>1008</v>
      </c>
      <c r="E440" s="24" t="s">
        <v>240</v>
      </c>
      <c r="F440" s="55" t="s">
        <v>126</v>
      </c>
      <c r="G440" s="55">
        <v>146.3475</v>
      </c>
      <c r="H440" s="55"/>
      <c r="I440" s="53" t="str">
        <f t="shared" si="6"/>
        <v>IDX_ID_2952</v>
      </c>
    </row>
    <row r="441" spans="2:9" x14ac:dyDescent="0.25">
      <c r="B441" s="24" t="s">
        <v>85</v>
      </c>
      <c r="C441" s="24" t="s">
        <v>1009</v>
      </c>
      <c r="D441" s="24" t="s">
        <v>1010</v>
      </c>
      <c r="E441" s="24" t="s">
        <v>257</v>
      </c>
      <c r="F441" s="55">
        <v>735.84</v>
      </c>
      <c r="G441" s="55">
        <v>429.39</v>
      </c>
      <c r="H441" s="55"/>
      <c r="I441" s="53" t="str">
        <f t="shared" si="6"/>
        <v>IDX_ID_3158</v>
      </c>
    </row>
    <row r="442" spans="2:9" x14ac:dyDescent="0.25">
      <c r="B442" s="24" t="s">
        <v>85</v>
      </c>
      <c r="C442" s="24" t="s">
        <v>1011</v>
      </c>
      <c r="D442" s="24" t="s">
        <v>1012</v>
      </c>
      <c r="E442" s="24" t="s">
        <v>257</v>
      </c>
      <c r="F442" s="55">
        <v>441.6</v>
      </c>
      <c r="G442" s="55">
        <v>127.185</v>
      </c>
      <c r="H442" s="55"/>
      <c r="I442" s="53" t="str">
        <f t="shared" si="6"/>
        <v>IDX_ID_3166</v>
      </c>
    </row>
    <row r="443" spans="2:9" x14ac:dyDescent="0.25">
      <c r="B443" s="24" t="s">
        <v>85</v>
      </c>
      <c r="C443" s="24" t="s">
        <v>1013</v>
      </c>
      <c r="D443" s="24" t="s">
        <v>1014</v>
      </c>
      <c r="E443" s="24" t="s">
        <v>257</v>
      </c>
      <c r="F443" s="55" t="s">
        <v>126</v>
      </c>
      <c r="G443" s="55">
        <v>87.75</v>
      </c>
      <c r="H443" s="55"/>
      <c r="I443" s="53" t="str">
        <f t="shared" si="6"/>
        <v>IDX_ID_3265</v>
      </c>
    </row>
    <row r="444" spans="2:9" x14ac:dyDescent="0.25">
      <c r="B444" s="24" t="s">
        <v>85</v>
      </c>
      <c r="C444" s="24" t="s">
        <v>1015</v>
      </c>
      <c r="D444" s="24" t="s">
        <v>1016</v>
      </c>
      <c r="E444" s="24" t="s">
        <v>257</v>
      </c>
      <c r="F444" s="55" t="s">
        <v>126</v>
      </c>
      <c r="G444" s="55">
        <v>38.414999999999999</v>
      </c>
      <c r="H444" s="55"/>
      <c r="I444" s="53" t="str">
        <f t="shared" si="6"/>
        <v>IDX_ID_3273</v>
      </c>
    </row>
    <row r="445" spans="2:9" x14ac:dyDescent="0.25">
      <c r="B445" s="24" t="s">
        <v>85</v>
      </c>
      <c r="C445" s="24" t="s">
        <v>1017</v>
      </c>
      <c r="D445" s="24" t="s">
        <v>1018</v>
      </c>
      <c r="E445" s="24" t="s">
        <v>257</v>
      </c>
      <c r="F445" s="55" t="s">
        <v>126</v>
      </c>
      <c r="G445" s="55" t="s">
        <v>126</v>
      </c>
      <c r="H445" s="55"/>
      <c r="I445" s="53" t="str">
        <f t="shared" si="6"/>
        <v>IDX_ID_3828</v>
      </c>
    </row>
    <row r="446" spans="2:9" x14ac:dyDescent="0.25">
      <c r="B446" s="24" t="s">
        <v>85</v>
      </c>
      <c r="C446" s="24" t="s">
        <v>1019</v>
      </c>
      <c r="D446" s="24" t="s">
        <v>1020</v>
      </c>
      <c r="E446" s="24" t="s">
        <v>257</v>
      </c>
      <c r="F446" s="55" t="s">
        <v>126</v>
      </c>
      <c r="G446" s="55">
        <v>77.22</v>
      </c>
      <c r="H446" s="55"/>
      <c r="I446" s="53" t="str">
        <f t="shared" si="6"/>
        <v>IDX_ID_4206</v>
      </c>
    </row>
    <row r="447" spans="2:9" x14ac:dyDescent="0.25">
      <c r="B447" s="24" t="s">
        <v>85</v>
      </c>
      <c r="C447" s="24" t="s">
        <v>1021</v>
      </c>
      <c r="D447" s="24" t="s">
        <v>1022</v>
      </c>
      <c r="E447" s="24" t="s">
        <v>224</v>
      </c>
      <c r="F447" s="55" t="s">
        <v>126</v>
      </c>
      <c r="G447" s="55" t="s">
        <v>126</v>
      </c>
      <c r="H447" s="55"/>
      <c r="I447" s="53" t="str">
        <f t="shared" si="6"/>
        <v>IDX_ID_5179</v>
      </c>
    </row>
    <row r="448" spans="2:9" x14ac:dyDescent="0.25">
      <c r="B448" s="24" t="s">
        <v>85</v>
      </c>
      <c r="C448" s="24" t="s">
        <v>1023</v>
      </c>
      <c r="D448" s="24" t="s">
        <v>1024</v>
      </c>
      <c r="E448" s="24" t="s">
        <v>257</v>
      </c>
      <c r="F448" s="55">
        <v>725.7600000000001</v>
      </c>
      <c r="G448" s="55" t="s">
        <v>126</v>
      </c>
      <c r="H448" s="55"/>
      <c r="I448" s="53" t="str">
        <f t="shared" si="6"/>
        <v>IDX_ID_5880</v>
      </c>
    </row>
    <row r="449" spans="2:9" x14ac:dyDescent="0.25">
      <c r="B449" s="24" t="s">
        <v>85</v>
      </c>
      <c r="C449" s="24" t="s">
        <v>1025</v>
      </c>
      <c r="D449" s="24" t="s">
        <v>1026</v>
      </c>
      <c r="E449" s="24" t="s">
        <v>257</v>
      </c>
      <c r="F449" s="55" t="s">
        <v>126</v>
      </c>
      <c r="G449" s="55">
        <v>159.315</v>
      </c>
      <c r="H449" s="55"/>
      <c r="I449" s="53" t="str">
        <f t="shared" si="6"/>
        <v>IDX_ID_3462</v>
      </c>
    </row>
    <row r="450" spans="2:9" x14ac:dyDescent="0.25">
      <c r="B450" s="24" t="s">
        <v>85</v>
      </c>
      <c r="C450" s="24" t="s">
        <v>1027</v>
      </c>
      <c r="D450" s="24" t="s">
        <v>1028</v>
      </c>
      <c r="E450" s="24" t="s">
        <v>240</v>
      </c>
      <c r="F450" s="55" t="s">
        <v>126</v>
      </c>
      <c r="G450" s="55">
        <v>161.82750000000001</v>
      </c>
      <c r="H450" s="55"/>
      <c r="I450" s="53" t="str">
        <f t="shared" si="6"/>
        <v>IDX_ID_3934</v>
      </c>
    </row>
    <row r="451" spans="2:9" x14ac:dyDescent="0.25">
      <c r="B451" s="24" t="s">
        <v>85</v>
      </c>
      <c r="C451" s="24" t="s">
        <v>1029</v>
      </c>
      <c r="D451" s="24" t="s">
        <v>1030</v>
      </c>
      <c r="E451" s="24" t="s">
        <v>257</v>
      </c>
      <c r="F451" s="55" t="s">
        <v>126</v>
      </c>
      <c r="G451" s="55">
        <v>757.35749999999996</v>
      </c>
      <c r="H451" s="55">
        <v>2545.94</v>
      </c>
      <c r="I451" s="53" t="str">
        <f t="shared" si="6"/>
        <v>IDX_ID_2000</v>
      </c>
    </row>
    <row r="452" spans="2:9" x14ac:dyDescent="0.25">
      <c r="B452" s="24" t="s">
        <v>85</v>
      </c>
      <c r="C452" s="24" t="s">
        <v>1031</v>
      </c>
      <c r="D452" s="24" t="s">
        <v>1032</v>
      </c>
      <c r="E452" s="24" t="s">
        <v>257</v>
      </c>
      <c r="F452" s="55" t="s">
        <v>126</v>
      </c>
      <c r="G452" s="55" t="s">
        <v>126</v>
      </c>
      <c r="H452" s="55"/>
      <c r="I452" s="53" t="str">
        <f t="shared" ref="I452:I515" si="7">"IDX_ID_" &amp; RIGHT(C452,4)</f>
        <v>IDX_ID_2026</v>
      </c>
    </row>
    <row r="453" spans="2:9" x14ac:dyDescent="0.25">
      <c r="B453" s="24" t="s">
        <v>85</v>
      </c>
      <c r="C453" s="24" t="s">
        <v>1033</v>
      </c>
      <c r="D453" s="24" t="s">
        <v>1034</v>
      </c>
      <c r="E453" s="24" t="s">
        <v>191</v>
      </c>
      <c r="F453" s="55" t="s">
        <v>126</v>
      </c>
      <c r="G453" s="55">
        <v>21.705000000000002</v>
      </c>
      <c r="H453" s="55"/>
      <c r="I453" s="53" t="str">
        <f t="shared" si="7"/>
        <v>IDX_ID_4063</v>
      </c>
    </row>
    <row r="454" spans="2:9" x14ac:dyDescent="0.25">
      <c r="B454" s="24" t="s">
        <v>85</v>
      </c>
      <c r="C454" s="24" t="s">
        <v>1035</v>
      </c>
      <c r="D454" s="24" t="s">
        <v>1036</v>
      </c>
      <c r="E454" s="24" t="s">
        <v>257</v>
      </c>
      <c r="F454" s="55">
        <v>578.91999999999996</v>
      </c>
      <c r="G454" s="55">
        <v>474.6825</v>
      </c>
      <c r="H454" s="55">
        <v>467.09</v>
      </c>
      <c r="I454" s="53" t="str">
        <f t="shared" si="7"/>
        <v>IDX_ID_5177</v>
      </c>
    </row>
    <row r="455" spans="2:9" x14ac:dyDescent="0.25">
      <c r="B455" s="24" t="s">
        <v>85</v>
      </c>
      <c r="C455" s="24" t="s">
        <v>1037</v>
      </c>
      <c r="D455" s="24" t="s">
        <v>1038</v>
      </c>
      <c r="E455" s="24" t="s">
        <v>257</v>
      </c>
      <c r="F455" s="55">
        <v>759.32</v>
      </c>
      <c r="G455" s="55">
        <v>305.08499999999998</v>
      </c>
      <c r="H455" s="55">
        <v>1945.96</v>
      </c>
      <c r="I455" s="53" t="str">
        <f t="shared" si="7"/>
        <v>IDX_ID_5185</v>
      </c>
    </row>
    <row r="456" spans="2:9" x14ac:dyDescent="0.25">
      <c r="B456" s="24" t="s">
        <v>85</v>
      </c>
      <c r="C456" s="24" t="s">
        <v>1039</v>
      </c>
      <c r="D456" s="24" t="s">
        <v>1040</v>
      </c>
      <c r="E456" s="24" t="s">
        <v>751</v>
      </c>
      <c r="F456" s="55" t="s">
        <v>126</v>
      </c>
      <c r="G456" s="55" t="s">
        <v>126</v>
      </c>
      <c r="H456" s="55">
        <v>106.63</v>
      </c>
      <c r="I456" s="53" t="str">
        <f t="shared" si="7"/>
        <v>IDX_ID_6274</v>
      </c>
    </row>
    <row r="457" spans="2:9" x14ac:dyDescent="0.25">
      <c r="B457" s="24" t="s">
        <v>85</v>
      </c>
      <c r="C457" s="24" t="s">
        <v>1041</v>
      </c>
      <c r="D457" s="24" t="s">
        <v>1042</v>
      </c>
      <c r="E457" s="24" t="s">
        <v>257</v>
      </c>
      <c r="F457" s="55" t="s">
        <v>126</v>
      </c>
      <c r="G457" s="55">
        <v>611.61750000000006</v>
      </c>
      <c r="H457" s="55">
        <v>2700</v>
      </c>
      <c r="I457" s="53" t="str">
        <f t="shared" si="7"/>
        <v>IDX_ID_7090</v>
      </c>
    </row>
    <row r="458" spans="2:9" x14ac:dyDescent="0.25">
      <c r="B458" s="24" t="s">
        <v>85</v>
      </c>
      <c r="C458" s="24" t="s">
        <v>1043</v>
      </c>
      <c r="D458" s="24" t="s">
        <v>1044</v>
      </c>
      <c r="E458" s="24" t="s">
        <v>257</v>
      </c>
      <c r="F458" s="55">
        <v>6216.8</v>
      </c>
      <c r="G458" s="55">
        <v>6986.1749999999993</v>
      </c>
      <c r="H458" s="55">
        <v>8503.2999999999993</v>
      </c>
      <c r="I458" s="53" t="str">
        <f t="shared" si="7"/>
        <v>IDX_ID_9575</v>
      </c>
    </row>
    <row r="459" spans="2:9" x14ac:dyDescent="0.25">
      <c r="B459" s="24" t="s">
        <v>85</v>
      </c>
      <c r="C459" s="24" t="s">
        <v>1045</v>
      </c>
      <c r="D459" s="24" t="s">
        <v>1046</v>
      </c>
      <c r="E459" s="24" t="s">
        <v>684</v>
      </c>
      <c r="F459" s="55">
        <v>924</v>
      </c>
      <c r="G459" s="55">
        <v>1605.7725</v>
      </c>
      <c r="H459" s="55"/>
      <c r="I459" s="53" t="str">
        <f t="shared" si="7"/>
        <v>IDX_ID_9906</v>
      </c>
    </row>
    <row r="460" spans="2:9" x14ac:dyDescent="0.25">
      <c r="B460" s="24" t="s">
        <v>85</v>
      </c>
      <c r="C460" s="24" t="s">
        <v>1047</v>
      </c>
      <c r="D460" s="24" t="s">
        <v>1048</v>
      </c>
      <c r="E460" s="24" t="s">
        <v>257</v>
      </c>
      <c r="F460" s="55">
        <v>731.73599999999999</v>
      </c>
      <c r="G460" s="55">
        <v>895.85249999999996</v>
      </c>
      <c r="H460" s="55">
        <v>1609.03</v>
      </c>
      <c r="I460" s="53" t="str">
        <f t="shared" si="7"/>
        <v>IDX_ID_1225</v>
      </c>
    </row>
    <row r="461" spans="2:9" x14ac:dyDescent="0.25">
      <c r="B461" s="24" t="s">
        <v>85</v>
      </c>
      <c r="C461" s="24" t="s">
        <v>1049</v>
      </c>
      <c r="D461" s="24" t="s">
        <v>1050</v>
      </c>
      <c r="E461" s="24" t="s">
        <v>240</v>
      </c>
      <c r="F461" s="55" t="s">
        <v>126</v>
      </c>
      <c r="G461" s="55">
        <v>382.27499999999998</v>
      </c>
      <c r="H461" s="55"/>
      <c r="I461" s="53" t="str">
        <f t="shared" si="7"/>
        <v>IDX_ID_1670</v>
      </c>
    </row>
    <row r="462" spans="2:9" x14ac:dyDescent="0.25">
      <c r="B462" s="24" t="s">
        <v>85</v>
      </c>
      <c r="C462" s="24" t="s">
        <v>1051</v>
      </c>
      <c r="D462" s="24" t="s">
        <v>1052</v>
      </c>
      <c r="E462" s="24" t="s">
        <v>257</v>
      </c>
      <c r="F462" s="55">
        <v>-880.80000000000007</v>
      </c>
      <c r="G462" s="55">
        <v>2397.5249999999996</v>
      </c>
      <c r="H462" s="55">
        <v>3945.75</v>
      </c>
      <c r="I462" s="53" t="str">
        <f t="shared" si="7"/>
        <v>IDX_ID_1910</v>
      </c>
    </row>
    <row r="463" spans="2:9" x14ac:dyDescent="0.25">
      <c r="B463" s="24" t="s">
        <v>85</v>
      </c>
      <c r="C463" s="24" t="s">
        <v>1053</v>
      </c>
      <c r="D463" s="24" t="s">
        <v>1054</v>
      </c>
      <c r="E463" s="24" t="s">
        <v>257</v>
      </c>
      <c r="F463" s="55" t="s">
        <v>126</v>
      </c>
      <c r="G463" s="55">
        <v>619.0575</v>
      </c>
      <c r="H463" s="55"/>
      <c r="I463" s="53" t="str">
        <f t="shared" si="7"/>
        <v>IDX_ID_5001</v>
      </c>
    </row>
    <row r="464" spans="2:9" x14ac:dyDescent="0.25">
      <c r="B464" s="24" t="s">
        <v>85</v>
      </c>
      <c r="C464" s="24" t="s">
        <v>1055</v>
      </c>
      <c r="D464" s="24" t="s">
        <v>1056</v>
      </c>
      <c r="E464" s="24" t="s">
        <v>257</v>
      </c>
      <c r="F464" s="55" t="s">
        <v>126</v>
      </c>
      <c r="G464" s="55">
        <v>310.78499999999997</v>
      </c>
      <c r="H464" s="55"/>
      <c r="I464" s="53" t="str">
        <f t="shared" si="7"/>
        <v>IDX_ID_2866</v>
      </c>
    </row>
    <row r="465" spans="2:9" x14ac:dyDescent="0.25">
      <c r="B465" s="24" t="s">
        <v>85</v>
      </c>
      <c r="C465" s="24" t="s">
        <v>1057</v>
      </c>
      <c r="D465" s="24" t="s">
        <v>1058</v>
      </c>
      <c r="E465" s="24" t="s">
        <v>257</v>
      </c>
      <c r="F465" s="55" t="s">
        <v>126</v>
      </c>
      <c r="G465" s="55">
        <v>321.52499999999998</v>
      </c>
      <c r="H465" s="55"/>
      <c r="I465" s="53" t="str">
        <f t="shared" si="7"/>
        <v>IDX_ID_3799</v>
      </c>
    </row>
    <row r="466" spans="2:9" x14ac:dyDescent="0.25">
      <c r="B466" s="24" t="s">
        <v>85</v>
      </c>
      <c r="C466" s="24" t="s">
        <v>1059</v>
      </c>
      <c r="D466" s="24" t="s">
        <v>1060</v>
      </c>
      <c r="E466" s="24" t="s">
        <v>240</v>
      </c>
      <c r="F466" s="55" t="s">
        <v>126</v>
      </c>
      <c r="G466" s="55" t="s">
        <v>126</v>
      </c>
      <c r="H466" s="55"/>
      <c r="I466" s="53" t="str">
        <f t="shared" si="7"/>
        <v>IDX_ID_3930</v>
      </c>
    </row>
    <row r="467" spans="2:9" x14ac:dyDescent="0.25">
      <c r="B467" s="24" t="s">
        <v>85</v>
      </c>
      <c r="C467" s="24" t="s">
        <v>1061</v>
      </c>
      <c r="D467" s="24" t="s">
        <v>1062</v>
      </c>
      <c r="E467" s="24" t="s">
        <v>257</v>
      </c>
      <c r="F467" s="55" t="s">
        <v>126</v>
      </c>
      <c r="G467" s="55">
        <v>31.23</v>
      </c>
      <c r="H467" s="55"/>
      <c r="I467" s="53" t="str">
        <f t="shared" si="7"/>
        <v>IDX_ID_5141</v>
      </c>
    </row>
    <row r="468" spans="2:9" x14ac:dyDescent="0.25">
      <c r="B468" s="24" t="s">
        <v>85</v>
      </c>
      <c r="C468" s="24" t="s">
        <v>1063</v>
      </c>
      <c r="D468" s="24" t="s">
        <v>1064</v>
      </c>
      <c r="E468" s="24" t="s">
        <v>224</v>
      </c>
      <c r="F468" s="55">
        <v>140.08000000000001</v>
      </c>
      <c r="G468" s="55">
        <v>536.625</v>
      </c>
      <c r="H468" s="55">
        <v>134.4</v>
      </c>
      <c r="I468" s="53" t="str">
        <f t="shared" si="7"/>
        <v>IDX_ID_5430</v>
      </c>
    </row>
    <row r="469" spans="2:9" x14ac:dyDescent="0.25">
      <c r="B469" s="24" t="s">
        <v>85</v>
      </c>
      <c r="C469" s="24" t="s">
        <v>1065</v>
      </c>
      <c r="D469" s="24" t="s">
        <v>1066</v>
      </c>
      <c r="E469" s="24" t="s">
        <v>257</v>
      </c>
      <c r="F469" s="55">
        <v>3405.2000000000003</v>
      </c>
      <c r="G469" s="55">
        <v>2380.3049999999998</v>
      </c>
      <c r="H469" s="55">
        <v>4330</v>
      </c>
      <c r="I469" s="53" t="str">
        <f t="shared" si="7"/>
        <v>IDX_ID_5885</v>
      </c>
    </row>
    <row r="470" spans="2:9" x14ac:dyDescent="0.25">
      <c r="B470" s="24" t="s">
        <v>85</v>
      </c>
      <c r="C470" s="24" t="s">
        <v>1067</v>
      </c>
      <c r="D470" s="24" t="s">
        <v>1068</v>
      </c>
      <c r="E470" s="24" t="s">
        <v>229</v>
      </c>
      <c r="F470" s="55" t="s">
        <v>126</v>
      </c>
      <c r="G470" s="55">
        <v>410.9325</v>
      </c>
      <c r="H470" s="55">
        <v>2040</v>
      </c>
      <c r="I470" s="53" t="str">
        <f t="shared" si="7"/>
        <v>IDX_ID_6370</v>
      </c>
    </row>
    <row r="471" spans="2:9" x14ac:dyDescent="0.25">
      <c r="B471" s="24" t="s">
        <v>85</v>
      </c>
      <c r="C471" s="24" t="s">
        <v>1069</v>
      </c>
      <c r="D471" s="24" t="s">
        <v>1070</v>
      </c>
      <c r="E471" s="24" t="s">
        <v>240</v>
      </c>
      <c r="F471" s="55" t="s">
        <v>126</v>
      </c>
      <c r="G471" s="55">
        <v>190.41</v>
      </c>
      <c r="H471" s="55">
        <v>2330</v>
      </c>
      <c r="I471" s="53" t="str">
        <f t="shared" si="7"/>
        <v>IDX_ID_8913</v>
      </c>
    </row>
    <row r="472" spans="2:9" x14ac:dyDescent="0.25">
      <c r="B472" s="24" t="s">
        <v>85</v>
      </c>
      <c r="C472" s="24" t="s">
        <v>1071</v>
      </c>
      <c r="D472" s="24" t="s">
        <v>1072</v>
      </c>
      <c r="E472" s="24" t="s">
        <v>751</v>
      </c>
      <c r="F472" s="55">
        <v>471.74399999999997</v>
      </c>
      <c r="G472" s="55">
        <v>289.005</v>
      </c>
      <c r="H472" s="55">
        <v>1155.9100000000001</v>
      </c>
      <c r="I472" s="53" t="str">
        <f t="shared" si="7"/>
        <v>IDX_ID_8970</v>
      </c>
    </row>
    <row r="473" spans="2:9" x14ac:dyDescent="0.25">
      <c r="B473" s="24" t="s">
        <v>85</v>
      </c>
      <c r="C473" s="24" t="s">
        <v>1073</v>
      </c>
      <c r="D473" s="24" t="s">
        <v>1074</v>
      </c>
      <c r="E473" s="24" t="s">
        <v>240</v>
      </c>
      <c r="F473" s="55" t="s">
        <v>126</v>
      </c>
      <c r="G473" s="55">
        <v>56.857500000000002</v>
      </c>
      <c r="H473" s="55">
        <v>120.9</v>
      </c>
      <c r="I473" s="53" t="str">
        <f t="shared" si="7"/>
        <v>IDX_ID_9523</v>
      </c>
    </row>
    <row r="474" spans="2:9" x14ac:dyDescent="0.25">
      <c r="B474" s="24" t="s">
        <v>85</v>
      </c>
      <c r="C474" s="24" t="s">
        <v>1075</v>
      </c>
      <c r="D474" s="24" t="s">
        <v>1076</v>
      </c>
      <c r="E474" s="24" t="s">
        <v>684</v>
      </c>
      <c r="F474" s="55" t="s">
        <v>126</v>
      </c>
      <c r="G474" s="55">
        <v>120.35249999999999</v>
      </c>
      <c r="H474" s="55"/>
      <c r="I474" s="53" t="str">
        <f t="shared" si="7"/>
        <v>IDX_ID_9796</v>
      </c>
    </row>
    <row r="475" spans="2:9" x14ac:dyDescent="0.25">
      <c r="B475" s="24" t="s">
        <v>85</v>
      </c>
      <c r="C475" s="24" t="s">
        <v>1077</v>
      </c>
      <c r="D475" s="24" t="s">
        <v>1078</v>
      </c>
      <c r="E475" s="24" t="s">
        <v>224</v>
      </c>
      <c r="F475" s="55">
        <v>236.16</v>
      </c>
      <c r="G475" s="55">
        <v>796.04250000000002</v>
      </c>
      <c r="H475" s="55"/>
      <c r="I475" s="53" t="str">
        <f t="shared" si="7"/>
        <v>IDX_ID_9911</v>
      </c>
    </row>
    <row r="476" spans="2:9" x14ac:dyDescent="0.25">
      <c r="B476" s="24" t="s">
        <v>85</v>
      </c>
      <c r="C476" s="24" t="s">
        <v>1079</v>
      </c>
      <c r="D476" s="24" t="s">
        <v>1080</v>
      </c>
      <c r="E476" s="24" t="s">
        <v>257</v>
      </c>
      <c r="F476" s="55">
        <v>7560</v>
      </c>
      <c r="G476" s="55">
        <v>7700.8575000000001</v>
      </c>
      <c r="H476" s="55">
        <v>10789.68</v>
      </c>
      <c r="I476" s="53" t="str">
        <f t="shared" si="7"/>
        <v>IDX_ID_9945</v>
      </c>
    </row>
    <row r="477" spans="2:9" x14ac:dyDescent="0.25">
      <c r="B477" s="24" t="s">
        <v>90</v>
      </c>
      <c r="C477" s="24" t="s">
        <v>1081</v>
      </c>
      <c r="D477" s="24" t="s">
        <v>1082</v>
      </c>
      <c r="E477" s="24" t="s">
        <v>1083</v>
      </c>
      <c r="F477" s="55" t="s">
        <v>126</v>
      </c>
      <c r="G477" s="55" t="s">
        <v>126</v>
      </c>
      <c r="H477" s="55"/>
      <c r="I477" s="53" t="str">
        <f t="shared" si="7"/>
        <v>IDX_ID_3901</v>
      </c>
    </row>
    <row r="478" spans="2:9" x14ac:dyDescent="0.25">
      <c r="B478" s="24" t="s">
        <v>90</v>
      </c>
      <c r="C478" s="24" t="s">
        <v>1084</v>
      </c>
      <c r="D478" s="24" t="s">
        <v>1085</v>
      </c>
      <c r="E478" s="24" t="s">
        <v>191</v>
      </c>
      <c r="F478" s="55" t="s">
        <v>126</v>
      </c>
      <c r="G478" s="55" t="s">
        <v>126</v>
      </c>
      <c r="H478" s="55"/>
      <c r="I478" s="53" t="str">
        <f t="shared" si="7"/>
        <v>IDX_ID_5049</v>
      </c>
    </row>
    <row r="479" spans="2:9" x14ac:dyDescent="0.25">
      <c r="B479" s="24" t="s">
        <v>90</v>
      </c>
      <c r="C479" s="24" t="s">
        <v>1086</v>
      </c>
      <c r="D479" s="24" t="s">
        <v>1087</v>
      </c>
      <c r="E479" s="24" t="s">
        <v>132</v>
      </c>
      <c r="F479" s="55">
        <v>151.56800000000001</v>
      </c>
      <c r="G479" s="55">
        <v>70.034999999999997</v>
      </c>
      <c r="H479" s="55">
        <v>95.72</v>
      </c>
      <c r="I479" s="53" t="str">
        <f t="shared" si="7"/>
        <v>IDX_ID_1882</v>
      </c>
    </row>
    <row r="480" spans="2:9" x14ac:dyDescent="0.25">
      <c r="B480" s="24" t="s">
        <v>90</v>
      </c>
      <c r="C480" s="24" t="s">
        <v>1088</v>
      </c>
      <c r="D480" s="24" t="s">
        <v>1089</v>
      </c>
      <c r="E480" s="24" t="s">
        <v>132</v>
      </c>
      <c r="F480" s="55">
        <v>25.983999999999998</v>
      </c>
      <c r="G480" s="55">
        <v>23.88</v>
      </c>
      <c r="H480" s="55">
        <v>44.1</v>
      </c>
      <c r="I480" s="53" t="str">
        <f t="shared" si="7"/>
        <v>IDX_ID_3293</v>
      </c>
    </row>
    <row r="481" spans="2:9" x14ac:dyDescent="0.25">
      <c r="B481" s="24" t="s">
        <v>90</v>
      </c>
      <c r="C481" s="24" t="s">
        <v>1090</v>
      </c>
      <c r="D481" s="24" t="s">
        <v>1091</v>
      </c>
      <c r="E481" s="24" t="s">
        <v>132</v>
      </c>
      <c r="F481" s="55">
        <v>5.0640000000000001</v>
      </c>
      <c r="G481" s="55">
        <v>4.7549999999999999</v>
      </c>
      <c r="H481" s="55">
        <v>11.64</v>
      </c>
      <c r="I481" s="53" t="str">
        <f t="shared" si="7"/>
        <v>IDX_ID_3294</v>
      </c>
    </row>
    <row r="482" spans="2:9" x14ac:dyDescent="0.25">
      <c r="B482" s="24" t="s">
        <v>90</v>
      </c>
      <c r="C482" s="24" t="s">
        <v>1092</v>
      </c>
      <c r="D482" s="24" t="s">
        <v>1091</v>
      </c>
      <c r="E482" s="24" t="s">
        <v>132</v>
      </c>
      <c r="F482" s="55">
        <v>5.0640000000000001</v>
      </c>
      <c r="G482" s="55">
        <v>9.6449999999999996</v>
      </c>
      <c r="H482" s="55">
        <v>9.4600000000000009</v>
      </c>
      <c r="I482" s="53" t="str">
        <f t="shared" si="7"/>
        <v>IDX_ID_3295</v>
      </c>
    </row>
    <row r="483" spans="2:9" x14ac:dyDescent="0.25">
      <c r="B483" s="24" t="s">
        <v>90</v>
      </c>
      <c r="C483" s="24" t="s">
        <v>1093</v>
      </c>
      <c r="D483" s="24" t="s">
        <v>1091</v>
      </c>
      <c r="E483" s="24" t="s">
        <v>132</v>
      </c>
      <c r="F483" s="55">
        <v>5.0640000000000001</v>
      </c>
      <c r="G483" s="55">
        <v>8.8125</v>
      </c>
      <c r="H483" s="55">
        <v>9.4600000000000009</v>
      </c>
      <c r="I483" s="53" t="str">
        <f t="shared" si="7"/>
        <v>IDX_ID_3296</v>
      </c>
    </row>
    <row r="484" spans="2:9" x14ac:dyDescent="0.25">
      <c r="B484" s="24" t="s">
        <v>90</v>
      </c>
      <c r="C484" s="24" t="s">
        <v>1094</v>
      </c>
      <c r="D484" s="24" t="s">
        <v>1091</v>
      </c>
      <c r="E484" s="24" t="s">
        <v>132</v>
      </c>
      <c r="F484" s="55">
        <v>2.4480000000000004</v>
      </c>
      <c r="G484" s="55">
        <v>1.5449999999999999</v>
      </c>
      <c r="H484" s="55"/>
      <c r="I484" s="53" t="str">
        <f t="shared" si="7"/>
        <v>IDX_ID_3297</v>
      </c>
    </row>
    <row r="485" spans="2:9" x14ac:dyDescent="0.25">
      <c r="B485" s="24" t="s">
        <v>90</v>
      </c>
      <c r="C485" s="24" t="s">
        <v>1095</v>
      </c>
      <c r="D485" s="24" t="s">
        <v>1096</v>
      </c>
      <c r="E485" s="24" t="s">
        <v>132</v>
      </c>
      <c r="F485" s="55">
        <v>1555.864</v>
      </c>
      <c r="G485" s="55">
        <v>1490.3025</v>
      </c>
      <c r="H485" s="55">
        <v>1808.53</v>
      </c>
      <c r="I485" s="53" t="str">
        <f t="shared" si="7"/>
        <v>IDX_ID_3302</v>
      </c>
    </row>
    <row r="486" spans="2:9" x14ac:dyDescent="0.25">
      <c r="B486" s="24" t="s">
        <v>90</v>
      </c>
      <c r="C486" s="24" t="s">
        <v>1097</v>
      </c>
      <c r="D486" s="24" t="s">
        <v>1098</v>
      </c>
      <c r="E486" s="24" t="s">
        <v>132</v>
      </c>
      <c r="F486" s="55" t="s">
        <v>126</v>
      </c>
      <c r="G486" s="55">
        <v>17.662500000000001</v>
      </c>
      <c r="H486" s="55"/>
      <c r="I486" s="53" t="str">
        <f t="shared" si="7"/>
        <v>IDX_ID_3304</v>
      </c>
    </row>
    <row r="487" spans="2:9" x14ac:dyDescent="0.25">
      <c r="B487" s="24" t="s">
        <v>90</v>
      </c>
      <c r="C487" s="24" t="s">
        <v>1099</v>
      </c>
      <c r="D487" s="24" t="s">
        <v>1100</v>
      </c>
      <c r="E487" s="24" t="s">
        <v>132</v>
      </c>
      <c r="F487" s="55">
        <v>137.76</v>
      </c>
      <c r="G487" s="55">
        <v>394.46250000000003</v>
      </c>
      <c r="H487" s="55">
        <v>403.63</v>
      </c>
      <c r="I487" s="53" t="str">
        <f t="shared" si="7"/>
        <v>IDX_ID_3305</v>
      </c>
    </row>
    <row r="488" spans="2:9" x14ac:dyDescent="0.25">
      <c r="B488" s="24" t="s">
        <v>90</v>
      </c>
      <c r="C488" s="24" t="s">
        <v>1101</v>
      </c>
      <c r="D488" s="24" t="s">
        <v>1102</v>
      </c>
      <c r="E488" s="24" t="s">
        <v>1103</v>
      </c>
      <c r="F488" s="55" t="s">
        <v>126</v>
      </c>
      <c r="G488" s="55" t="s">
        <v>126</v>
      </c>
      <c r="H488" s="55">
        <v>264.24</v>
      </c>
      <c r="I488" s="53" t="str">
        <f t="shared" si="7"/>
        <v>IDX_ID_0009</v>
      </c>
    </row>
    <row r="489" spans="2:9" x14ac:dyDescent="0.25">
      <c r="B489" s="24" t="s">
        <v>90</v>
      </c>
      <c r="C489" s="24" t="s">
        <v>1104</v>
      </c>
      <c r="D489" s="24" t="s">
        <v>1105</v>
      </c>
      <c r="E489" s="24" t="s">
        <v>1103</v>
      </c>
      <c r="F489" s="55" t="s">
        <v>126</v>
      </c>
      <c r="G489" s="55" t="s">
        <v>126</v>
      </c>
      <c r="H489" s="55">
        <v>553.05999999999995</v>
      </c>
      <c r="I489" s="53" t="str">
        <f t="shared" si="7"/>
        <v>IDX_ID_0012</v>
      </c>
    </row>
    <row r="490" spans="2:9" x14ac:dyDescent="0.25">
      <c r="B490" s="24" t="s">
        <v>90</v>
      </c>
      <c r="C490" s="24" t="s">
        <v>1106</v>
      </c>
      <c r="D490" s="24" t="s">
        <v>1107</v>
      </c>
      <c r="E490" s="24" t="s">
        <v>132</v>
      </c>
      <c r="F490" s="55">
        <v>4287.4720000000007</v>
      </c>
      <c r="G490" s="55">
        <v>3846.99</v>
      </c>
      <c r="H490" s="55">
        <v>6982.43</v>
      </c>
      <c r="I490" s="53" t="str">
        <f t="shared" si="7"/>
        <v>IDX_ID_0040</v>
      </c>
    </row>
    <row r="491" spans="2:9" x14ac:dyDescent="0.25">
      <c r="B491" s="24" t="s">
        <v>90</v>
      </c>
      <c r="C491" s="24" t="s">
        <v>1108</v>
      </c>
      <c r="D491" s="24" t="s">
        <v>1109</v>
      </c>
      <c r="E491" s="24" t="s">
        <v>132</v>
      </c>
      <c r="F491" s="55">
        <v>3065.92</v>
      </c>
      <c r="G491" s="55">
        <v>2841.33</v>
      </c>
      <c r="H491" s="55">
        <v>3978.19</v>
      </c>
      <c r="I491" s="53" t="str">
        <f t="shared" si="7"/>
        <v>IDX_ID_0041</v>
      </c>
    </row>
    <row r="492" spans="2:9" x14ac:dyDescent="0.25">
      <c r="B492" s="24" t="s">
        <v>90</v>
      </c>
      <c r="C492" s="24" t="s">
        <v>1110</v>
      </c>
      <c r="D492" s="24" t="s">
        <v>1111</v>
      </c>
      <c r="E492" s="24" t="s">
        <v>132</v>
      </c>
      <c r="F492" s="55">
        <v>1280.1040000000003</v>
      </c>
      <c r="G492" s="55">
        <v>962.74500000000012</v>
      </c>
      <c r="H492" s="55">
        <v>995.31</v>
      </c>
      <c r="I492" s="53" t="str">
        <f t="shared" si="7"/>
        <v>IDX_ID_0042</v>
      </c>
    </row>
    <row r="493" spans="2:9" x14ac:dyDescent="0.25">
      <c r="B493" s="24" t="s">
        <v>90</v>
      </c>
      <c r="C493" s="24" t="s">
        <v>1112</v>
      </c>
      <c r="D493" s="24" t="s">
        <v>1113</v>
      </c>
      <c r="E493" s="24" t="s">
        <v>132</v>
      </c>
      <c r="F493" s="55">
        <v>410.42399999999998</v>
      </c>
      <c r="G493" s="55">
        <v>315.96750000000003</v>
      </c>
      <c r="H493" s="55">
        <v>633.88</v>
      </c>
      <c r="I493" s="53" t="str">
        <f t="shared" si="7"/>
        <v>IDX_ID_0043</v>
      </c>
    </row>
    <row r="494" spans="2:9" x14ac:dyDescent="0.25">
      <c r="B494" s="24" t="s">
        <v>90</v>
      </c>
      <c r="C494" s="24" t="s">
        <v>1114</v>
      </c>
      <c r="D494" s="24" t="s">
        <v>1115</v>
      </c>
      <c r="E494" s="24" t="s">
        <v>1103</v>
      </c>
      <c r="F494" s="55" t="s">
        <v>126</v>
      </c>
      <c r="G494" s="55" t="s">
        <v>126</v>
      </c>
      <c r="H494" s="55"/>
      <c r="I494" s="53" t="str">
        <f t="shared" si="7"/>
        <v>IDX_ID_0053</v>
      </c>
    </row>
    <row r="495" spans="2:9" x14ac:dyDescent="0.25">
      <c r="B495" s="24" t="s">
        <v>90</v>
      </c>
      <c r="C495" s="24" t="s">
        <v>1116</v>
      </c>
      <c r="D495" s="24" t="s">
        <v>1117</v>
      </c>
      <c r="E495" s="24" t="s">
        <v>1103</v>
      </c>
      <c r="F495" s="55" t="s">
        <v>126</v>
      </c>
      <c r="G495" s="55" t="s">
        <v>126</v>
      </c>
      <c r="H495" s="55"/>
      <c r="I495" s="53" t="str">
        <f t="shared" si="7"/>
        <v>IDX_ID_0054</v>
      </c>
    </row>
    <row r="496" spans="2:9" x14ac:dyDescent="0.25">
      <c r="B496" s="24" t="s">
        <v>90</v>
      </c>
      <c r="C496" s="24" t="s">
        <v>1118</v>
      </c>
      <c r="D496" s="24" t="s">
        <v>1119</v>
      </c>
      <c r="E496" s="24" t="s">
        <v>1103</v>
      </c>
      <c r="F496" s="55" t="s">
        <v>126</v>
      </c>
      <c r="G496" s="55" t="s">
        <v>126</v>
      </c>
      <c r="H496" s="55"/>
      <c r="I496" s="53" t="str">
        <f t="shared" si="7"/>
        <v>IDX_ID_0055</v>
      </c>
    </row>
    <row r="497" spans="2:9" x14ac:dyDescent="0.25">
      <c r="B497" s="24" t="s">
        <v>90</v>
      </c>
      <c r="C497" s="24" t="s">
        <v>1120</v>
      </c>
      <c r="D497" s="24" t="s">
        <v>1121</v>
      </c>
      <c r="E497" s="24" t="s">
        <v>1103</v>
      </c>
      <c r="F497" s="55" t="s">
        <v>126</v>
      </c>
      <c r="G497" s="55" t="s">
        <v>126</v>
      </c>
      <c r="H497" s="55"/>
      <c r="I497" s="53" t="str">
        <f t="shared" si="7"/>
        <v>IDX_ID_0056</v>
      </c>
    </row>
    <row r="498" spans="2:9" x14ac:dyDescent="0.25">
      <c r="B498" s="24" t="s">
        <v>90</v>
      </c>
      <c r="C498" s="24" t="s">
        <v>1122</v>
      </c>
      <c r="D498" s="24" t="s">
        <v>1107</v>
      </c>
      <c r="E498" s="24" t="s">
        <v>132</v>
      </c>
      <c r="F498" s="55">
        <v>69.944000000000003</v>
      </c>
      <c r="G498" s="55">
        <v>2370.09</v>
      </c>
      <c r="H498" s="55">
        <v>27.95</v>
      </c>
      <c r="I498" s="53" t="str">
        <f t="shared" si="7"/>
        <v>IDX_ID_0073</v>
      </c>
    </row>
    <row r="499" spans="2:9" x14ac:dyDescent="0.25">
      <c r="B499" s="24" t="s">
        <v>90</v>
      </c>
      <c r="C499" s="24" t="s">
        <v>1123</v>
      </c>
      <c r="D499" s="24" t="s">
        <v>1124</v>
      </c>
      <c r="E499" s="24" t="s">
        <v>132</v>
      </c>
      <c r="F499" s="55">
        <v>33.56</v>
      </c>
      <c r="G499" s="55">
        <v>29.099999999999998</v>
      </c>
      <c r="H499" s="55">
        <v>23.8</v>
      </c>
      <c r="I499" s="53" t="str">
        <f t="shared" si="7"/>
        <v>IDX_ID_0074</v>
      </c>
    </row>
    <row r="500" spans="2:9" x14ac:dyDescent="0.25">
      <c r="B500" s="24" t="s">
        <v>90</v>
      </c>
      <c r="C500" s="24" t="s">
        <v>1125</v>
      </c>
      <c r="D500" s="24" t="s">
        <v>1126</v>
      </c>
      <c r="E500" s="24" t="s">
        <v>1103</v>
      </c>
      <c r="F500" s="55">
        <v>433.31200000000001</v>
      </c>
      <c r="G500" s="55" t="s">
        <v>126</v>
      </c>
      <c r="H500" s="55">
        <v>36.81</v>
      </c>
      <c r="I500" s="53" t="str">
        <f t="shared" si="7"/>
        <v>IDX_ID_0075</v>
      </c>
    </row>
    <row r="501" spans="2:9" x14ac:dyDescent="0.25">
      <c r="B501" s="24" t="s">
        <v>90</v>
      </c>
      <c r="C501" s="24" t="s">
        <v>1127</v>
      </c>
      <c r="D501" s="24" t="s">
        <v>1085</v>
      </c>
      <c r="E501" s="24" t="s">
        <v>191</v>
      </c>
      <c r="F501" s="55" t="s">
        <v>126</v>
      </c>
      <c r="G501" s="55" t="s">
        <v>126</v>
      </c>
      <c r="H501" s="55"/>
      <c r="I501" s="53" t="str">
        <f t="shared" si="7"/>
        <v>IDX_ID_0091</v>
      </c>
    </row>
    <row r="502" spans="2:9" x14ac:dyDescent="0.25">
      <c r="B502" s="24" t="s">
        <v>90</v>
      </c>
      <c r="C502" s="24" t="s">
        <v>1128</v>
      </c>
      <c r="D502" s="24" t="s">
        <v>1129</v>
      </c>
      <c r="E502" s="24" t="s">
        <v>1130</v>
      </c>
      <c r="F502" s="55" t="s">
        <v>126</v>
      </c>
      <c r="G502" s="55" t="s">
        <v>126</v>
      </c>
      <c r="H502" s="55"/>
      <c r="I502" s="53" t="str">
        <f t="shared" si="7"/>
        <v>IDX_ID_5050</v>
      </c>
    </row>
    <row r="503" spans="2:9" x14ac:dyDescent="0.25">
      <c r="B503" s="24" t="s">
        <v>90</v>
      </c>
      <c r="C503" s="24" t="s">
        <v>1131</v>
      </c>
      <c r="D503" s="24" t="s">
        <v>1132</v>
      </c>
      <c r="E503" s="24" t="s">
        <v>1130</v>
      </c>
      <c r="F503" s="55" t="s">
        <v>126</v>
      </c>
      <c r="G503" s="55" t="s">
        <v>126</v>
      </c>
      <c r="H503" s="55"/>
      <c r="I503" s="53" t="str">
        <f t="shared" si="7"/>
        <v>IDX_ID_6103</v>
      </c>
    </row>
    <row r="504" spans="2:9" x14ac:dyDescent="0.25">
      <c r="B504" s="24" t="s">
        <v>90</v>
      </c>
      <c r="C504" s="24" t="s">
        <v>1133</v>
      </c>
      <c r="D504" s="24" t="s">
        <v>1134</v>
      </c>
      <c r="E504" s="24" t="s">
        <v>90</v>
      </c>
      <c r="F504" s="55">
        <v>13042.496000000001</v>
      </c>
      <c r="G504" s="55">
        <v>9225.0750000000007</v>
      </c>
      <c r="H504" s="55">
        <v>15542.32</v>
      </c>
      <c r="I504" s="53" t="str">
        <f t="shared" si="7"/>
        <v>IDX_ID_5668</v>
      </c>
    </row>
    <row r="505" spans="2:9" x14ac:dyDescent="0.25">
      <c r="B505" s="24" t="s">
        <v>90</v>
      </c>
      <c r="C505" s="24" t="s">
        <v>1135</v>
      </c>
      <c r="D505" s="24" t="s">
        <v>1136</v>
      </c>
      <c r="E505" s="24" t="s">
        <v>90</v>
      </c>
      <c r="F505" s="55">
        <v>106.952</v>
      </c>
      <c r="G505" s="55">
        <v>374.685</v>
      </c>
      <c r="H505" s="55">
        <v>104.53</v>
      </c>
      <c r="I505" s="53" t="str">
        <f t="shared" si="7"/>
        <v>IDX_ID_6195</v>
      </c>
    </row>
    <row r="506" spans="2:9" x14ac:dyDescent="0.25">
      <c r="B506" s="24" t="s">
        <v>90</v>
      </c>
      <c r="C506" s="24" t="s">
        <v>1137</v>
      </c>
      <c r="D506" s="24" t="s">
        <v>1138</v>
      </c>
      <c r="E506" s="24" t="s">
        <v>90</v>
      </c>
      <c r="F506" s="55">
        <v>112.98399999999999</v>
      </c>
      <c r="G506" s="55">
        <v>168.69</v>
      </c>
      <c r="H506" s="55">
        <v>220.99</v>
      </c>
      <c r="I506" s="53" t="str">
        <f t="shared" si="7"/>
        <v>IDX_ID_6203</v>
      </c>
    </row>
    <row r="507" spans="2:9" x14ac:dyDescent="0.25">
      <c r="B507" s="24" t="s">
        <v>90</v>
      </c>
      <c r="C507" s="24" t="s">
        <v>1139</v>
      </c>
      <c r="D507" s="24" t="s">
        <v>1140</v>
      </c>
      <c r="E507" s="24" t="s">
        <v>191</v>
      </c>
      <c r="F507" s="55" t="s">
        <v>126</v>
      </c>
      <c r="G507" s="55">
        <v>552.21749999999997</v>
      </c>
      <c r="H507" s="55">
        <v>5544</v>
      </c>
      <c r="I507" s="53" t="str">
        <f t="shared" si="7"/>
        <v>IDX_ID_1005</v>
      </c>
    </row>
    <row r="508" spans="2:9" x14ac:dyDescent="0.25">
      <c r="B508" s="24" t="s">
        <v>90</v>
      </c>
      <c r="C508" s="24" t="s">
        <v>1141</v>
      </c>
      <c r="D508" s="24" t="s">
        <v>1142</v>
      </c>
      <c r="E508" s="24" t="s">
        <v>90</v>
      </c>
      <c r="F508" s="55">
        <v>124.032</v>
      </c>
      <c r="G508" s="55" t="s">
        <v>126</v>
      </c>
      <c r="H508" s="55">
        <v>195.26</v>
      </c>
      <c r="I508" s="53" t="str">
        <f t="shared" si="7"/>
        <v>IDX_ID_2755</v>
      </c>
    </row>
    <row r="509" spans="2:9" x14ac:dyDescent="0.25">
      <c r="B509" s="24" t="s">
        <v>90</v>
      </c>
      <c r="C509" s="24" t="s">
        <v>1143</v>
      </c>
      <c r="D509" s="24" t="s">
        <v>1144</v>
      </c>
      <c r="E509" s="24" t="s">
        <v>191</v>
      </c>
      <c r="F509" s="55" t="s">
        <v>126</v>
      </c>
      <c r="G509" s="55">
        <v>61.47</v>
      </c>
      <c r="H509" s="55">
        <v>42.35</v>
      </c>
      <c r="I509" s="53" t="str">
        <f t="shared" si="7"/>
        <v>IDX_ID_3076</v>
      </c>
    </row>
    <row r="510" spans="2:9" x14ac:dyDescent="0.25">
      <c r="B510" s="24" t="s">
        <v>90</v>
      </c>
      <c r="C510" s="24" t="s">
        <v>1145</v>
      </c>
      <c r="D510" s="24" t="s">
        <v>1146</v>
      </c>
      <c r="E510" s="24" t="s">
        <v>90</v>
      </c>
      <c r="F510" s="55">
        <v>164.10400000000001</v>
      </c>
      <c r="G510" s="55">
        <v>542.09249999999997</v>
      </c>
      <c r="H510" s="55">
        <v>775.84</v>
      </c>
      <c r="I510" s="53" t="str">
        <f t="shared" si="7"/>
        <v>IDX_ID_4504</v>
      </c>
    </row>
    <row r="511" spans="2:9" x14ac:dyDescent="0.25">
      <c r="B511" s="24" t="s">
        <v>90</v>
      </c>
      <c r="C511" s="24" t="s">
        <v>1147</v>
      </c>
      <c r="D511" s="24" t="s">
        <v>1148</v>
      </c>
      <c r="E511" s="24" t="s">
        <v>90</v>
      </c>
      <c r="F511" s="55" t="s">
        <v>126</v>
      </c>
      <c r="G511" s="55" t="s">
        <v>126</v>
      </c>
      <c r="H511" s="55">
        <v>828.14</v>
      </c>
      <c r="I511" s="53" t="str">
        <f t="shared" si="7"/>
        <v>IDX_ID_4512</v>
      </c>
    </row>
    <row r="512" spans="2:9" x14ac:dyDescent="0.25">
      <c r="B512" s="24" t="s">
        <v>90</v>
      </c>
      <c r="C512" s="24" t="s">
        <v>1149</v>
      </c>
      <c r="D512" s="24" t="s">
        <v>1150</v>
      </c>
      <c r="E512" s="24" t="s">
        <v>90</v>
      </c>
      <c r="F512" s="55">
        <v>527.28000000000009</v>
      </c>
      <c r="G512" s="55">
        <v>103.785</v>
      </c>
      <c r="H512" s="55"/>
      <c r="I512" s="53" t="str">
        <f t="shared" si="7"/>
        <v>IDX_ID_4520</v>
      </c>
    </row>
    <row r="513" spans="2:9" x14ac:dyDescent="0.25">
      <c r="B513" s="24" t="s">
        <v>87</v>
      </c>
      <c r="C513" s="24" t="s">
        <v>1151</v>
      </c>
      <c r="D513" s="24" t="s">
        <v>1152</v>
      </c>
      <c r="E513" s="24" t="s">
        <v>191</v>
      </c>
      <c r="F513" s="55" t="s">
        <v>126</v>
      </c>
      <c r="G513" s="55" t="s">
        <v>126</v>
      </c>
      <c r="H513" s="55"/>
      <c r="I513" s="53" t="str">
        <f t="shared" si="7"/>
        <v>IDX_ID_0788</v>
      </c>
    </row>
    <row r="514" spans="2:9" x14ac:dyDescent="0.25">
      <c r="B514" s="24" t="s">
        <v>87</v>
      </c>
      <c r="C514" s="24" t="s">
        <v>1153</v>
      </c>
      <c r="D514" s="24" t="s">
        <v>1154</v>
      </c>
      <c r="E514" s="24" t="s">
        <v>191</v>
      </c>
      <c r="F514" s="55" t="s">
        <v>126</v>
      </c>
      <c r="G514" s="55" t="s">
        <v>126</v>
      </c>
      <c r="H514" s="55"/>
      <c r="I514" s="53" t="str">
        <f t="shared" si="7"/>
        <v>IDX_ID_1630</v>
      </c>
    </row>
    <row r="515" spans="2:9" x14ac:dyDescent="0.25">
      <c r="B515" s="24" t="s">
        <v>87</v>
      </c>
      <c r="C515" s="24" t="s">
        <v>1155</v>
      </c>
      <c r="D515" s="24" t="s">
        <v>1156</v>
      </c>
      <c r="E515" s="24" t="s">
        <v>1130</v>
      </c>
      <c r="F515" s="55" t="s">
        <v>126</v>
      </c>
      <c r="G515" s="55" t="s">
        <v>126</v>
      </c>
      <c r="H515" s="55"/>
      <c r="I515" s="53" t="str">
        <f t="shared" si="7"/>
        <v>IDX_ID_2722</v>
      </c>
    </row>
    <row r="516" spans="2:9" x14ac:dyDescent="0.25">
      <c r="B516" s="24" t="s">
        <v>87</v>
      </c>
      <c r="C516" s="24" t="s">
        <v>1157</v>
      </c>
      <c r="D516" s="24" t="s">
        <v>1158</v>
      </c>
      <c r="E516" s="24" t="s">
        <v>1130</v>
      </c>
      <c r="F516" s="55" t="s">
        <v>126</v>
      </c>
      <c r="G516" s="55" t="s">
        <v>126</v>
      </c>
      <c r="H516" s="55"/>
      <c r="I516" s="53" t="str">
        <f t="shared" ref="I516:I579" si="8">"IDX_ID_" &amp; RIGHT(C516,4)</f>
        <v>IDX_ID_2723</v>
      </c>
    </row>
    <row r="517" spans="2:9" x14ac:dyDescent="0.25">
      <c r="B517" s="24" t="s">
        <v>87</v>
      </c>
      <c r="C517" s="24" t="s">
        <v>1159</v>
      </c>
      <c r="D517" s="24" t="s">
        <v>1160</v>
      </c>
      <c r="E517" s="24" t="s">
        <v>132</v>
      </c>
      <c r="F517" s="55" t="s">
        <v>126</v>
      </c>
      <c r="G517" s="55" t="s">
        <v>126</v>
      </c>
      <c r="H517" s="55">
        <v>2392.7199999999998</v>
      </c>
      <c r="I517" s="53" t="str">
        <f t="shared" si="8"/>
        <v>IDX_ID_2777</v>
      </c>
    </row>
    <row r="518" spans="2:9" x14ac:dyDescent="0.25">
      <c r="B518" s="24" t="s">
        <v>87</v>
      </c>
      <c r="C518" s="24" t="s">
        <v>1161</v>
      </c>
      <c r="D518" s="24" t="s">
        <v>1162</v>
      </c>
      <c r="E518" s="24" t="s">
        <v>191</v>
      </c>
      <c r="F518" s="55" t="s">
        <v>126</v>
      </c>
      <c r="G518" s="55" t="s">
        <v>126</v>
      </c>
      <c r="H518" s="55"/>
      <c r="I518" s="53" t="str">
        <f t="shared" si="8"/>
        <v>IDX_ID_2784</v>
      </c>
    </row>
    <row r="519" spans="2:9" x14ac:dyDescent="0.25">
      <c r="B519" s="24" t="s">
        <v>87</v>
      </c>
      <c r="C519" s="24" t="s">
        <v>1163</v>
      </c>
      <c r="D519" s="24" t="s">
        <v>1164</v>
      </c>
      <c r="E519" s="24" t="s">
        <v>191</v>
      </c>
      <c r="F519" s="55" t="s">
        <v>126</v>
      </c>
      <c r="G519" s="55" t="s">
        <v>126</v>
      </c>
      <c r="H519" s="55"/>
      <c r="I519" s="53" t="str">
        <f t="shared" si="8"/>
        <v>IDX_ID_2785</v>
      </c>
    </row>
    <row r="520" spans="2:9" x14ac:dyDescent="0.25">
      <c r="B520" s="24" t="s">
        <v>87</v>
      </c>
      <c r="C520" s="24" t="s">
        <v>1165</v>
      </c>
      <c r="D520" s="24" t="s">
        <v>1166</v>
      </c>
      <c r="E520" s="24" t="s">
        <v>191</v>
      </c>
      <c r="F520" s="55" t="s">
        <v>126</v>
      </c>
      <c r="G520" s="55" t="s">
        <v>126</v>
      </c>
      <c r="H520" s="55"/>
      <c r="I520" s="53" t="str">
        <f t="shared" si="8"/>
        <v>IDX_ID_2800</v>
      </c>
    </row>
    <row r="521" spans="2:9" x14ac:dyDescent="0.25">
      <c r="B521" s="24" t="s">
        <v>87</v>
      </c>
      <c r="C521" s="24" t="s">
        <v>1167</v>
      </c>
      <c r="D521" s="24" t="s">
        <v>1168</v>
      </c>
      <c r="E521" s="24" t="s">
        <v>132</v>
      </c>
      <c r="F521" s="55" t="s">
        <v>126</v>
      </c>
      <c r="G521" s="55" t="s">
        <v>126</v>
      </c>
      <c r="H521" s="55"/>
      <c r="I521" s="53" t="str">
        <f t="shared" si="8"/>
        <v>IDX_ID_8012</v>
      </c>
    </row>
    <row r="522" spans="2:9" x14ac:dyDescent="0.25">
      <c r="B522" s="24" t="s">
        <v>87</v>
      </c>
      <c r="C522" s="24" t="s">
        <v>1169</v>
      </c>
      <c r="D522" s="24" t="s">
        <v>1170</v>
      </c>
      <c r="E522" s="24" t="s">
        <v>191</v>
      </c>
      <c r="F522" s="55" t="s">
        <v>126</v>
      </c>
      <c r="G522" s="55">
        <v>78.307500000000005</v>
      </c>
      <c r="H522" s="55"/>
      <c r="I522" s="53" t="str">
        <f t="shared" si="8"/>
        <v>IDX_ID_8015</v>
      </c>
    </row>
    <row r="523" spans="2:9" x14ac:dyDescent="0.25">
      <c r="B523" s="24" t="s">
        <v>87</v>
      </c>
      <c r="C523" s="24" t="s">
        <v>1171</v>
      </c>
      <c r="D523" s="24" t="s">
        <v>1172</v>
      </c>
      <c r="E523" s="24" t="s">
        <v>191</v>
      </c>
      <c r="F523" s="55">
        <v>3.4560000000000004</v>
      </c>
      <c r="G523" s="55">
        <v>7.9424999999999999</v>
      </c>
      <c r="H523" s="55"/>
      <c r="I523" s="53" t="str">
        <f t="shared" si="8"/>
        <v>IDX_ID_0161</v>
      </c>
    </row>
    <row r="524" spans="2:9" x14ac:dyDescent="0.25">
      <c r="B524" s="24" t="s">
        <v>87</v>
      </c>
      <c r="C524" s="24" t="s">
        <v>1173</v>
      </c>
      <c r="D524" s="24" t="s">
        <v>1174</v>
      </c>
      <c r="E524" s="24" t="s">
        <v>132</v>
      </c>
      <c r="F524" s="55" t="s">
        <v>126</v>
      </c>
      <c r="G524" s="55" t="s">
        <v>126</v>
      </c>
      <c r="H524" s="55"/>
      <c r="I524" s="53" t="str">
        <f t="shared" si="8"/>
        <v>IDX_ID_8020</v>
      </c>
    </row>
    <row r="525" spans="2:9" x14ac:dyDescent="0.25">
      <c r="B525" s="24" t="s">
        <v>87</v>
      </c>
      <c r="C525" s="24" t="s">
        <v>1175</v>
      </c>
      <c r="D525" s="24" t="s">
        <v>1176</v>
      </c>
      <c r="E525" s="24" t="s">
        <v>191</v>
      </c>
      <c r="F525" s="55">
        <v>62.192</v>
      </c>
      <c r="G525" s="55" t="s">
        <v>126</v>
      </c>
      <c r="H525" s="55"/>
      <c r="I525" s="53" t="str">
        <f t="shared" si="8"/>
        <v>IDX_ID_8021</v>
      </c>
    </row>
    <row r="526" spans="2:9" x14ac:dyDescent="0.25">
      <c r="B526" s="24" t="s">
        <v>87</v>
      </c>
      <c r="C526" s="24" t="s">
        <v>1177</v>
      </c>
      <c r="D526" s="24" t="s">
        <v>1178</v>
      </c>
      <c r="E526" s="24" t="s">
        <v>191</v>
      </c>
      <c r="F526" s="55" t="s">
        <v>126</v>
      </c>
      <c r="G526" s="55" t="s">
        <v>126</v>
      </c>
      <c r="H526" s="55"/>
      <c r="I526" s="53" t="str">
        <f t="shared" si="8"/>
        <v>IDX_ID_0221</v>
      </c>
    </row>
    <row r="527" spans="2:9" x14ac:dyDescent="0.25">
      <c r="B527" s="24" t="s">
        <v>87</v>
      </c>
      <c r="C527" s="24" t="s">
        <v>1179</v>
      </c>
      <c r="D527" s="24" t="s">
        <v>1180</v>
      </c>
      <c r="E527" s="24" t="s">
        <v>1181</v>
      </c>
      <c r="F527" s="55">
        <v>703.16000000000008</v>
      </c>
      <c r="G527" s="55">
        <v>667.46250000000009</v>
      </c>
      <c r="H527" s="55">
        <v>765.55</v>
      </c>
      <c r="I527" s="53" t="str">
        <f t="shared" si="8"/>
        <v>IDX_ID_0014</v>
      </c>
    </row>
    <row r="528" spans="2:9" x14ac:dyDescent="0.25">
      <c r="B528" s="24" t="s">
        <v>87</v>
      </c>
      <c r="C528" s="24" t="s">
        <v>1182</v>
      </c>
      <c r="D528" s="24" t="s">
        <v>1183</v>
      </c>
      <c r="E528" s="24" t="s">
        <v>132</v>
      </c>
      <c r="F528" s="55">
        <v>1248.3280000000002</v>
      </c>
      <c r="G528" s="55">
        <v>1100.2950000000001</v>
      </c>
      <c r="H528" s="55">
        <v>1644.3</v>
      </c>
      <c r="I528" s="53" t="str">
        <f t="shared" si="8"/>
        <v>IDX_ID_0024</v>
      </c>
    </row>
    <row r="529" spans="2:9" x14ac:dyDescent="0.25">
      <c r="B529" s="24" t="s">
        <v>87</v>
      </c>
      <c r="C529" s="24" t="s">
        <v>1184</v>
      </c>
      <c r="D529" s="24" t="s">
        <v>1185</v>
      </c>
      <c r="E529" s="24" t="s">
        <v>132</v>
      </c>
      <c r="F529" s="55" t="s">
        <v>126</v>
      </c>
      <c r="G529" s="55" t="s">
        <v>126</v>
      </c>
      <c r="H529" s="55"/>
      <c r="I529" s="53" t="str">
        <f t="shared" si="8"/>
        <v>IDX_ID_0031</v>
      </c>
    </row>
    <row r="530" spans="2:9" x14ac:dyDescent="0.25">
      <c r="B530" s="24" t="s">
        <v>87</v>
      </c>
      <c r="C530" s="24" t="s">
        <v>1186</v>
      </c>
      <c r="D530" s="24" t="s">
        <v>1187</v>
      </c>
      <c r="E530" s="24" t="s">
        <v>132</v>
      </c>
      <c r="F530" s="55" t="s">
        <v>126</v>
      </c>
      <c r="G530" s="55" t="s">
        <v>126</v>
      </c>
      <c r="H530" s="55">
        <v>58.5</v>
      </c>
      <c r="I530" s="53" t="str">
        <f t="shared" si="8"/>
        <v>IDX_ID_0033</v>
      </c>
    </row>
    <row r="531" spans="2:9" x14ac:dyDescent="0.25">
      <c r="B531" s="24" t="s">
        <v>87</v>
      </c>
      <c r="C531" s="24" t="s">
        <v>1188</v>
      </c>
      <c r="D531" s="24" t="s">
        <v>1189</v>
      </c>
      <c r="E531" s="24" t="s">
        <v>132</v>
      </c>
      <c r="F531" s="55">
        <v>324.32800000000003</v>
      </c>
      <c r="G531" s="55">
        <v>547.46250000000009</v>
      </c>
      <c r="H531" s="55">
        <v>968.35</v>
      </c>
      <c r="I531" s="53" t="str">
        <f t="shared" si="8"/>
        <v>IDX_ID_0035</v>
      </c>
    </row>
    <row r="532" spans="2:9" x14ac:dyDescent="0.25">
      <c r="B532" s="24" t="s">
        <v>87</v>
      </c>
      <c r="C532" s="24" t="s">
        <v>1190</v>
      </c>
      <c r="D532" s="24" t="s">
        <v>1191</v>
      </c>
      <c r="E532" s="24" t="s">
        <v>132</v>
      </c>
      <c r="F532" s="55">
        <v>18.928000000000001</v>
      </c>
      <c r="G532" s="55">
        <v>108.29249999999999</v>
      </c>
      <c r="H532" s="55">
        <v>157.63999999999999</v>
      </c>
      <c r="I532" s="53" t="str">
        <f t="shared" si="8"/>
        <v>IDX_ID_0037</v>
      </c>
    </row>
    <row r="533" spans="2:9" x14ac:dyDescent="0.25">
      <c r="B533" s="24" t="s">
        <v>87</v>
      </c>
      <c r="C533" s="24" t="s">
        <v>1192</v>
      </c>
      <c r="D533" s="24" t="s">
        <v>1193</v>
      </c>
      <c r="E533" s="24" t="s">
        <v>132</v>
      </c>
      <c r="F533" s="55">
        <v>7621.1679999999997</v>
      </c>
      <c r="G533" s="55">
        <v>7397.0625</v>
      </c>
      <c r="H533" s="55">
        <v>7982.67</v>
      </c>
      <c r="I533" s="53" t="str">
        <f t="shared" si="8"/>
        <v>IDX_ID_0056</v>
      </c>
    </row>
    <row r="534" spans="2:9" x14ac:dyDescent="0.25">
      <c r="B534" s="24" t="s">
        <v>87</v>
      </c>
      <c r="C534" s="24" t="s">
        <v>1194</v>
      </c>
      <c r="D534" s="24" t="s">
        <v>1195</v>
      </c>
      <c r="E534" s="24" t="s">
        <v>132</v>
      </c>
      <c r="F534" s="55">
        <v>15548.728000000001</v>
      </c>
      <c r="G534" s="55">
        <v>23659.170000000002</v>
      </c>
      <c r="H534" s="55">
        <v>18287.18</v>
      </c>
      <c r="I534" s="53" t="str">
        <f t="shared" si="8"/>
        <v>IDX_ID_0057</v>
      </c>
    </row>
    <row r="535" spans="2:9" x14ac:dyDescent="0.25">
      <c r="B535" s="24" t="s">
        <v>87</v>
      </c>
      <c r="C535" s="24" t="s">
        <v>1196</v>
      </c>
      <c r="D535" s="24" t="s">
        <v>1197</v>
      </c>
      <c r="E535" s="24" t="s">
        <v>132</v>
      </c>
      <c r="F535" s="55" t="s">
        <v>126</v>
      </c>
      <c r="G535" s="55">
        <v>168.8175</v>
      </c>
      <c r="H535" s="55"/>
      <c r="I535" s="53" t="str">
        <f t="shared" si="8"/>
        <v>IDX_ID_0058</v>
      </c>
    </row>
    <row r="536" spans="2:9" x14ac:dyDescent="0.25">
      <c r="B536" s="24" t="s">
        <v>87</v>
      </c>
      <c r="C536" s="24" t="s">
        <v>1198</v>
      </c>
      <c r="D536" s="24" t="s">
        <v>1199</v>
      </c>
      <c r="E536" s="24" t="s">
        <v>132</v>
      </c>
      <c r="F536" s="55" t="s">
        <v>126</v>
      </c>
      <c r="G536" s="55">
        <v>197.625</v>
      </c>
      <c r="H536" s="55"/>
      <c r="I536" s="53" t="str">
        <f t="shared" si="8"/>
        <v>IDX_ID_0059</v>
      </c>
    </row>
    <row r="537" spans="2:9" x14ac:dyDescent="0.25">
      <c r="B537" s="24" t="s">
        <v>87</v>
      </c>
      <c r="C537" s="24" t="s">
        <v>1200</v>
      </c>
      <c r="D537" s="24" t="s">
        <v>1201</v>
      </c>
      <c r="E537" s="24" t="s">
        <v>132</v>
      </c>
      <c r="F537" s="55">
        <v>394.40000000000003</v>
      </c>
      <c r="G537" s="55">
        <v>638.34</v>
      </c>
      <c r="H537" s="55">
        <v>781.01</v>
      </c>
      <c r="I537" s="53" t="str">
        <f t="shared" si="8"/>
        <v>IDX_ID_0062</v>
      </c>
    </row>
    <row r="538" spans="2:9" x14ac:dyDescent="0.25">
      <c r="B538" s="24" t="s">
        <v>87</v>
      </c>
      <c r="C538" s="24" t="s">
        <v>1202</v>
      </c>
      <c r="D538" s="24" t="s">
        <v>1203</v>
      </c>
      <c r="E538" s="24" t="s">
        <v>132</v>
      </c>
      <c r="F538" s="55">
        <v>761.928</v>
      </c>
      <c r="G538" s="55">
        <v>780.49500000000012</v>
      </c>
      <c r="H538" s="55">
        <v>1218.72</v>
      </c>
      <c r="I538" s="53" t="str">
        <f t="shared" si="8"/>
        <v>IDX_ID_0064</v>
      </c>
    </row>
    <row r="539" spans="2:9" x14ac:dyDescent="0.25">
      <c r="B539" s="24" t="s">
        <v>87</v>
      </c>
      <c r="C539" s="24" t="s">
        <v>1204</v>
      </c>
      <c r="D539" s="24" t="s">
        <v>1205</v>
      </c>
      <c r="E539" s="24" t="s">
        <v>132</v>
      </c>
      <c r="F539" s="55" t="s">
        <v>126</v>
      </c>
      <c r="G539" s="55">
        <v>727.1925</v>
      </c>
      <c r="H539" s="55"/>
      <c r="I539" s="53" t="str">
        <f t="shared" si="8"/>
        <v>IDX_ID_0074</v>
      </c>
    </row>
    <row r="540" spans="2:9" x14ac:dyDescent="0.25">
      <c r="B540" s="24" t="s">
        <v>87</v>
      </c>
      <c r="C540" s="24" t="s">
        <v>1206</v>
      </c>
      <c r="D540" s="24" t="s">
        <v>1207</v>
      </c>
      <c r="E540" s="24" t="s">
        <v>132</v>
      </c>
      <c r="F540" s="55" t="s">
        <v>126</v>
      </c>
      <c r="G540" s="55">
        <v>637.875</v>
      </c>
      <c r="H540" s="55"/>
      <c r="I540" s="53" t="str">
        <f t="shared" si="8"/>
        <v>IDX_ID_0076</v>
      </c>
    </row>
    <row r="541" spans="2:9" x14ac:dyDescent="0.25">
      <c r="B541" s="24" t="s">
        <v>87</v>
      </c>
      <c r="C541" s="24" t="s">
        <v>1208</v>
      </c>
      <c r="D541" s="24" t="s">
        <v>1209</v>
      </c>
      <c r="E541" s="24" t="s">
        <v>1181</v>
      </c>
      <c r="F541" s="55">
        <v>606.88</v>
      </c>
      <c r="G541" s="55">
        <v>528.69749999999999</v>
      </c>
      <c r="H541" s="55">
        <v>952.08</v>
      </c>
      <c r="I541" s="53" t="str">
        <f t="shared" si="8"/>
        <v>IDX_ID_0083</v>
      </c>
    </row>
    <row r="542" spans="2:9" x14ac:dyDescent="0.25">
      <c r="B542" s="24" t="s">
        <v>87</v>
      </c>
      <c r="C542" s="24" t="s">
        <v>1210</v>
      </c>
      <c r="D542" s="24" t="s">
        <v>1211</v>
      </c>
      <c r="E542" s="24" t="s">
        <v>1181</v>
      </c>
      <c r="F542" s="55" t="s">
        <v>126</v>
      </c>
      <c r="G542" s="55">
        <v>59.295000000000002</v>
      </c>
      <c r="H542" s="55"/>
      <c r="I542" s="53" t="str">
        <f t="shared" si="8"/>
        <v>IDX_ID_0087</v>
      </c>
    </row>
    <row r="543" spans="2:9" x14ac:dyDescent="0.25">
      <c r="B543" s="24" t="s">
        <v>87</v>
      </c>
      <c r="C543" s="24" t="s">
        <v>1212</v>
      </c>
      <c r="D543" s="24" t="s">
        <v>1213</v>
      </c>
      <c r="E543" s="24" t="s">
        <v>132</v>
      </c>
      <c r="F543" s="55">
        <v>2303.4880000000003</v>
      </c>
      <c r="G543" s="55">
        <v>2151.0450000000001</v>
      </c>
      <c r="H543" s="55">
        <v>2539.88</v>
      </c>
      <c r="I543" s="53" t="str">
        <f t="shared" si="8"/>
        <v>IDX_ID_0103</v>
      </c>
    </row>
    <row r="544" spans="2:9" x14ac:dyDescent="0.25">
      <c r="B544" s="24" t="s">
        <v>87</v>
      </c>
      <c r="C544" s="24" t="s">
        <v>1214</v>
      </c>
      <c r="D544" s="24" t="s">
        <v>1215</v>
      </c>
      <c r="E544" s="24" t="s">
        <v>132</v>
      </c>
      <c r="F544" s="55">
        <v>605.44799999999998</v>
      </c>
      <c r="G544" s="55">
        <v>729.33</v>
      </c>
      <c r="H544" s="55">
        <v>864.13</v>
      </c>
      <c r="I544" s="53" t="str">
        <f t="shared" si="8"/>
        <v>IDX_ID_0106</v>
      </c>
    </row>
    <row r="545" spans="2:9" x14ac:dyDescent="0.25">
      <c r="B545" s="24" t="s">
        <v>87</v>
      </c>
      <c r="C545" s="24" t="s">
        <v>1216</v>
      </c>
      <c r="D545" s="24" t="s">
        <v>1217</v>
      </c>
      <c r="E545" s="24" t="s">
        <v>132</v>
      </c>
      <c r="F545" s="55">
        <v>514</v>
      </c>
      <c r="G545" s="55">
        <v>607.58249999999998</v>
      </c>
      <c r="H545" s="55">
        <v>740.65</v>
      </c>
      <c r="I545" s="53" t="str">
        <f t="shared" si="8"/>
        <v>IDX_ID_0110</v>
      </c>
    </row>
    <row r="546" spans="2:9" x14ac:dyDescent="0.25">
      <c r="B546" s="24" t="s">
        <v>87</v>
      </c>
      <c r="C546" s="24" t="s">
        <v>1218</v>
      </c>
      <c r="D546" s="24" t="s">
        <v>1219</v>
      </c>
      <c r="E546" s="24" t="s">
        <v>132</v>
      </c>
      <c r="F546" s="55">
        <v>7100.5119999999997</v>
      </c>
      <c r="G546" s="55">
        <v>6507.5999999999995</v>
      </c>
      <c r="H546" s="55">
        <v>9264.82</v>
      </c>
      <c r="I546" s="53" t="str">
        <f t="shared" si="8"/>
        <v>IDX_ID_0111</v>
      </c>
    </row>
    <row r="547" spans="2:9" x14ac:dyDescent="0.25">
      <c r="B547" s="24" t="s">
        <v>87</v>
      </c>
      <c r="C547" s="24" t="s">
        <v>1220</v>
      </c>
      <c r="D547" s="24" t="s">
        <v>1221</v>
      </c>
      <c r="E547" s="24" t="s">
        <v>132</v>
      </c>
      <c r="F547" s="55" t="s">
        <v>126</v>
      </c>
      <c r="G547" s="55">
        <v>14592.4725</v>
      </c>
      <c r="H547" s="55">
        <v>12966.78</v>
      </c>
      <c r="I547" s="53" t="str">
        <f t="shared" si="8"/>
        <v>IDX_ID_0114</v>
      </c>
    </row>
    <row r="548" spans="2:9" x14ac:dyDescent="0.25">
      <c r="B548" s="24" t="s">
        <v>87</v>
      </c>
      <c r="C548" s="24" t="s">
        <v>1222</v>
      </c>
      <c r="D548" s="24" t="s">
        <v>1223</v>
      </c>
      <c r="E548" s="24" t="s">
        <v>1224</v>
      </c>
      <c r="F548" s="55" t="s">
        <v>126</v>
      </c>
      <c r="G548" s="55" t="s">
        <v>126</v>
      </c>
      <c r="H548" s="55"/>
      <c r="I548" s="53" t="str">
        <f t="shared" si="8"/>
        <v>IDX_ID_0126</v>
      </c>
    </row>
    <row r="549" spans="2:9" x14ac:dyDescent="0.25">
      <c r="B549" s="24" t="s">
        <v>87</v>
      </c>
      <c r="C549" s="24" t="s">
        <v>1225</v>
      </c>
      <c r="D549" s="24" t="s">
        <v>1226</v>
      </c>
      <c r="E549" s="24" t="s">
        <v>1227</v>
      </c>
      <c r="F549" s="55" t="s">
        <v>126</v>
      </c>
      <c r="G549" s="55" t="s">
        <v>126</v>
      </c>
      <c r="H549" s="55"/>
      <c r="I549" s="53" t="str">
        <f t="shared" si="8"/>
        <v>IDX_ID_0128</v>
      </c>
    </row>
    <row r="550" spans="2:9" x14ac:dyDescent="0.25">
      <c r="B550" s="24" t="s">
        <v>87</v>
      </c>
      <c r="C550" s="24" t="s">
        <v>1228</v>
      </c>
      <c r="D550" s="24" t="s">
        <v>1229</v>
      </c>
      <c r="E550" s="24" t="s">
        <v>1227</v>
      </c>
      <c r="F550" s="55" t="s">
        <v>126</v>
      </c>
      <c r="G550" s="55" t="s">
        <v>126</v>
      </c>
      <c r="H550" s="55"/>
      <c r="I550" s="53" t="str">
        <f t="shared" si="8"/>
        <v>IDX_ID_0129</v>
      </c>
    </row>
    <row r="551" spans="2:9" x14ac:dyDescent="0.25">
      <c r="B551" s="24" t="s">
        <v>87</v>
      </c>
      <c r="C551" s="24" t="s">
        <v>1230</v>
      </c>
      <c r="D551" s="24" t="s">
        <v>1231</v>
      </c>
      <c r="E551" s="24" t="s">
        <v>1227</v>
      </c>
      <c r="F551" s="55" t="s">
        <v>126</v>
      </c>
      <c r="G551" s="55" t="s">
        <v>126</v>
      </c>
      <c r="H551" s="55"/>
      <c r="I551" s="53" t="str">
        <f t="shared" si="8"/>
        <v>IDX_ID_0130</v>
      </c>
    </row>
    <row r="552" spans="2:9" x14ac:dyDescent="0.25">
      <c r="B552" s="24" t="s">
        <v>87</v>
      </c>
      <c r="C552" s="24" t="s">
        <v>1232</v>
      </c>
      <c r="D552" s="24" t="s">
        <v>1233</v>
      </c>
      <c r="E552" s="24" t="s">
        <v>1227</v>
      </c>
      <c r="F552" s="55" t="s">
        <v>126</v>
      </c>
      <c r="G552" s="55" t="s">
        <v>126</v>
      </c>
      <c r="H552" s="55"/>
      <c r="I552" s="53" t="str">
        <f t="shared" si="8"/>
        <v>IDX_ID_0131</v>
      </c>
    </row>
    <row r="553" spans="2:9" x14ac:dyDescent="0.25">
      <c r="B553" s="24" t="s">
        <v>87</v>
      </c>
      <c r="C553" s="24" t="s">
        <v>1234</v>
      </c>
      <c r="D553" s="24" t="s">
        <v>1235</v>
      </c>
      <c r="E553" s="24" t="s">
        <v>1103</v>
      </c>
      <c r="F553" s="55" t="s">
        <v>126</v>
      </c>
      <c r="G553" s="55" t="s">
        <v>126</v>
      </c>
      <c r="H553" s="55"/>
      <c r="I553" s="53" t="str">
        <f t="shared" si="8"/>
        <v>IDX_ID_0134</v>
      </c>
    </row>
    <row r="554" spans="2:9" x14ac:dyDescent="0.25">
      <c r="B554" s="24" t="s">
        <v>87</v>
      </c>
      <c r="C554" s="24" t="s">
        <v>1236</v>
      </c>
      <c r="D554" s="24" t="s">
        <v>1237</v>
      </c>
      <c r="E554" s="24" t="s">
        <v>1238</v>
      </c>
      <c r="F554" s="55">
        <v>2321.2800000000002</v>
      </c>
      <c r="G554" s="55" t="s">
        <v>126</v>
      </c>
      <c r="H554" s="55"/>
      <c r="I554" s="53" t="str">
        <f t="shared" si="8"/>
        <v>IDX_ID_0142</v>
      </c>
    </row>
    <row r="555" spans="2:9" x14ac:dyDescent="0.25">
      <c r="B555" s="24" t="s">
        <v>87</v>
      </c>
      <c r="C555" s="24" t="s">
        <v>1239</v>
      </c>
      <c r="D555" s="24" t="s">
        <v>1240</v>
      </c>
      <c r="E555" s="24" t="s">
        <v>217</v>
      </c>
      <c r="F555" s="55" t="s">
        <v>126</v>
      </c>
      <c r="G555" s="55" t="s">
        <v>126</v>
      </c>
      <c r="H555" s="55"/>
      <c r="I555" s="53" t="str">
        <f t="shared" si="8"/>
        <v>IDX_ID_0154</v>
      </c>
    </row>
    <row r="556" spans="2:9" x14ac:dyDescent="0.25">
      <c r="B556" s="24" t="s">
        <v>87</v>
      </c>
      <c r="C556" s="24" t="s">
        <v>1241</v>
      </c>
      <c r="D556" s="24" t="s">
        <v>1242</v>
      </c>
      <c r="E556" s="24" t="s">
        <v>217</v>
      </c>
      <c r="F556" s="55" t="s">
        <v>126</v>
      </c>
      <c r="G556" s="55" t="s">
        <v>126</v>
      </c>
      <c r="H556" s="55"/>
      <c r="I556" s="53" t="str">
        <f t="shared" si="8"/>
        <v>IDX_ID_0158</v>
      </c>
    </row>
    <row r="557" spans="2:9" x14ac:dyDescent="0.25">
      <c r="B557" s="24" t="s">
        <v>87</v>
      </c>
      <c r="C557" s="24" t="s">
        <v>1243</v>
      </c>
      <c r="D557" s="24" t="s">
        <v>1244</v>
      </c>
      <c r="E557" s="24" t="s">
        <v>1103</v>
      </c>
      <c r="F557" s="55" t="s">
        <v>126</v>
      </c>
      <c r="G557" s="55" t="s">
        <v>126</v>
      </c>
      <c r="H557" s="55">
        <v>29.5</v>
      </c>
      <c r="I557" s="53" t="str">
        <f t="shared" si="8"/>
        <v>IDX_ID_0166</v>
      </c>
    </row>
    <row r="558" spans="2:9" x14ac:dyDescent="0.25">
      <c r="B558" s="24" t="s">
        <v>87</v>
      </c>
      <c r="C558" s="24" t="s">
        <v>1245</v>
      </c>
      <c r="D558" s="24" t="s">
        <v>1246</v>
      </c>
      <c r="E558" s="24" t="s">
        <v>1238</v>
      </c>
      <c r="F558" s="55">
        <v>4605.12</v>
      </c>
      <c r="G558" s="55" t="s">
        <v>126</v>
      </c>
      <c r="H558" s="55"/>
      <c r="I558" s="53" t="str">
        <f t="shared" si="8"/>
        <v>IDX_ID_0211</v>
      </c>
    </row>
    <row r="559" spans="2:9" x14ac:dyDescent="0.25">
      <c r="B559" s="24" t="s">
        <v>87</v>
      </c>
      <c r="C559" s="24" t="s">
        <v>1247</v>
      </c>
      <c r="D559" s="24" t="s">
        <v>1248</v>
      </c>
      <c r="E559" s="24" t="s">
        <v>1249</v>
      </c>
      <c r="F559" s="55" t="s">
        <v>126</v>
      </c>
      <c r="G559" s="55" t="s">
        <v>126</v>
      </c>
      <c r="H559" s="55"/>
      <c r="I559" s="53" t="str">
        <f t="shared" si="8"/>
        <v>IDX_ID_0221</v>
      </c>
    </row>
    <row r="560" spans="2:9" x14ac:dyDescent="0.25">
      <c r="B560" s="24" t="s">
        <v>87</v>
      </c>
      <c r="C560" s="24" t="s">
        <v>1250</v>
      </c>
      <c r="D560" s="24" t="s">
        <v>1251</v>
      </c>
      <c r="E560" s="24" t="s">
        <v>1103</v>
      </c>
      <c r="F560" s="55" t="s">
        <v>126</v>
      </c>
      <c r="G560" s="55" t="s">
        <v>126</v>
      </c>
      <c r="H560" s="55">
        <v>2270.66</v>
      </c>
      <c r="I560" s="53" t="str">
        <f t="shared" si="8"/>
        <v>IDX_ID_0222</v>
      </c>
    </row>
    <row r="561" spans="2:9" x14ac:dyDescent="0.25">
      <c r="B561" s="24" t="s">
        <v>87</v>
      </c>
      <c r="C561" s="24" t="s">
        <v>1252</v>
      </c>
      <c r="D561" s="24" t="s">
        <v>1253</v>
      </c>
      <c r="E561" s="24" t="s">
        <v>1254</v>
      </c>
      <c r="F561" s="55" t="s">
        <v>126</v>
      </c>
      <c r="G561" s="55" t="s">
        <v>126</v>
      </c>
      <c r="H561" s="55"/>
      <c r="I561" s="53" t="str">
        <f t="shared" si="8"/>
        <v>IDX_ID_0225</v>
      </c>
    </row>
    <row r="562" spans="2:9" x14ac:dyDescent="0.25">
      <c r="B562" s="24" t="s">
        <v>87</v>
      </c>
      <c r="C562" s="24" t="s">
        <v>1255</v>
      </c>
      <c r="D562" s="24" t="s">
        <v>1256</v>
      </c>
      <c r="E562" s="24" t="s">
        <v>1249</v>
      </c>
      <c r="F562" s="55" t="s">
        <v>126</v>
      </c>
      <c r="G562" s="55" t="s">
        <v>126</v>
      </c>
      <c r="H562" s="55"/>
      <c r="I562" s="53" t="str">
        <f t="shared" si="8"/>
        <v>IDX_ID_0231</v>
      </c>
    </row>
    <row r="563" spans="2:9" x14ac:dyDescent="0.25">
      <c r="B563" s="24" t="s">
        <v>87</v>
      </c>
      <c r="C563" s="24" t="s">
        <v>1257</v>
      </c>
      <c r="D563" s="24" t="s">
        <v>1258</v>
      </c>
      <c r="E563" s="24" t="s">
        <v>1249</v>
      </c>
      <c r="F563" s="55" t="s">
        <v>126</v>
      </c>
      <c r="G563" s="55" t="s">
        <v>126</v>
      </c>
      <c r="H563" s="55"/>
      <c r="I563" s="53" t="str">
        <f t="shared" si="8"/>
        <v>IDX_ID_0233</v>
      </c>
    </row>
    <row r="564" spans="2:9" x14ac:dyDescent="0.25">
      <c r="B564" s="24" t="s">
        <v>87</v>
      </c>
      <c r="C564" s="24" t="s">
        <v>1259</v>
      </c>
      <c r="D564" s="24" t="s">
        <v>1260</v>
      </c>
      <c r="E564" s="24" t="s">
        <v>1249</v>
      </c>
      <c r="F564" s="55" t="s">
        <v>126</v>
      </c>
      <c r="G564" s="55" t="s">
        <v>126</v>
      </c>
      <c r="H564" s="55"/>
      <c r="I564" s="53" t="str">
        <f t="shared" si="8"/>
        <v>IDX_ID_0234</v>
      </c>
    </row>
    <row r="565" spans="2:9" x14ac:dyDescent="0.25">
      <c r="B565" s="24" t="s">
        <v>87</v>
      </c>
      <c r="C565" s="24" t="s">
        <v>1261</v>
      </c>
      <c r="D565" s="24" t="s">
        <v>1262</v>
      </c>
      <c r="E565" s="24" t="s">
        <v>1249</v>
      </c>
      <c r="F565" s="55" t="s">
        <v>126</v>
      </c>
      <c r="G565" s="55" t="s">
        <v>126</v>
      </c>
      <c r="H565" s="55"/>
      <c r="I565" s="53" t="str">
        <f t="shared" si="8"/>
        <v>IDX_ID_0235</v>
      </c>
    </row>
    <row r="566" spans="2:9" x14ac:dyDescent="0.25">
      <c r="B566" s="24" t="s">
        <v>87</v>
      </c>
      <c r="C566" s="24" t="s">
        <v>1263</v>
      </c>
      <c r="D566" s="24" t="s">
        <v>1264</v>
      </c>
      <c r="E566" s="24" t="s">
        <v>217</v>
      </c>
      <c r="F566" s="55" t="s">
        <v>126</v>
      </c>
      <c r="G566" s="55">
        <v>15180.337500000001</v>
      </c>
      <c r="H566" s="55">
        <v>19557</v>
      </c>
      <c r="I566" s="53" t="str">
        <f t="shared" si="8"/>
        <v>IDX_ID_0236</v>
      </c>
    </row>
    <row r="567" spans="2:9" x14ac:dyDescent="0.25">
      <c r="B567" s="24" t="s">
        <v>87</v>
      </c>
      <c r="C567" s="24" t="s">
        <v>1265</v>
      </c>
      <c r="D567" s="24" t="s">
        <v>1266</v>
      </c>
      <c r="E567" s="24" t="s">
        <v>1267</v>
      </c>
      <c r="F567" s="55" t="s">
        <v>126</v>
      </c>
      <c r="G567" s="55" t="s">
        <v>126</v>
      </c>
      <c r="H567" s="55"/>
      <c r="I567" s="53" t="str">
        <f t="shared" si="8"/>
        <v>IDX_ID_0269</v>
      </c>
    </row>
    <row r="568" spans="2:9" x14ac:dyDescent="0.25">
      <c r="B568" s="24" t="s">
        <v>87</v>
      </c>
      <c r="C568" s="24" t="s">
        <v>1268</v>
      </c>
      <c r="D568" s="24" t="s">
        <v>1269</v>
      </c>
      <c r="E568" s="24" t="s">
        <v>217</v>
      </c>
      <c r="F568" s="55" t="s">
        <v>126</v>
      </c>
      <c r="G568" s="55" t="s">
        <v>126</v>
      </c>
      <c r="H568" s="55"/>
      <c r="I568" s="53" t="str">
        <f t="shared" si="8"/>
        <v>IDX_ID_0299</v>
      </c>
    </row>
    <row r="569" spans="2:9" x14ac:dyDescent="0.25">
      <c r="B569" s="24" t="s">
        <v>87</v>
      </c>
      <c r="C569" s="24" t="s">
        <v>1270</v>
      </c>
      <c r="D569" s="24" t="s">
        <v>1271</v>
      </c>
      <c r="E569" s="24" t="s">
        <v>217</v>
      </c>
      <c r="F569" s="55" t="s">
        <v>126</v>
      </c>
      <c r="G569" s="55" t="s">
        <v>126</v>
      </c>
      <c r="H569" s="55"/>
      <c r="I569" s="53" t="str">
        <f t="shared" si="8"/>
        <v>IDX_ID_0338</v>
      </c>
    </row>
    <row r="570" spans="2:9" x14ac:dyDescent="0.25">
      <c r="B570" s="24" t="s">
        <v>87</v>
      </c>
      <c r="C570" s="24" t="s">
        <v>1272</v>
      </c>
      <c r="D570" s="24" t="s">
        <v>1273</v>
      </c>
      <c r="E570" s="24" t="s">
        <v>132</v>
      </c>
      <c r="F570" s="55">
        <v>392.98400000000004</v>
      </c>
      <c r="G570" s="55">
        <v>524.73</v>
      </c>
      <c r="H570" s="55">
        <v>426.62</v>
      </c>
      <c r="I570" s="53" t="str">
        <f t="shared" si="8"/>
        <v>IDX_ID_0349</v>
      </c>
    </row>
    <row r="571" spans="2:9" x14ac:dyDescent="0.25">
      <c r="B571" s="24" t="s">
        <v>87</v>
      </c>
      <c r="C571" s="24" t="s">
        <v>1274</v>
      </c>
      <c r="D571" s="24" t="s">
        <v>1275</v>
      </c>
      <c r="E571" s="24" t="s">
        <v>132</v>
      </c>
      <c r="F571" s="55">
        <v>465.34399999999999</v>
      </c>
      <c r="G571" s="55">
        <v>1348.9349999999999</v>
      </c>
      <c r="H571" s="55">
        <v>848.43</v>
      </c>
      <c r="I571" s="53" t="str">
        <f t="shared" si="8"/>
        <v>IDX_ID_0353</v>
      </c>
    </row>
    <row r="572" spans="2:9" x14ac:dyDescent="0.25">
      <c r="B572" s="24" t="s">
        <v>87</v>
      </c>
      <c r="C572" s="24" t="s">
        <v>1276</v>
      </c>
      <c r="D572" s="24" t="s">
        <v>1277</v>
      </c>
      <c r="E572" s="24" t="s">
        <v>217</v>
      </c>
      <c r="F572" s="55" t="s">
        <v>126</v>
      </c>
      <c r="G572" s="55">
        <v>6753.24</v>
      </c>
      <c r="H572" s="55">
        <v>9247.68</v>
      </c>
      <c r="I572" s="53" t="str">
        <f t="shared" si="8"/>
        <v>IDX_ID_0365</v>
      </c>
    </row>
    <row r="573" spans="2:9" x14ac:dyDescent="0.25">
      <c r="B573" s="24" t="s">
        <v>87</v>
      </c>
      <c r="C573" s="24" t="s">
        <v>1278</v>
      </c>
      <c r="D573" s="24" t="s">
        <v>1279</v>
      </c>
      <c r="E573" s="24" t="s">
        <v>132</v>
      </c>
      <c r="F573" s="55">
        <v>1097.048</v>
      </c>
      <c r="G573" s="55">
        <v>1596.5325</v>
      </c>
      <c r="H573" s="55">
        <v>2361.56</v>
      </c>
      <c r="I573" s="53" t="str">
        <f t="shared" si="8"/>
        <v>IDX_ID_0366</v>
      </c>
    </row>
    <row r="574" spans="2:9" x14ac:dyDescent="0.25">
      <c r="B574" s="24" t="s">
        <v>87</v>
      </c>
      <c r="C574" s="24" t="s">
        <v>1280</v>
      </c>
      <c r="D574" s="24" t="s">
        <v>1281</v>
      </c>
      <c r="E574" s="24" t="s">
        <v>1224</v>
      </c>
      <c r="F574" s="55" t="s">
        <v>126</v>
      </c>
      <c r="G574" s="55" t="s">
        <v>126</v>
      </c>
      <c r="H574" s="55"/>
      <c r="I574" s="53" t="str">
        <f t="shared" si="8"/>
        <v>IDX_ID_0414</v>
      </c>
    </row>
    <row r="575" spans="2:9" x14ac:dyDescent="0.25">
      <c r="B575" s="24" t="s">
        <v>87</v>
      </c>
      <c r="C575" s="24" t="s">
        <v>1282</v>
      </c>
      <c r="D575" s="24" t="s">
        <v>1283</v>
      </c>
      <c r="E575" s="24" t="s">
        <v>217</v>
      </c>
      <c r="F575" s="55" t="s">
        <v>126</v>
      </c>
      <c r="G575" s="55">
        <v>4270.4400000000005</v>
      </c>
      <c r="H575" s="55">
        <v>5733</v>
      </c>
      <c r="I575" s="53" t="str">
        <f t="shared" si="8"/>
        <v>IDX_ID_0415</v>
      </c>
    </row>
    <row r="576" spans="2:9" x14ac:dyDescent="0.25">
      <c r="B576" s="24" t="s">
        <v>87</v>
      </c>
      <c r="C576" s="24" t="s">
        <v>1284</v>
      </c>
      <c r="D576" s="24" t="s">
        <v>1285</v>
      </c>
      <c r="E576" s="24" t="s">
        <v>1254</v>
      </c>
      <c r="F576" s="55">
        <v>1417.248</v>
      </c>
      <c r="G576" s="55" t="s">
        <v>126</v>
      </c>
      <c r="H576" s="55"/>
      <c r="I576" s="53" t="str">
        <f t="shared" si="8"/>
        <v>IDX_ID_0416</v>
      </c>
    </row>
    <row r="577" spans="2:9" x14ac:dyDescent="0.25">
      <c r="B577" s="24" t="s">
        <v>87</v>
      </c>
      <c r="C577" s="24" t="s">
        <v>1286</v>
      </c>
      <c r="D577" s="24" t="s">
        <v>1287</v>
      </c>
      <c r="E577" s="24" t="s">
        <v>1103</v>
      </c>
      <c r="F577" s="55" t="s">
        <v>126</v>
      </c>
      <c r="G577" s="55" t="s">
        <v>126</v>
      </c>
      <c r="H577" s="55">
        <v>82.08</v>
      </c>
      <c r="I577" s="53" t="str">
        <f t="shared" si="8"/>
        <v>IDX_ID_0417</v>
      </c>
    </row>
    <row r="578" spans="2:9" x14ac:dyDescent="0.25">
      <c r="B578" s="24" t="s">
        <v>87</v>
      </c>
      <c r="C578" s="24" t="s">
        <v>1288</v>
      </c>
      <c r="D578" s="24" t="s">
        <v>1289</v>
      </c>
      <c r="E578" s="24" t="s">
        <v>217</v>
      </c>
      <c r="F578" s="55" t="s">
        <v>126</v>
      </c>
      <c r="G578" s="55" t="s">
        <v>126</v>
      </c>
      <c r="H578" s="55"/>
      <c r="I578" s="53" t="str">
        <f t="shared" si="8"/>
        <v>IDX_ID_0457</v>
      </c>
    </row>
    <row r="579" spans="2:9" x14ac:dyDescent="0.25">
      <c r="B579" s="24" t="s">
        <v>87</v>
      </c>
      <c r="C579" s="24" t="s">
        <v>1290</v>
      </c>
      <c r="D579" s="24" t="s">
        <v>1291</v>
      </c>
      <c r="E579" s="24" t="s">
        <v>217</v>
      </c>
      <c r="F579" s="55" t="s">
        <v>126</v>
      </c>
      <c r="G579" s="55">
        <v>2173.6275000000001</v>
      </c>
      <c r="H579" s="55">
        <v>2864.16</v>
      </c>
      <c r="I579" s="53" t="str">
        <f t="shared" si="8"/>
        <v>IDX_ID_0461</v>
      </c>
    </row>
    <row r="580" spans="2:9" x14ac:dyDescent="0.25">
      <c r="B580" s="24" t="s">
        <v>87</v>
      </c>
      <c r="C580" s="24" t="s">
        <v>1292</v>
      </c>
      <c r="D580" s="24" t="s">
        <v>1293</v>
      </c>
      <c r="E580" s="24" t="s">
        <v>1103</v>
      </c>
      <c r="F580" s="55" t="s">
        <v>126</v>
      </c>
      <c r="G580" s="55" t="s">
        <v>126</v>
      </c>
      <c r="H580" s="55">
        <v>0</v>
      </c>
      <c r="I580" s="53" t="str">
        <f t="shared" ref="I580:I643" si="9">"IDX_ID_" &amp; RIGHT(C580,4)</f>
        <v>IDX_ID_0464</v>
      </c>
    </row>
    <row r="581" spans="2:9" x14ac:dyDescent="0.25">
      <c r="B581" s="24" t="s">
        <v>87</v>
      </c>
      <c r="C581" s="24" t="s">
        <v>1294</v>
      </c>
      <c r="D581" s="24" t="s">
        <v>1295</v>
      </c>
      <c r="E581" s="24" t="s">
        <v>1103</v>
      </c>
      <c r="F581" s="55" t="s">
        <v>126</v>
      </c>
      <c r="G581" s="55" t="s">
        <v>126</v>
      </c>
      <c r="H581" s="55"/>
      <c r="I581" s="53" t="str">
        <f t="shared" si="9"/>
        <v>IDX_ID_0490</v>
      </c>
    </row>
    <row r="582" spans="2:9" x14ac:dyDescent="0.25">
      <c r="B582" s="24" t="s">
        <v>87</v>
      </c>
      <c r="C582" s="24" t="s">
        <v>1296</v>
      </c>
      <c r="D582" s="24" t="s">
        <v>1297</v>
      </c>
      <c r="E582" s="24" t="s">
        <v>1254</v>
      </c>
      <c r="F582" s="55">
        <v>2884.2240000000002</v>
      </c>
      <c r="G582" s="55" t="s">
        <v>126</v>
      </c>
      <c r="H582" s="55"/>
      <c r="I582" s="53" t="str">
        <f t="shared" si="9"/>
        <v>IDX_ID_0491</v>
      </c>
    </row>
    <row r="583" spans="2:9" x14ac:dyDescent="0.25">
      <c r="B583" s="24" t="s">
        <v>87</v>
      </c>
      <c r="C583" s="24" t="s">
        <v>1298</v>
      </c>
      <c r="D583" s="24" t="s">
        <v>1299</v>
      </c>
      <c r="E583" s="24" t="s">
        <v>1224</v>
      </c>
      <c r="F583" s="55" t="s">
        <v>126</v>
      </c>
      <c r="G583" s="55" t="s">
        <v>126</v>
      </c>
      <c r="H583" s="55"/>
      <c r="I583" s="53" t="str">
        <f t="shared" si="9"/>
        <v>IDX_ID_0492</v>
      </c>
    </row>
    <row r="584" spans="2:9" x14ac:dyDescent="0.25">
      <c r="B584" s="24" t="s">
        <v>87</v>
      </c>
      <c r="C584" s="24" t="s">
        <v>1300</v>
      </c>
      <c r="D584" s="24" t="s">
        <v>1301</v>
      </c>
      <c r="E584" s="24" t="s">
        <v>217</v>
      </c>
      <c r="F584" s="55" t="s">
        <v>126</v>
      </c>
      <c r="G584" s="55" t="s">
        <v>126</v>
      </c>
      <c r="H584" s="55"/>
      <c r="I584" s="53" t="str">
        <f t="shared" si="9"/>
        <v>IDX_ID_0511</v>
      </c>
    </row>
    <row r="585" spans="2:9" x14ac:dyDescent="0.25">
      <c r="B585" s="24" t="s">
        <v>87</v>
      </c>
      <c r="C585" s="24" t="s">
        <v>1302</v>
      </c>
      <c r="D585" s="24" t="s">
        <v>1303</v>
      </c>
      <c r="E585" s="24" t="s">
        <v>217</v>
      </c>
      <c r="F585" s="55" t="s">
        <v>126</v>
      </c>
      <c r="G585" s="55" t="s">
        <v>126</v>
      </c>
      <c r="H585" s="55"/>
      <c r="I585" s="53" t="str">
        <f t="shared" si="9"/>
        <v>IDX_ID_0523</v>
      </c>
    </row>
    <row r="586" spans="2:9" x14ac:dyDescent="0.25">
      <c r="B586" s="24" t="s">
        <v>87</v>
      </c>
      <c r="C586" s="24" t="s">
        <v>1304</v>
      </c>
      <c r="D586" s="24" t="s">
        <v>1305</v>
      </c>
      <c r="E586" s="24" t="s">
        <v>217</v>
      </c>
      <c r="F586" s="55" t="s">
        <v>126</v>
      </c>
      <c r="G586" s="55">
        <v>18517.822500000002</v>
      </c>
      <c r="H586" s="55">
        <v>25359.360000000001</v>
      </c>
      <c r="I586" s="53" t="str">
        <f t="shared" si="9"/>
        <v>IDX_ID_0531</v>
      </c>
    </row>
    <row r="587" spans="2:9" x14ac:dyDescent="0.25">
      <c r="B587" s="24" t="s">
        <v>87</v>
      </c>
      <c r="C587" s="24" t="s">
        <v>1306</v>
      </c>
      <c r="D587" s="24" t="s">
        <v>1307</v>
      </c>
      <c r="E587" s="24" t="s">
        <v>1103</v>
      </c>
      <c r="F587" s="55" t="s">
        <v>126</v>
      </c>
      <c r="G587" s="55" t="s">
        <v>126</v>
      </c>
      <c r="H587" s="55">
        <v>176.08</v>
      </c>
      <c r="I587" s="53" t="str">
        <f t="shared" si="9"/>
        <v>IDX_ID_0541</v>
      </c>
    </row>
    <row r="588" spans="2:9" x14ac:dyDescent="0.25">
      <c r="B588" s="24" t="s">
        <v>87</v>
      </c>
      <c r="C588" s="24" t="s">
        <v>1308</v>
      </c>
      <c r="D588" s="24" t="s">
        <v>1309</v>
      </c>
      <c r="E588" s="24" t="s">
        <v>1254</v>
      </c>
      <c r="F588" s="55" t="s">
        <v>126</v>
      </c>
      <c r="G588" s="55" t="s">
        <v>126</v>
      </c>
      <c r="H588" s="55"/>
      <c r="I588" s="53" t="str">
        <f t="shared" si="9"/>
        <v>IDX_ID_0544</v>
      </c>
    </row>
    <row r="589" spans="2:9" x14ac:dyDescent="0.25">
      <c r="B589" s="24" t="s">
        <v>87</v>
      </c>
      <c r="C589" s="24" t="s">
        <v>1310</v>
      </c>
      <c r="D589" s="24" t="s">
        <v>1311</v>
      </c>
      <c r="E589" s="24" t="s">
        <v>1103</v>
      </c>
      <c r="F589" s="55" t="s">
        <v>126</v>
      </c>
      <c r="G589" s="55" t="s">
        <v>126</v>
      </c>
      <c r="H589" s="55">
        <v>-336</v>
      </c>
      <c r="I589" s="53" t="str">
        <f t="shared" si="9"/>
        <v>IDX_ID_0630</v>
      </c>
    </row>
    <row r="590" spans="2:9" x14ac:dyDescent="0.25">
      <c r="B590" s="24" t="s">
        <v>87</v>
      </c>
      <c r="C590" s="24" t="s">
        <v>1312</v>
      </c>
      <c r="D590" s="24" t="s">
        <v>1313</v>
      </c>
      <c r="E590" s="24" t="s">
        <v>132</v>
      </c>
      <c r="F590" s="55">
        <v>1104.232</v>
      </c>
      <c r="G590" s="55">
        <v>1283.04</v>
      </c>
      <c r="H590" s="55">
        <v>583.12</v>
      </c>
      <c r="I590" s="53" t="str">
        <f t="shared" si="9"/>
        <v>IDX_ID_0631</v>
      </c>
    </row>
    <row r="591" spans="2:9" x14ac:dyDescent="0.25">
      <c r="B591" s="24" t="s">
        <v>87</v>
      </c>
      <c r="C591" s="24" t="s">
        <v>1314</v>
      </c>
      <c r="D591" s="24" t="s">
        <v>1315</v>
      </c>
      <c r="E591" s="24" t="s">
        <v>1227</v>
      </c>
      <c r="F591" s="55" t="s">
        <v>126</v>
      </c>
      <c r="G591" s="55" t="s">
        <v>126</v>
      </c>
      <c r="H591" s="55"/>
      <c r="I591" s="53" t="str">
        <f t="shared" si="9"/>
        <v>IDX_ID_0692</v>
      </c>
    </row>
    <row r="592" spans="2:9" x14ac:dyDescent="0.25">
      <c r="B592" s="24" t="s">
        <v>87</v>
      </c>
      <c r="C592" s="24" t="s">
        <v>1316</v>
      </c>
      <c r="D592" s="24" t="s">
        <v>1317</v>
      </c>
      <c r="E592" s="24" t="s">
        <v>132</v>
      </c>
      <c r="F592" s="55">
        <v>840.80799999999999</v>
      </c>
      <c r="G592" s="55">
        <v>875.64</v>
      </c>
      <c r="H592" s="55">
        <v>1764.61</v>
      </c>
      <c r="I592" s="53" t="str">
        <f t="shared" si="9"/>
        <v>IDX_ID_0723</v>
      </c>
    </row>
    <row r="593" spans="2:9" x14ac:dyDescent="0.25">
      <c r="B593" s="24" t="s">
        <v>87</v>
      </c>
      <c r="C593" s="24" t="s">
        <v>1318</v>
      </c>
      <c r="D593" s="24" t="s">
        <v>1319</v>
      </c>
      <c r="E593" s="24" t="s">
        <v>132</v>
      </c>
      <c r="F593" s="55">
        <v>1752.6480000000001</v>
      </c>
      <c r="G593" s="55">
        <v>778.27500000000009</v>
      </c>
      <c r="H593" s="55">
        <v>927.42</v>
      </c>
      <c r="I593" s="53" t="str">
        <f t="shared" si="9"/>
        <v>IDX_ID_0729</v>
      </c>
    </row>
    <row r="594" spans="2:9" x14ac:dyDescent="0.25">
      <c r="B594" s="24" t="s">
        <v>87</v>
      </c>
      <c r="C594" s="24" t="s">
        <v>1320</v>
      </c>
      <c r="D594" s="24" t="s">
        <v>1321</v>
      </c>
      <c r="E594" s="24" t="s">
        <v>1181</v>
      </c>
      <c r="F594" s="55" t="s">
        <v>126</v>
      </c>
      <c r="G594" s="55">
        <v>37.8675</v>
      </c>
      <c r="H594" s="55"/>
      <c r="I594" s="53" t="str">
        <f t="shared" si="9"/>
        <v>IDX_ID_0730</v>
      </c>
    </row>
    <row r="595" spans="2:9" x14ac:dyDescent="0.25">
      <c r="B595" s="24" t="s">
        <v>87</v>
      </c>
      <c r="C595" s="24" t="s">
        <v>1322</v>
      </c>
      <c r="D595" s="24" t="s">
        <v>1323</v>
      </c>
      <c r="E595" s="24" t="s">
        <v>132</v>
      </c>
      <c r="F595" s="55">
        <v>4199.9440000000004</v>
      </c>
      <c r="G595" s="55">
        <v>3452.2049999999999</v>
      </c>
      <c r="H595" s="55">
        <v>2673.19</v>
      </c>
      <c r="I595" s="53" t="str">
        <f t="shared" si="9"/>
        <v>IDX_ID_0732</v>
      </c>
    </row>
    <row r="596" spans="2:9" x14ac:dyDescent="0.25">
      <c r="B596" s="24" t="s">
        <v>87</v>
      </c>
      <c r="C596" s="24" t="s">
        <v>1324</v>
      </c>
      <c r="D596" s="24" t="s">
        <v>1325</v>
      </c>
      <c r="E596" s="24" t="s">
        <v>132</v>
      </c>
      <c r="F596" s="55">
        <v>5151.16</v>
      </c>
      <c r="G596" s="55">
        <v>1836.06</v>
      </c>
      <c r="H596" s="55">
        <v>2686.6</v>
      </c>
      <c r="I596" s="53" t="str">
        <f t="shared" si="9"/>
        <v>IDX_ID_0733</v>
      </c>
    </row>
    <row r="597" spans="2:9" x14ac:dyDescent="0.25">
      <c r="B597" s="24" t="s">
        <v>87</v>
      </c>
      <c r="C597" s="24" t="s">
        <v>1326</v>
      </c>
      <c r="D597" s="24" t="s">
        <v>1327</v>
      </c>
      <c r="E597" s="24" t="s">
        <v>217</v>
      </c>
      <c r="F597" s="55" t="s">
        <v>126</v>
      </c>
      <c r="G597" s="55">
        <v>2694.2775000000001</v>
      </c>
      <c r="H597" s="55">
        <v>3689.4</v>
      </c>
      <c r="I597" s="53" t="str">
        <f t="shared" si="9"/>
        <v>IDX_ID_0737</v>
      </c>
    </row>
    <row r="598" spans="2:9" x14ac:dyDescent="0.25">
      <c r="B598" s="24" t="s">
        <v>87</v>
      </c>
      <c r="C598" s="24" t="s">
        <v>1328</v>
      </c>
      <c r="D598" s="24" t="s">
        <v>1329</v>
      </c>
      <c r="E598" s="24" t="s">
        <v>1238</v>
      </c>
      <c r="F598" s="55">
        <v>2417.7599999999998</v>
      </c>
      <c r="G598" s="55" t="s">
        <v>126</v>
      </c>
      <c r="H598" s="55"/>
      <c r="I598" s="53" t="str">
        <f t="shared" si="9"/>
        <v>IDX_ID_0757</v>
      </c>
    </row>
    <row r="599" spans="2:9" x14ac:dyDescent="0.25">
      <c r="B599" s="24" t="s">
        <v>87</v>
      </c>
      <c r="C599" s="24" t="s">
        <v>1330</v>
      </c>
      <c r="D599" s="24" t="s">
        <v>1331</v>
      </c>
      <c r="E599" s="24" t="s">
        <v>132</v>
      </c>
      <c r="F599" s="55">
        <v>5324.0800000000008</v>
      </c>
      <c r="G599" s="55">
        <v>3300.7799999999997</v>
      </c>
      <c r="H599" s="55">
        <v>4191.22</v>
      </c>
      <c r="I599" s="53" t="str">
        <f t="shared" si="9"/>
        <v>IDX_ID_0766</v>
      </c>
    </row>
    <row r="600" spans="2:9" x14ac:dyDescent="0.25">
      <c r="B600" s="24" t="s">
        <v>87</v>
      </c>
      <c r="C600" s="24" t="s">
        <v>1332</v>
      </c>
      <c r="D600" s="24" t="s">
        <v>1333</v>
      </c>
      <c r="E600" s="24" t="s">
        <v>132</v>
      </c>
      <c r="F600" s="55">
        <v>582.22400000000005</v>
      </c>
      <c r="G600" s="55">
        <v>1331.4974999999999</v>
      </c>
      <c r="H600" s="55">
        <v>483.55</v>
      </c>
      <c r="I600" s="53" t="str">
        <f t="shared" si="9"/>
        <v>IDX_ID_0786</v>
      </c>
    </row>
    <row r="601" spans="2:9" x14ac:dyDescent="0.25">
      <c r="B601" s="24" t="s">
        <v>87</v>
      </c>
      <c r="C601" s="24" t="s">
        <v>1334</v>
      </c>
      <c r="D601" s="24" t="s">
        <v>1335</v>
      </c>
      <c r="E601" s="24" t="s">
        <v>191</v>
      </c>
      <c r="F601" s="55">
        <v>19.344000000000001</v>
      </c>
      <c r="G601" s="55">
        <v>119.16749999999999</v>
      </c>
      <c r="H601" s="55">
        <v>117.5</v>
      </c>
      <c r="I601" s="53" t="str">
        <f t="shared" si="9"/>
        <v>IDX_ID_0788</v>
      </c>
    </row>
    <row r="602" spans="2:9" x14ac:dyDescent="0.25">
      <c r="B602" s="24" t="s">
        <v>87</v>
      </c>
      <c r="C602" s="24" t="s">
        <v>1336</v>
      </c>
      <c r="D602" s="24" t="s">
        <v>1337</v>
      </c>
      <c r="E602" s="24" t="s">
        <v>1338</v>
      </c>
      <c r="F602" s="55">
        <v>4121.96</v>
      </c>
      <c r="G602" s="55" t="s">
        <v>126</v>
      </c>
      <c r="H602" s="55"/>
      <c r="I602" s="53" t="str">
        <f t="shared" si="9"/>
        <v>IDX_ID_1630</v>
      </c>
    </row>
    <row r="603" spans="2:9" x14ac:dyDescent="0.25">
      <c r="B603" s="24" t="s">
        <v>87</v>
      </c>
      <c r="C603" s="24" t="s">
        <v>1339</v>
      </c>
      <c r="D603" s="24" t="s">
        <v>1221</v>
      </c>
      <c r="E603" s="24" t="s">
        <v>132</v>
      </c>
      <c r="F603" s="55" t="s">
        <v>126</v>
      </c>
      <c r="G603" s="55">
        <v>2154.6000000000004</v>
      </c>
      <c r="H603" s="55">
        <v>2441.27</v>
      </c>
      <c r="I603" s="53" t="str">
        <f t="shared" si="9"/>
        <v>IDX_ID_1787</v>
      </c>
    </row>
    <row r="604" spans="2:9" x14ac:dyDescent="0.25">
      <c r="B604" s="24" t="s">
        <v>87</v>
      </c>
      <c r="C604" s="24" t="s">
        <v>1340</v>
      </c>
      <c r="D604" s="24" t="s">
        <v>1341</v>
      </c>
      <c r="E604" s="24" t="s">
        <v>1130</v>
      </c>
      <c r="F604" s="55" t="s">
        <v>126</v>
      </c>
      <c r="G604" s="55" t="s">
        <v>126</v>
      </c>
      <c r="H604" s="55"/>
      <c r="I604" s="53" t="str">
        <f t="shared" si="9"/>
        <v>IDX_ID_2722</v>
      </c>
    </row>
    <row r="605" spans="2:9" x14ac:dyDescent="0.25">
      <c r="B605" s="24" t="s">
        <v>87</v>
      </c>
      <c r="C605" s="24" t="s">
        <v>1342</v>
      </c>
      <c r="D605" s="24" t="s">
        <v>1343</v>
      </c>
      <c r="E605" s="24" t="s">
        <v>1130</v>
      </c>
      <c r="F605" s="55" t="s">
        <v>126</v>
      </c>
      <c r="G605" s="55" t="s">
        <v>126</v>
      </c>
      <c r="H605" s="55"/>
      <c r="I605" s="53" t="str">
        <f t="shared" si="9"/>
        <v>IDX_ID_2723</v>
      </c>
    </row>
    <row r="606" spans="2:9" x14ac:dyDescent="0.25">
      <c r="B606" s="24" t="s">
        <v>87</v>
      </c>
      <c r="C606" s="24" t="s">
        <v>1344</v>
      </c>
      <c r="D606" s="24" t="s">
        <v>1345</v>
      </c>
      <c r="E606" s="24" t="s">
        <v>132</v>
      </c>
      <c r="F606" s="55">
        <v>3452.5519999999997</v>
      </c>
      <c r="G606" s="55">
        <v>3226.3649999999998</v>
      </c>
      <c r="H606" s="55"/>
      <c r="I606" s="53" t="str">
        <f t="shared" si="9"/>
        <v>IDX_ID_2777</v>
      </c>
    </row>
    <row r="607" spans="2:9" x14ac:dyDescent="0.25">
      <c r="B607" s="24" t="s">
        <v>87</v>
      </c>
      <c r="C607" s="24" t="s">
        <v>1346</v>
      </c>
      <c r="D607" s="24" t="s">
        <v>1347</v>
      </c>
      <c r="E607" s="24" t="s">
        <v>1338</v>
      </c>
      <c r="F607" s="55" t="s">
        <v>126</v>
      </c>
      <c r="G607" s="55" t="s">
        <v>126</v>
      </c>
      <c r="H607" s="55"/>
      <c r="I607" s="53" t="str">
        <f t="shared" si="9"/>
        <v>IDX_ID_2784</v>
      </c>
    </row>
    <row r="608" spans="2:9" x14ac:dyDescent="0.25">
      <c r="B608" s="24" t="s">
        <v>87</v>
      </c>
      <c r="C608" s="24" t="s">
        <v>1348</v>
      </c>
      <c r="D608" s="24" t="s">
        <v>1349</v>
      </c>
      <c r="E608" s="24" t="s">
        <v>1338</v>
      </c>
      <c r="F608" s="55" t="s">
        <v>126</v>
      </c>
      <c r="G608" s="55" t="s">
        <v>126</v>
      </c>
      <c r="H608" s="55"/>
      <c r="I608" s="53" t="str">
        <f t="shared" si="9"/>
        <v>IDX_ID_2785</v>
      </c>
    </row>
    <row r="609" spans="2:9" x14ac:dyDescent="0.25">
      <c r="B609" s="24" t="s">
        <v>87</v>
      </c>
      <c r="C609" s="24" t="s">
        <v>1350</v>
      </c>
      <c r="D609" s="24" t="s">
        <v>1351</v>
      </c>
      <c r="E609" s="24" t="s">
        <v>1338</v>
      </c>
      <c r="F609" s="55" t="s">
        <v>126</v>
      </c>
      <c r="G609" s="55" t="s">
        <v>126</v>
      </c>
      <c r="H609" s="55"/>
      <c r="I609" s="53" t="str">
        <f t="shared" si="9"/>
        <v>IDX_ID_2800</v>
      </c>
    </row>
    <row r="610" spans="2:9" x14ac:dyDescent="0.25">
      <c r="B610" s="24" t="s">
        <v>87</v>
      </c>
      <c r="C610" s="24" t="s">
        <v>1352</v>
      </c>
      <c r="D610" s="24" t="s">
        <v>1353</v>
      </c>
      <c r="E610" s="24" t="s">
        <v>132</v>
      </c>
      <c r="F610" s="55">
        <v>535.26400000000001</v>
      </c>
      <c r="G610" s="55">
        <v>183.5325</v>
      </c>
      <c r="H610" s="55"/>
      <c r="I610" s="53" t="str">
        <f t="shared" si="9"/>
        <v>IDX_ID_2855</v>
      </c>
    </row>
    <row r="611" spans="2:9" x14ac:dyDescent="0.25">
      <c r="B611" s="24" t="s">
        <v>87</v>
      </c>
      <c r="C611" s="24" t="s">
        <v>1354</v>
      </c>
      <c r="D611" s="24" t="s">
        <v>1355</v>
      </c>
      <c r="E611" s="24" t="s">
        <v>132</v>
      </c>
      <c r="F611" s="55">
        <v>5246.72</v>
      </c>
      <c r="G611" s="55" t="s">
        <v>126</v>
      </c>
      <c r="H611" s="55"/>
      <c r="I611" s="53" t="str">
        <f t="shared" si="9"/>
        <v>IDX_ID_2917</v>
      </c>
    </row>
    <row r="612" spans="2:9" x14ac:dyDescent="0.25">
      <c r="B612" s="24" t="s">
        <v>87</v>
      </c>
      <c r="C612" s="24" t="s">
        <v>1356</v>
      </c>
      <c r="D612" s="24" t="s">
        <v>1357</v>
      </c>
      <c r="E612" s="24" t="s">
        <v>132</v>
      </c>
      <c r="F612" s="55">
        <v>7376.4560000000001</v>
      </c>
      <c r="G612" s="55" t="s">
        <v>126</v>
      </c>
      <c r="H612" s="55"/>
      <c r="I612" s="53" t="str">
        <f t="shared" si="9"/>
        <v>IDX_ID_2918</v>
      </c>
    </row>
    <row r="613" spans="2:9" x14ac:dyDescent="0.25">
      <c r="B613" s="24" t="s">
        <v>87</v>
      </c>
      <c r="C613" s="24" t="s">
        <v>1358</v>
      </c>
      <c r="D613" s="24" t="s">
        <v>1359</v>
      </c>
      <c r="E613" s="24" t="s">
        <v>132</v>
      </c>
      <c r="F613" s="55">
        <v>228.57600000000002</v>
      </c>
      <c r="G613" s="55" t="s">
        <v>126</v>
      </c>
      <c r="H613" s="55"/>
      <c r="I613" s="53" t="str">
        <f t="shared" si="9"/>
        <v>IDX_ID_3195</v>
      </c>
    </row>
    <row r="614" spans="2:9" x14ac:dyDescent="0.25">
      <c r="B614" s="24" t="s">
        <v>87</v>
      </c>
      <c r="C614" s="24" t="s">
        <v>1360</v>
      </c>
      <c r="D614" s="24" t="s">
        <v>1361</v>
      </c>
      <c r="E614" s="24" t="s">
        <v>132</v>
      </c>
      <c r="F614" s="55">
        <v>1491.0720000000001</v>
      </c>
      <c r="G614" s="55" t="s">
        <v>126</v>
      </c>
      <c r="H614" s="55"/>
      <c r="I614" s="53" t="str">
        <f t="shared" si="9"/>
        <v>IDX_ID_5379</v>
      </c>
    </row>
    <row r="615" spans="2:9" x14ac:dyDescent="0.25">
      <c r="B615" s="24" t="s">
        <v>87</v>
      </c>
      <c r="C615" s="24" t="s">
        <v>1362</v>
      </c>
      <c r="D615" s="24" t="s">
        <v>1363</v>
      </c>
      <c r="E615" s="24" t="s">
        <v>191</v>
      </c>
      <c r="F615" s="55" t="s">
        <v>126</v>
      </c>
      <c r="G615" s="55" t="s">
        <v>126</v>
      </c>
      <c r="H615" s="55">
        <v>-12.96</v>
      </c>
      <c r="I615" s="53" t="str">
        <f t="shared" si="9"/>
        <v>IDX_ID_0028</v>
      </c>
    </row>
    <row r="616" spans="2:9" x14ac:dyDescent="0.25">
      <c r="B616" s="24" t="s">
        <v>87</v>
      </c>
      <c r="C616" s="24" t="s">
        <v>1364</v>
      </c>
      <c r="D616" s="24" t="s">
        <v>1365</v>
      </c>
      <c r="E616" s="24" t="s">
        <v>191</v>
      </c>
      <c r="F616" s="55">
        <v>1925.9520000000002</v>
      </c>
      <c r="G616" s="55">
        <v>1463.82</v>
      </c>
      <c r="H616" s="55">
        <v>7508.5</v>
      </c>
      <c r="I616" s="53" t="str">
        <f t="shared" si="9"/>
        <v>IDX_ID_1065</v>
      </c>
    </row>
    <row r="617" spans="2:9" x14ac:dyDescent="0.25">
      <c r="B617" s="24" t="s">
        <v>87</v>
      </c>
      <c r="C617" s="24" t="s">
        <v>1366</v>
      </c>
      <c r="D617" s="24" t="s">
        <v>1367</v>
      </c>
      <c r="E617" s="24" t="s">
        <v>1368</v>
      </c>
      <c r="F617" s="55">
        <v>85.504000000000005</v>
      </c>
      <c r="G617" s="55" t="s">
        <v>126</v>
      </c>
      <c r="H617" s="55">
        <v>244.05</v>
      </c>
      <c r="I617" s="53" t="str">
        <f t="shared" si="9"/>
        <v>IDX_ID_4820</v>
      </c>
    </row>
    <row r="618" spans="2:9" x14ac:dyDescent="0.25">
      <c r="B618" s="24" t="s">
        <v>87</v>
      </c>
      <c r="C618" s="24" t="s">
        <v>1369</v>
      </c>
      <c r="D618" s="24" t="s">
        <v>1370</v>
      </c>
      <c r="E618" s="24" t="s">
        <v>191</v>
      </c>
      <c r="F618" s="55">
        <v>147.512</v>
      </c>
      <c r="G618" s="55">
        <v>723.81000000000006</v>
      </c>
      <c r="H618" s="55">
        <v>1294.56</v>
      </c>
      <c r="I618" s="53" t="str">
        <f t="shared" si="9"/>
        <v>IDX_ID_7187</v>
      </c>
    </row>
    <row r="619" spans="2:9" x14ac:dyDescent="0.25">
      <c r="B619" s="24" t="s">
        <v>87</v>
      </c>
      <c r="C619" s="24" t="s">
        <v>1371</v>
      </c>
      <c r="D619" s="24" t="s">
        <v>1372</v>
      </c>
      <c r="E619" s="24" t="s">
        <v>1368</v>
      </c>
      <c r="F619" s="55" t="s">
        <v>126</v>
      </c>
      <c r="G619" s="55" t="s">
        <v>126</v>
      </c>
      <c r="H619" s="55">
        <v>1989.42</v>
      </c>
      <c r="I619" s="53" t="str">
        <f t="shared" si="9"/>
        <v>IDX_ID_7484</v>
      </c>
    </row>
    <row r="620" spans="2:9" x14ac:dyDescent="0.25">
      <c r="B620" s="24" t="s">
        <v>87</v>
      </c>
      <c r="C620" s="24" t="s">
        <v>1373</v>
      </c>
      <c r="D620" s="24" t="s">
        <v>1374</v>
      </c>
      <c r="E620" s="24" t="s">
        <v>1368</v>
      </c>
      <c r="F620" s="55" t="s">
        <v>126</v>
      </c>
      <c r="G620" s="55" t="s">
        <v>126</v>
      </c>
      <c r="H620" s="55">
        <v>4487.54</v>
      </c>
      <c r="I620" s="53" t="str">
        <f t="shared" si="9"/>
        <v>IDX_ID_3995</v>
      </c>
    </row>
    <row r="621" spans="2:9" x14ac:dyDescent="0.25">
      <c r="B621" s="24" t="s">
        <v>87</v>
      </c>
      <c r="C621" s="24" t="s">
        <v>1375</v>
      </c>
      <c r="D621" s="24" t="s">
        <v>1376</v>
      </c>
      <c r="E621" s="24" t="s">
        <v>1368</v>
      </c>
      <c r="F621" s="55" t="s">
        <v>126</v>
      </c>
      <c r="G621" s="55" t="s">
        <v>126</v>
      </c>
      <c r="H621" s="55"/>
      <c r="I621" s="53" t="str">
        <f t="shared" si="9"/>
        <v>IDX_ID_2012</v>
      </c>
    </row>
    <row r="622" spans="2:9" x14ac:dyDescent="0.25">
      <c r="B622" s="24" t="s">
        <v>87</v>
      </c>
      <c r="C622" s="24" t="s">
        <v>1377</v>
      </c>
      <c r="D622" s="24" t="s">
        <v>1378</v>
      </c>
      <c r="E622" s="24" t="s">
        <v>191</v>
      </c>
      <c r="F622" s="55">
        <v>4124.4319999999998</v>
      </c>
      <c r="G622" s="55">
        <v>3187.5375000000004</v>
      </c>
      <c r="H622" s="55">
        <v>3252.72</v>
      </c>
      <c r="I622" s="53" t="str">
        <f t="shared" si="9"/>
        <v>IDX_ID_6625</v>
      </c>
    </row>
    <row r="623" spans="2:9" x14ac:dyDescent="0.25">
      <c r="B623" s="24" t="s">
        <v>87</v>
      </c>
      <c r="C623" s="24" t="s">
        <v>1379</v>
      </c>
      <c r="D623" s="24" t="s">
        <v>1380</v>
      </c>
      <c r="E623" s="24" t="s">
        <v>191</v>
      </c>
      <c r="F623" s="55">
        <v>3053.2400000000002</v>
      </c>
      <c r="G623" s="55">
        <v>2907.6075000000001</v>
      </c>
      <c r="H623" s="55">
        <v>4812.3999999999996</v>
      </c>
      <c r="I623" s="53" t="str">
        <f t="shared" si="9"/>
        <v>IDX_ID_6633</v>
      </c>
    </row>
    <row r="624" spans="2:9" x14ac:dyDescent="0.25">
      <c r="B624" s="24" t="s">
        <v>87</v>
      </c>
      <c r="C624" s="24" t="s">
        <v>1381</v>
      </c>
      <c r="D624" s="24" t="s">
        <v>1382</v>
      </c>
      <c r="E624" s="24" t="s">
        <v>191</v>
      </c>
      <c r="F624" s="55">
        <v>436.21600000000001</v>
      </c>
      <c r="G624" s="55">
        <v>668.64750000000004</v>
      </c>
      <c r="H624" s="55">
        <v>1629.39</v>
      </c>
      <c r="I624" s="53" t="str">
        <f t="shared" si="9"/>
        <v>IDX_ID_7755</v>
      </c>
    </row>
    <row r="625" spans="2:9" x14ac:dyDescent="0.25">
      <c r="B625" s="24" t="s">
        <v>87</v>
      </c>
      <c r="C625" s="24" t="s">
        <v>1383</v>
      </c>
      <c r="D625" s="24" t="s">
        <v>1384</v>
      </c>
      <c r="E625" s="24" t="s">
        <v>191</v>
      </c>
      <c r="F625" s="55">
        <v>1072.8320000000001</v>
      </c>
      <c r="G625" s="55">
        <v>728.44499999999994</v>
      </c>
      <c r="H625" s="55"/>
      <c r="I625" s="53" t="str">
        <f t="shared" si="9"/>
        <v>IDX_ID_1500</v>
      </c>
    </row>
    <row r="626" spans="2:9" x14ac:dyDescent="0.25">
      <c r="B626" s="24" t="s">
        <v>87</v>
      </c>
      <c r="C626" s="24" t="s">
        <v>1385</v>
      </c>
      <c r="D626" s="24" t="s">
        <v>1386</v>
      </c>
      <c r="E626" s="24" t="s">
        <v>191</v>
      </c>
      <c r="F626" s="55" t="s">
        <v>126</v>
      </c>
      <c r="G626" s="55">
        <v>309.01499999999999</v>
      </c>
      <c r="H626" s="55"/>
      <c r="I626" s="53" t="str">
        <f t="shared" si="9"/>
        <v>IDX_ID_1518</v>
      </c>
    </row>
    <row r="627" spans="2:9" x14ac:dyDescent="0.25">
      <c r="B627" s="24" t="s">
        <v>87</v>
      </c>
      <c r="C627" s="24" t="s">
        <v>1387</v>
      </c>
      <c r="D627" s="24" t="s">
        <v>1388</v>
      </c>
      <c r="E627" s="24" t="s">
        <v>191</v>
      </c>
      <c r="F627" s="55">
        <v>1775.6959999999999</v>
      </c>
      <c r="G627" s="55">
        <v>1198.8225</v>
      </c>
      <c r="H627" s="55">
        <v>2265.98</v>
      </c>
      <c r="I627" s="53" t="str">
        <f t="shared" si="9"/>
        <v>IDX_ID_1864</v>
      </c>
    </row>
    <row r="628" spans="2:9" x14ac:dyDescent="0.25">
      <c r="B628" s="24" t="s">
        <v>87</v>
      </c>
      <c r="C628" s="24" t="s">
        <v>1389</v>
      </c>
      <c r="D628" s="24" t="s">
        <v>1390</v>
      </c>
      <c r="E628" s="24" t="s">
        <v>191</v>
      </c>
      <c r="F628" s="55">
        <v>9072.7199999999993</v>
      </c>
      <c r="G628" s="55">
        <v>4627.6949999999997</v>
      </c>
      <c r="H628" s="55">
        <v>9805.11</v>
      </c>
      <c r="I628" s="53" t="str">
        <f t="shared" si="9"/>
        <v>IDX_ID_3100</v>
      </c>
    </row>
    <row r="629" spans="2:9" x14ac:dyDescent="0.25">
      <c r="B629" s="24" t="s">
        <v>87</v>
      </c>
      <c r="C629" s="24" t="s">
        <v>1391</v>
      </c>
      <c r="D629" s="24" t="s">
        <v>1392</v>
      </c>
      <c r="E629" s="24" t="s">
        <v>191</v>
      </c>
      <c r="F629" s="55">
        <v>35.768000000000001</v>
      </c>
      <c r="G629" s="55">
        <v>88.402500000000003</v>
      </c>
      <c r="H629" s="55">
        <v>126.2</v>
      </c>
      <c r="I629" s="53" t="str">
        <f t="shared" si="9"/>
        <v>IDX_ID_3944</v>
      </c>
    </row>
    <row r="630" spans="2:9" x14ac:dyDescent="0.25">
      <c r="B630" s="24" t="s">
        <v>87</v>
      </c>
      <c r="C630" s="24" t="s">
        <v>1393</v>
      </c>
      <c r="D630" s="24" t="s">
        <v>1394</v>
      </c>
      <c r="E630" s="24" t="s">
        <v>191</v>
      </c>
      <c r="F630" s="55" t="s">
        <v>126</v>
      </c>
      <c r="G630" s="55">
        <v>278.8725</v>
      </c>
      <c r="H630" s="55"/>
      <c r="I630" s="53" t="str">
        <f t="shared" si="9"/>
        <v>IDX_ID_6277</v>
      </c>
    </row>
    <row r="631" spans="2:9" x14ac:dyDescent="0.25">
      <c r="B631" s="24" t="s">
        <v>87</v>
      </c>
      <c r="C631" s="24" t="s">
        <v>1395</v>
      </c>
      <c r="D631" s="24" t="s">
        <v>1396</v>
      </c>
      <c r="E631" s="24" t="s">
        <v>1368</v>
      </c>
      <c r="F631" s="55" t="s">
        <v>126</v>
      </c>
      <c r="G631" s="55" t="s">
        <v>126</v>
      </c>
      <c r="H631" s="55">
        <v>79.56</v>
      </c>
      <c r="I631" s="53" t="str">
        <f t="shared" si="9"/>
        <v>IDX_ID_6665</v>
      </c>
    </row>
    <row r="632" spans="2:9" x14ac:dyDescent="0.25">
      <c r="B632" s="24" t="s">
        <v>87</v>
      </c>
      <c r="C632" s="24" t="s">
        <v>1397</v>
      </c>
      <c r="D632" s="24" t="s">
        <v>1398</v>
      </c>
      <c r="E632" s="24" t="s">
        <v>1181</v>
      </c>
      <c r="F632" s="55">
        <v>12276.832000000002</v>
      </c>
      <c r="G632" s="55" t="s">
        <v>126</v>
      </c>
      <c r="H632" s="55">
        <v>7837.99</v>
      </c>
      <c r="I632" s="53" t="str">
        <f t="shared" si="9"/>
        <v>IDX_ID_8174</v>
      </c>
    </row>
    <row r="633" spans="2:9" x14ac:dyDescent="0.25">
      <c r="B633" s="24" t="s">
        <v>87</v>
      </c>
      <c r="C633" s="24" t="s">
        <v>1399</v>
      </c>
      <c r="D633" s="24" t="s">
        <v>1400</v>
      </c>
      <c r="E633" s="24" t="s">
        <v>1181</v>
      </c>
      <c r="F633" s="55">
        <v>26183.976000000002</v>
      </c>
      <c r="G633" s="55" t="s">
        <v>126</v>
      </c>
      <c r="H633" s="55">
        <v>31968.799999999999</v>
      </c>
      <c r="I633" s="53" t="str">
        <f t="shared" si="9"/>
        <v>IDX_ID_8182</v>
      </c>
    </row>
    <row r="634" spans="2:9" x14ac:dyDescent="0.25">
      <c r="B634" s="24" t="s">
        <v>87</v>
      </c>
      <c r="C634" s="24" t="s">
        <v>1401</v>
      </c>
      <c r="D634" s="24" t="s">
        <v>1402</v>
      </c>
      <c r="E634" s="24" t="s">
        <v>1368</v>
      </c>
      <c r="F634" s="55" t="s">
        <v>126</v>
      </c>
      <c r="G634" s="55" t="s">
        <v>126</v>
      </c>
      <c r="H634" s="55"/>
      <c r="I634" s="53" t="str">
        <f t="shared" si="9"/>
        <v>IDX_ID_8398</v>
      </c>
    </row>
    <row r="635" spans="2:9" x14ac:dyDescent="0.25">
      <c r="B635" s="24" t="s">
        <v>87</v>
      </c>
      <c r="C635" s="24" t="s">
        <v>1403</v>
      </c>
      <c r="D635" s="24" t="s">
        <v>1404</v>
      </c>
      <c r="E635" s="24" t="s">
        <v>1368</v>
      </c>
      <c r="F635" s="55">
        <v>3569.6400000000003</v>
      </c>
      <c r="G635" s="55">
        <v>5134.59</v>
      </c>
      <c r="H635" s="55">
        <v>10799.93</v>
      </c>
      <c r="I635" s="53" t="str">
        <f t="shared" si="9"/>
        <v>IDX_ID_8406</v>
      </c>
    </row>
    <row r="636" spans="2:9" x14ac:dyDescent="0.25">
      <c r="B636" s="24" t="s">
        <v>87</v>
      </c>
      <c r="C636" s="24" t="s">
        <v>1405</v>
      </c>
      <c r="D636" s="24" t="s">
        <v>1406</v>
      </c>
      <c r="E636" s="24" t="s">
        <v>191</v>
      </c>
      <c r="F636" s="55" t="s">
        <v>126</v>
      </c>
      <c r="G636" s="55">
        <v>179.88749999999999</v>
      </c>
      <c r="H636" s="55"/>
      <c r="I636" s="53" t="str">
        <f t="shared" si="9"/>
        <v>IDX_ID_8687</v>
      </c>
    </row>
    <row r="637" spans="2:9" x14ac:dyDescent="0.25">
      <c r="B637" s="24" t="s">
        <v>87</v>
      </c>
      <c r="C637" s="24" t="s">
        <v>1407</v>
      </c>
      <c r="D637" s="24" t="s">
        <v>1408</v>
      </c>
      <c r="E637" s="24" t="s">
        <v>191</v>
      </c>
      <c r="F637" s="55" t="s">
        <v>126</v>
      </c>
      <c r="G637" s="55">
        <v>175.5</v>
      </c>
      <c r="H637" s="55"/>
      <c r="I637" s="53" t="str">
        <f t="shared" si="9"/>
        <v>IDX_ID_8695</v>
      </c>
    </row>
    <row r="638" spans="2:9" x14ac:dyDescent="0.25">
      <c r="B638" s="24" t="s">
        <v>87</v>
      </c>
      <c r="C638" s="24" t="s">
        <v>1409</v>
      </c>
      <c r="D638" s="24" t="s">
        <v>1410</v>
      </c>
      <c r="E638" s="24" t="s">
        <v>191</v>
      </c>
      <c r="F638" s="55" t="s">
        <v>126</v>
      </c>
      <c r="G638" s="55">
        <v>893.88749999999993</v>
      </c>
      <c r="H638" s="55"/>
      <c r="I638" s="53" t="str">
        <f t="shared" si="9"/>
        <v>IDX_ID_9230</v>
      </c>
    </row>
    <row r="639" spans="2:9" x14ac:dyDescent="0.25">
      <c r="B639" s="24" t="s">
        <v>87</v>
      </c>
      <c r="C639" s="24" t="s">
        <v>1411</v>
      </c>
      <c r="D639" s="24" t="s">
        <v>1412</v>
      </c>
      <c r="E639" s="24" t="s">
        <v>191</v>
      </c>
      <c r="F639" s="55">
        <v>2995.2000000000003</v>
      </c>
      <c r="G639" s="55" t="s">
        <v>126</v>
      </c>
      <c r="H639" s="55"/>
      <c r="I639" s="53" t="str">
        <f t="shared" si="9"/>
        <v>IDX_ID_9412</v>
      </c>
    </row>
    <row r="640" spans="2:9" x14ac:dyDescent="0.25">
      <c r="B640" s="24" t="s">
        <v>87</v>
      </c>
      <c r="C640" s="24" t="s">
        <v>1411</v>
      </c>
      <c r="D640" s="24" t="s">
        <v>1412</v>
      </c>
      <c r="E640" s="24" t="s">
        <v>1413</v>
      </c>
      <c r="F640" s="55" t="s">
        <v>126</v>
      </c>
      <c r="G640" s="55">
        <v>544.5</v>
      </c>
      <c r="H640" s="55"/>
      <c r="I640" s="53" t="str">
        <f t="shared" si="9"/>
        <v>IDX_ID_9412</v>
      </c>
    </row>
    <row r="641" spans="2:9" x14ac:dyDescent="0.25">
      <c r="B641" s="24" t="s">
        <v>87</v>
      </c>
      <c r="C641" s="24" t="s">
        <v>1414</v>
      </c>
      <c r="D641" s="24" t="s">
        <v>1415</v>
      </c>
      <c r="E641" s="24" t="s">
        <v>191</v>
      </c>
      <c r="F641" s="55">
        <v>3070.08</v>
      </c>
      <c r="G641" s="55" t="s">
        <v>126</v>
      </c>
      <c r="H641" s="55"/>
      <c r="I641" s="53" t="str">
        <f t="shared" si="9"/>
        <v>IDX_ID_9420</v>
      </c>
    </row>
    <row r="642" spans="2:9" x14ac:dyDescent="0.25">
      <c r="B642" s="24" t="s">
        <v>87</v>
      </c>
      <c r="C642" s="24" t="s">
        <v>1414</v>
      </c>
      <c r="D642" s="24" t="s">
        <v>1415</v>
      </c>
      <c r="E642" s="24" t="s">
        <v>1413</v>
      </c>
      <c r="F642" s="55" t="s">
        <v>126</v>
      </c>
      <c r="G642" s="55">
        <v>487.38750000000005</v>
      </c>
      <c r="H642" s="55"/>
      <c r="I642" s="53" t="str">
        <f t="shared" si="9"/>
        <v>IDX_ID_9420</v>
      </c>
    </row>
    <row r="643" spans="2:9" x14ac:dyDescent="0.25">
      <c r="B643" s="24" t="s">
        <v>87</v>
      </c>
      <c r="C643" s="24" t="s">
        <v>1416</v>
      </c>
      <c r="D643" s="24" t="s">
        <v>1417</v>
      </c>
      <c r="E643" s="24" t="s">
        <v>191</v>
      </c>
      <c r="F643" s="55" t="s">
        <v>126</v>
      </c>
      <c r="G643" s="55" t="s">
        <v>126</v>
      </c>
      <c r="H643" s="55"/>
      <c r="I643" s="53" t="str">
        <f t="shared" si="9"/>
        <v>IDX_ID_9685</v>
      </c>
    </row>
    <row r="644" spans="2:9" x14ac:dyDescent="0.25">
      <c r="B644" s="24" t="s">
        <v>87</v>
      </c>
      <c r="C644" s="24" t="s">
        <v>1418</v>
      </c>
      <c r="D644" s="24" t="s">
        <v>1419</v>
      </c>
      <c r="E644" s="24" t="s">
        <v>1420</v>
      </c>
      <c r="F644" s="55" t="s">
        <v>126</v>
      </c>
      <c r="G644" s="55">
        <v>891.66750000000002</v>
      </c>
      <c r="H644" s="55">
        <v>970.07</v>
      </c>
      <c r="I644" s="53" t="str">
        <f t="shared" ref="I644:I707" si="10">"IDX_ID_" &amp; RIGHT(C644,4)</f>
        <v>IDX_ID_9859</v>
      </c>
    </row>
    <row r="645" spans="2:9" x14ac:dyDescent="0.25">
      <c r="B645" s="24" t="s">
        <v>87</v>
      </c>
      <c r="C645" s="24" t="s">
        <v>1421</v>
      </c>
      <c r="D645" s="24" t="s">
        <v>1422</v>
      </c>
      <c r="E645" s="24" t="s">
        <v>191</v>
      </c>
      <c r="F645" s="55">
        <v>2382.7919999999999</v>
      </c>
      <c r="G645" s="55">
        <v>1946.3325</v>
      </c>
      <c r="H645" s="55">
        <v>3151.31</v>
      </c>
      <c r="I645" s="53" t="str">
        <f t="shared" si="10"/>
        <v>IDX_ID_0113</v>
      </c>
    </row>
    <row r="646" spans="2:9" x14ac:dyDescent="0.25">
      <c r="B646" s="24" t="s">
        <v>87</v>
      </c>
      <c r="C646" s="24" t="s">
        <v>1423</v>
      </c>
      <c r="D646" s="24" t="s">
        <v>1424</v>
      </c>
      <c r="E646" s="24" t="s">
        <v>191</v>
      </c>
      <c r="F646" s="55">
        <v>6133.92</v>
      </c>
      <c r="G646" s="55">
        <v>4852.3724999999995</v>
      </c>
      <c r="H646" s="55">
        <v>13535.6</v>
      </c>
      <c r="I646" s="53" t="str">
        <f t="shared" si="10"/>
        <v>IDX_ID_0121</v>
      </c>
    </row>
    <row r="647" spans="2:9" x14ac:dyDescent="0.25">
      <c r="B647" s="24" t="s">
        <v>87</v>
      </c>
      <c r="C647" s="24" t="s">
        <v>1425</v>
      </c>
      <c r="D647" s="24" t="s">
        <v>1426</v>
      </c>
      <c r="E647" s="24" t="s">
        <v>1368</v>
      </c>
      <c r="F647" s="55">
        <v>10406.448</v>
      </c>
      <c r="G647" s="55">
        <v>9483.4874999999993</v>
      </c>
      <c r="H647" s="55">
        <v>11636.55</v>
      </c>
      <c r="I647" s="53" t="str">
        <f t="shared" si="10"/>
        <v>IDX_ID_0162</v>
      </c>
    </row>
    <row r="648" spans="2:9" x14ac:dyDescent="0.25">
      <c r="B648" s="24" t="s">
        <v>87</v>
      </c>
      <c r="C648" s="24" t="s">
        <v>1427</v>
      </c>
      <c r="D648" s="24" t="s">
        <v>1428</v>
      </c>
      <c r="E648" s="24" t="s">
        <v>191</v>
      </c>
      <c r="F648" s="55" t="s">
        <v>126</v>
      </c>
      <c r="G648" s="55">
        <v>277.4325</v>
      </c>
      <c r="H648" s="55"/>
      <c r="I648" s="53" t="str">
        <f t="shared" si="10"/>
        <v>IDX_ID_0196</v>
      </c>
    </row>
    <row r="649" spans="2:9" x14ac:dyDescent="0.25">
      <c r="B649" s="24" t="s">
        <v>87</v>
      </c>
      <c r="C649" s="24" t="s">
        <v>1429</v>
      </c>
      <c r="D649" s="24" t="s">
        <v>1430</v>
      </c>
      <c r="E649" s="24" t="s">
        <v>1368</v>
      </c>
      <c r="F649" s="55">
        <v>4380.4800000000005</v>
      </c>
      <c r="G649" s="55">
        <v>3405.6749999999997</v>
      </c>
      <c r="H649" s="55">
        <v>4125.62</v>
      </c>
      <c r="I649" s="53" t="str">
        <f t="shared" si="10"/>
        <v>IDX_ID_0410</v>
      </c>
    </row>
    <row r="650" spans="2:9" x14ac:dyDescent="0.25">
      <c r="B650" s="24" t="s">
        <v>87</v>
      </c>
      <c r="C650" s="24" t="s">
        <v>1431</v>
      </c>
      <c r="D650" s="24" t="s">
        <v>1432</v>
      </c>
      <c r="E650" s="24" t="s">
        <v>1368</v>
      </c>
      <c r="F650" s="55" t="s">
        <v>126</v>
      </c>
      <c r="G650" s="55" t="s">
        <v>126</v>
      </c>
      <c r="H650" s="55">
        <v>878.4</v>
      </c>
      <c r="I650" s="53" t="str">
        <f t="shared" si="10"/>
        <v>IDX_ID_0477</v>
      </c>
    </row>
    <row r="651" spans="2:9" x14ac:dyDescent="0.25">
      <c r="B651" s="24" t="s">
        <v>87</v>
      </c>
      <c r="C651" s="24" t="s">
        <v>1433</v>
      </c>
      <c r="D651" s="24" t="s">
        <v>1434</v>
      </c>
      <c r="E651" s="24" t="s">
        <v>1368</v>
      </c>
      <c r="F651" s="55">
        <v>-816.10400000000004</v>
      </c>
      <c r="G651" s="55" t="s">
        <v>126</v>
      </c>
      <c r="H651" s="55"/>
      <c r="I651" s="53" t="str">
        <f t="shared" si="10"/>
        <v>IDX_ID_0485</v>
      </c>
    </row>
    <row r="652" spans="2:9" x14ac:dyDescent="0.25">
      <c r="B652" s="24" t="s">
        <v>87</v>
      </c>
      <c r="C652" s="24" t="s">
        <v>1435</v>
      </c>
      <c r="D652" s="24" t="s">
        <v>1436</v>
      </c>
      <c r="E652" s="24" t="s">
        <v>1368</v>
      </c>
      <c r="F652" s="55">
        <v>1180.2639999999999</v>
      </c>
      <c r="G652" s="55" t="s">
        <v>126</v>
      </c>
      <c r="H652" s="55">
        <v>5143.6099999999997</v>
      </c>
      <c r="I652" s="53" t="str">
        <f t="shared" si="10"/>
        <v>IDX_ID_0816</v>
      </c>
    </row>
    <row r="653" spans="2:9" x14ac:dyDescent="0.25">
      <c r="B653" s="24" t="s">
        <v>87</v>
      </c>
      <c r="C653" s="24" t="s">
        <v>1437</v>
      </c>
      <c r="D653" s="24" t="s">
        <v>1438</v>
      </c>
      <c r="E653" s="24" t="s">
        <v>191</v>
      </c>
      <c r="F653" s="55" t="s">
        <v>126</v>
      </c>
      <c r="G653" s="55">
        <v>520.65000000000009</v>
      </c>
      <c r="H653" s="55"/>
      <c r="I653" s="53" t="str">
        <f t="shared" si="10"/>
        <v>IDX_ID_1202</v>
      </c>
    </row>
    <row r="654" spans="2:9" x14ac:dyDescent="0.25">
      <c r="B654" s="24" t="s">
        <v>87</v>
      </c>
      <c r="C654" s="24" t="s">
        <v>1439</v>
      </c>
      <c r="D654" s="24" t="s">
        <v>1440</v>
      </c>
      <c r="E654" s="24" t="s">
        <v>191</v>
      </c>
      <c r="F654" s="55" t="s">
        <v>126</v>
      </c>
      <c r="G654" s="55">
        <v>260.505</v>
      </c>
      <c r="H654" s="55">
        <v>3694.37</v>
      </c>
      <c r="I654" s="53" t="str">
        <f t="shared" si="10"/>
        <v>IDX_ID_1210</v>
      </c>
    </row>
    <row r="655" spans="2:9" x14ac:dyDescent="0.25">
      <c r="B655" s="24" t="s">
        <v>87</v>
      </c>
      <c r="C655" s="24" t="s">
        <v>1441</v>
      </c>
      <c r="D655" s="24" t="s">
        <v>1442</v>
      </c>
      <c r="E655" s="24" t="s">
        <v>1368</v>
      </c>
      <c r="F655" s="55">
        <v>481.44</v>
      </c>
      <c r="G655" s="55">
        <v>1187.655</v>
      </c>
      <c r="H655" s="55"/>
      <c r="I655" s="53" t="str">
        <f t="shared" si="10"/>
        <v>IDX_ID_1293</v>
      </c>
    </row>
    <row r="656" spans="2:9" x14ac:dyDescent="0.25">
      <c r="B656" s="24" t="s">
        <v>87</v>
      </c>
      <c r="C656" s="24" t="s">
        <v>1443</v>
      </c>
      <c r="D656" s="24" t="s">
        <v>1444</v>
      </c>
      <c r="E656" s="24" t="s">
        <v>1368</v>
      </c>
      <c r="F656" s="55">
        <v>9819.1360000000004</v>
      </c>
      <c r="G656" s="55">
        <v>9957.2775000000001</v>
      </c>
      <c r="H656" s="55">
        <v>14596.12</v>
      </c>
      <c r="I656" s="53" t="str">
        <f t="shared" si="10"/>
        <v>IDX_ID_1491</v>
      </c>
    </row>
    <row r="657" spans="2:9" x14ac:dyDescent="0.25">
      <c r="B657" s="24" t="s">
        <v>87</v>
      </c>
      <c r="C657" s="24" t="s">
        <v>1445</v>
      </c>
      <c r="D657" s="24" t="s">
        <v>1446</v>
      </c>
      <c r="E657" s="24" t="s">
        <v>1368</v>
      </c>
      <c r="F657" s="55">
        <v>609.10400000000004</v>
      </c>
      <c r="G657" s="55">
        <v>623.40000000000009</v>
      </c>
      <c r="H657" s="55">
        <v>2470.4</v>
      </c>
      <c r="I657" s="53" t="str">
        <f t="shared" si="10"/>
        <v>IDX_ID_1509</v>
      </c>
    </row>
    <row r="658" spans="2:9" x14ac:dyDescent="0.25">
      <c r="B658" s="24" t="s">
        <v>87</v>
      </c>
      <c r="C658" s="24" t="s">
        <v>1447</v>
      </c>
      <c r="D658" s="24" t="s">
        <v>1448</v>
      </c>
      <c r="E658" s="24" t="s">
        <v>1368</v>
      </c>
      <c r="F658" s="55">
        <v>1153.008</v>
      </c>
      <c r="G658" s="55">
        <v>3289.5299999999997</v>
      </c>
      <c r="H658" s="55">
        <v>4735.51</v>
      </c>
      <c r="I658" s="53" t="str">
        <f t="shared" si="10"/>
        <v>IDX_ID_1517</v>
      </c>
    </row>
    <row r="659" spans="2:9" x14ac:dyDescent="0.25">
      <c r="B659" s="24" t="s">
        <v>87</v>
      </c>
      <c r="C659" s="24" t="s">
        <v>1449</v>
      </c>
      <c r="D659" s="24" t="s">
        <v>1450</v>
      </c>
      <c r="E659" s="24" t="s">
        <v>1368</v>
      </c>
      <c r="F659" s="55">
        <v>59356.807999999997</v>
      </c>
      <c r="G659" s="55">
        <v>46092.479999999996</v>
      </c>
      <c r="H659" s="55">
        <v>112888.28</v>
      </c>
      <c r="I659" s="53" t="str">
        <f t="shared" si="10"/>
        <v>IDX_ID_1525</v>
      </c>
    </row>
    <row r="660" spans="2:9" x14ac:dyDescent="0.25">
      <c r="B660" s="24" t="s">
        <v>87</v>
      </c>
      <c r="C660" s="24" t="s">
        <v>1451</v>
      </c>
      <c r="D660" s="24" t="s">
        <v>1452</v>
      </c>
      <c r="E660" s="24" t="s">
        <v>1368</v>
      </c>
      <c r="F660" s="55">
        <v>46057.224000000002</v>
      </c>
      <c r="G660" s="55">
        <v>30610.245000000003</v>
      </c>
      <c r="H660" s="55">
        <v>62197.18</v>
      </c>
      <c r="I660" s="53" t="str">
        <f t="shared" si="10"/>
        <v>IDX_ID_1533</v>
      </c>
    </row>
    <row r="661" spans="2:9" x14ac:dyDescent="0.25">
      <c r="B661" s="24" t="s">
        <v>87</v>
      </c>
      <c r="C661" s="24" t="s">
        <v>1453</v>
      </c>
      <c r="D661" s="24" t="s">
        <v>1454</v>
      </c>
      <c r="E661" s="24" t="s">
        <v>1368</v>
      </c>
      <c r="F661" s="55">
        <v>1391.04</v>
      </c>
      <c r="G661" s="55" t="s">
        <v>126</v>
      </c>
      <c r="H661" s="55">
        <v>442.03</v>
      </c>
      <c r="I661" s="53" t="str">
        <f t="shared" si="10"/>
        <v>IDX_ID_1541</v>
      </c>
    </row>
    <row r="662" spans="2:9" x14ac:dyDescent="0.25">
      <c r="B662" s="24" t="s">
        <v>87</v>
      </c>
      <c r="C662" s="24" t="s">
        <v>1455</v>
      </c>
      <c r="D662" s="24" t="s">
        <v>1456</v>
      </c>
      <c r="E662" s="24" t="s">
        <v>1368</v>
      </c>
      <c r="F662" s="55">
        <v>2869.0400000000004</v>
      </c>
      <c r="G662" s="55">
        <v>5484.1350000000002</v>
      </c>
      <c r="H662" s="55">
        <v>6337.62</v>
      </c>
      <c r="I662" s="53" t="str">
        <f t="shared" si="10"/>
        <v>IDX_ID_1566</v>
      </c>
    </row>
    <row r="663" spans="2:9" x14ac:dyDescent="0.25">
      <c r="B663" s="24" t="s">
        <v>87</v>
      </c>
      <c r="C663" s="24" t="s">
        <v>1457</v>
      </c>
      <c r="D663" s="24" t="s">
        <v>1458</v>
      </c>
      <c r="E663" s="24" t="s">
        <v>1368</v>
      </c>
      <c r="F663" s="55">
        <v>11505.800000000001</v>
      </c>
      <c r="G663" s="55">
        <v>13902.045000000002</v>
      </c>
      <c r="H663" s="55">
        <v>14714.11</v>
      </c>
      <c r="I663" s="53" t="str">
        <f t="shared" si="10"/>
        <v>IDX_ID_1574</v>
      </c>
    </row>
    <row r="664" spans="2:9" x14ac:dyDescent="0.25">
      <c r="B664" s="24" t="s">
        <v>87</v>
      </c>
      <c r="C664" s="24" t="s">
        <v>1459</v>
      </c>
      <c r="D664" s="24" t="s">
        <v>1460</v>
      </c>
      <c r="E664" s="24" t="s">
        <v>1368</v>
      </c>
      <c r="F664" s="55">
        <v>503.03999999999996</v>
      </c>
      <c r="G664" s="55" t="s">
        <v>126</v>
      </c>
      <c r="H664" s="55">
        <v>3284.64</v>
      </c>
      <c r="I664" s="53" t="str">
        <f t="shared" si="10"/>
        <v>IDX_ID_1749</v>
      </c>
    </row>
    <row r="665" spans="2:9" x14ac:dyDescent="0.25">
      <c r="B665" s="24" t="s">
        <v>87</v>
      </c>
      <c r="C665" s="24" t="s">
        <v>1461</v>
      </c>
      <c r="D665" s="24" t="s">
        <v>1462</v>
      </c>
      <c r="E665" s="24" t="s">
        <v>191</v>
      </c>
      <c r="F665" s="55" t="s">
        <v>126</v>
      </c>
      <c r="G665" s="55">
        <v>722.37</v>
      </c>
      <c r="H665" s="55">
        <v>2483.52</v>
      </c>
      <c r="I665" s="53" t="str">
        <f t="shared" si="10"/>
        <v>IDX_ID_2630</v>
      </c>
    </row>
    <row r="666" spans="2:9" x14ac:dyDescent="0.25">
      <c r="B666" s="24" t="s">
        <v>87</v>
      </c>
      <c r="C666" s="24" t="s">
        <v>1463</v>
      </c>
      <c r="D666" s="24" t="s">
        <v>1464</v>
      </c>
      <c r="E666" s="24" t="s">
        <v>191</v>
      </c>
      <c r="F666" s="55" t="s">
        <v>126</v>
      </c>
      <c r="G666" s="55" t="s">
        <v>126</v>
      </c>
      <c r="H666" s="55"/>
      <c r="I666" s="53" t="str">
        <f t="shared" si="10"/>
        <v>IDX_ID_2671</v>
      </c>
    </row>
    <row r="667" spans="2:9" x14ac:dyDescent="0.25">
      <c r="B667" s="24" t="s">
        <v>87</v>
      </c>
      <c r="C667" s="24" t="s">
        <v>1463</v>
      </c>
      <c r="D667" s="24" t="s">
        <v>1464</v>
      </c>
      <c r="E667" s="24" t="s">
        <v>1413</v>
      </c>
      <c r="F667" s="55" t="s">
        <v>126</v>
      </c>
      <c r="G667" s="55">
        <v>221.13</v>
      </c>
      <c r="H667" s="55"/>
      <c r="I667" s="53" t="str">
        <f t="shared" si="10"/>
        <v>IDX_ID_2671</v>
      </c>
    </row>
    <row r="668" spans="2:9" x14ac:dyDescent="0.25">
      <c r="B668" s="24" t="s">
        <v>87</v>
      </c>
      <c r="C668" s="24" t="s">
        <v>1465</v>
      </c>
      <c r="D668" s="24" t="s">
        <v>1466</v>
      </c>
      <c r="E668" s="24" t="s">
        <v>191</v>
      </c>
      <c r="F668" s="55">
        <v>3923.7120000000004</v>
      </c>
      <c r="G668" s="55" t="s">
        <v>126</v>
      </c>
      <c r="H668" s="55"/>
      <c r="I668" s="53" t="str">
        <f t="shared" si="10"/>
        <v>IDX_ID_2689</v>
      </c>
    </row>
    <row r="669" spans="2:9" x14ac:dyDescent="0.25">
      <c r="B669" s="24" t="s">
        <v>87</v>
      </c>
      <c r="C669" s="24" t="s">
        <v>1465</v>
      </c>
      <c r="D669" s="24" t="s">
        <v>1466</v>
      </c>
      <c r="E669" s="24" t="s">
        <v>1413</v>
      </c>
      <c r="F669" s="55" t="s">
        <v>126</v>
      </c>
      <c r="G669" s="55">
        <v>459.81000000000006</v>
      </c>
      <c r="H669" s="55"/>
      <c r="I669" s="53" t="str">
        <f t="shared" si="10"/>
        <v>IDX_ID_2689</v>
      </c>
    </row>
    <row r="670" spans="2:9" x14ac:dyDescent="0.25">
      <c r="B670" s="24" t="s">
        <v>87</v>
      </c>
      <c r="C670" s="24" t="s">
        <v>1467</v>
      </c>
      <c r="D670" s="24" t="s">
        <v>1468</v>
      </c>
      <c r="E670" s="24" t="s">
        <v>191</v>
      </c>
      <c r="F670" s="55" t="s">
        <v>126</v>
      </c>
      <c r="G670" s="55">
        <v>445.5</v>
      </c>
      <c r="H670" s="55">
        <v>6177.6</v>
      </c>
      <c r="I670" s="53" t="str">
        <f t="shared" si="10"/>
        <v>IDX_ID_2747</v>
      </c>
    </row>
    <row r="671" spans="2:9" x14ac:dyDescent="0.25">
      <c r="B671" s="24" t="s">
        <v>87</v>
      </c>
      <c r="C671" s="24" t="s">
        <v>1469</v>
      </c>
      <c r="D671" s="24" t="s">
        <v>1470</v>
      </c>
      <c r="E671" s="24" t="s">
        <v>1368</v>
      </c>
      <c r="F671" s="55" t="s">
        <v>126</v>
      </c>
      <c r="G671" s="55" t="s">
        <v>126</v>
      </c>
      <c r="H671" s="55">
        <v>96.96</v>
      </c>
      <c r="I671" s="53" t="str">
        <f t="shared" si="10"/>
        <v>IDX_ID_3174</v>
      </c>
    </row>
    <row r="672" spans="2:9" x14ac:dyDescent="0.25">
      <c r="B672" s="24" t="s">
        <v>87</v>
      </c>
      <c r="C672" s="24" t="s">
        <v>1471</v>
      </c>
      <c r="D672" s="24" t="s">
        <v>1472</v>
      </c>
      <c r="E672" s="24" t="s">
        <v>191</v>
      </c>
      <c r="F672" s="55">
        <v>3746.4639999999999</v>
      </c>
      <c r="G672" s="55">
        <v>11920.02</v>
      </c>
      <c r="H672" s="55"/>
      <c r="I672" s="53" t="str">
        <f t="shared" si="10"/>
        <v>IDX_ID_3786</v>
      </c>
    </row>
    <row r="673" spans="2:9" x14ac:dyDescent="0.25">
      <c r="B673" s="24" t="s">
        <v>87</v>
      </c>
      <c r="C673" s="24" t="s">
        <v>1473</v>
      </c>
      <c r="D673" s="24" t="s">
        <v>1474</v>
      </c>
      <c r="E673" s="24" t="s">
        <v>191</v>
      </c>
      <c r="F673" s="55">
        <v>5944.152</v>
      </c>
      <c r="G673" s="55">
        <v>17417.355</v>
      </c>
      <c r="H673" s="55"/>
      <c r="I673" s="53" t="str">
        <f t="shared" si="10"/>
        <v>IDX_ID_3794</v>
      </c>
    </row>
    <row r="674" spans="2:9" x14ac:dyDescent="0.25">
      <c r="B674" s="24" t="s">
        <v>87</v>
      </c>
      <c r="C674" s="24" t="s">
        <v>1475</v>
      </c>
      <c r="D674" s="24" t="s">
        <v>1476</v>
      </c>
      <c r="E674" s="24" t="s">
        <v>191</v>
      </c>
      <c r="F674" s="55">
        <v>6435.7920000000004</v>
      </c>
      <c r="G674" s="55" t="s">
        <v>126</v>
      </c>
      <c r="H674" s="55"/>
      <c r="I674" s="53" t="str">
        <f t="shared" si="10"/>
        <v>IDX_ID_3802</v>
      </c>
    </row>
    <row r="675" spans="2:9" x14ac:dyDescent="0.25">
      <c r="B675" s="24" t="s">
        <v>87</v>
      </c>
      <c r="C675" s="24" t="s">
        <v>1477</v>
      </c>
      <c r="D675" s="24" t="s">
        <v>1478</v>
      </c>
      <c r="E675" s="24" t="s">
        <v>191</v>
      </c>
      <c r="F675" s="55">
        <v>8182.7280000000001</v>
      </c>
      <c r="G675" s="55" t="s">
        <v>126</v>
      </c>
      <c r="H675" s="55"/>
      <c r="I675" s="53" t="str">
        <f t="shared" si="10"/>
        <v>IDX_ID_3810</v>
      </c>
    </row>
    <row r="676" spans="2:9" x14ac:dyDescent="0.25">
      <c r="B676" s="24" t="s">
        <v>87</v>
      </c>
      <c r="C676" s="24" t="s">
        <v>1479</v>
      </c>
      <c r="D676" s="24" t="s">
        <v>1480</v>
      </c>
      <c r="E676" s="24" t="s">
        <v>191</v>
      </c>
      <c r="F676" s="55" t="s">
        <v>126</v>
      </c>
      <c r="G676" s="55" t="s">
        <v>126</v>
      </c>
      <c r="H676" s="55"/>
      <c r="I676" s="53" t="str">
        <f t="shared" si="10"/>
        <v>IDX_ID_5062</v>
      </c>
    </row>
    <row r="677" spans="2:9" x14ac:dyDescent="0.25">
      <c r="B677" s="24" t="s">
        <v>87</v>
      </c>
      <c r="C677" s="24" t="s">
        <v>1481</v>
      </c>
      <c r="D677" s="24" t="s">
        <v>1482</v>
      </c>
      <c r="E677" s="24" t="s">
        <v>1181</v>
      </c>
      <c r="F677" s="55" t="s">
        <v>126</v>
      </c>
      <c r="G677" s="55">
        <v>8088.0675000000001</v>
      </c>
      <c r="H677" s="55"/>
      <c r="I677" s="53" t="str">
        <f t="shared" si="10"/>
        <v>IDX_ID_5229</v>
      </c>
    </row>
    <row r="678" spans="2:9" x14ac:dyDescent="0.25">
      <c r="B678" s="24" t="s">
        <v>87</v>
      </c>
      <c r="C678" s="24" t="s">
        <v>1483</v>
      </c>
      <c r="D678" s="24" t="s">
        <v>1484</v>
      </c>
      <c r="E678" s="24" t="s">
        <v>1181</v>
      </c>
      <c r="F678" s="55" t="s">
        <v>126</v>
      </c>
      <c r="G678" s="55">
        <v>17203.71</v>
      </c>
      <c r="H678" s="55"/>
      <c r="I678" s="53" t="str">
        <f t="shared" si="10"/>
        <v>IDX_ID_5237</v>
      </c>
    </row>
    <row r="679" spans="2:9" x14ac:dyDescent="0.25">
      <c r="B679" s="24" t="s">
        <v>87</v>
      </c>
      <c r="C679" s="24" t="s">
        <v>1485</v>
      </c>
      <c r="D679" s="24" t="s">
        <v>1486</v>
      </c>
      <c r="E679" s="24" t="s">
        <v>809</v>
      </c>
      <c r="F679" s="55" t="s">
        <v>126</v>
      </c>
      <c r="G679" s="55">
        <v>22483.38</v>
      </c>
      <c r="H679" s="55"/>
      <c r="I679" s="53" t="str">
        <f t="shared" si="10"/>
        <v>IDX_ID_5245</v>
      </c>
    </row>
    <row r="680" spans="2:9" x14ac:dyDescent="0.25">
      <c r="B680" s="24" t="s">
        <v>87</v>
      </c>
      <c r="C680" s="24" t="s">
        <v>1487</v>
      </c>
      <c r="D680" s="24" t="s">
        <v>1488</v>
      </c>
      <c r="E680" s="24" t="s">
        <v>809</v>
      </c>
      <c r="F680" s="55" t="s">
        <v>126</v>
      </c>
      <c r="G680" s="55">
        <v>23469.697500000002</v>
      </c>
      <c r="H680" s="55"/>
      <c r="I680" s="53" t="str">
        <f t="shared" si="10"/>
        <v>IDX_ID_5252</v>
      </c>
    </row>
    <row r="681" spans="2:9" x14ac:dyDescent="0.25">
      <c r="B681" s="24" t="s">
        <v>87</v>
      </c>
      <c r="C681" s="24" t="s">
        <v>1489</v>
      </c>
      <c r="D681" s="24" t="s">
        <v>1490</v>
      </c>
      <c r="E681" s="24" t="s">
        <v>1368</v>
      </c>
      <c r="F681" s="55" t="s">
        <v>126</v>
      </c>
      <c r="G681" s="55" t="s">
        <v>126</v>
      </c>
      <c r="H681" s="55"/>
      <c r="I681" s="53" t="str">
        <f t="shared" si="10"/>
        <v>IDX_ID_2439</v>
      </c>
    </row>
    <row r="682" spans="2:9" x14ac:dyDescent="0.25">
      <c r="B682" s="24" t="s">
        <v>87</v>
      </c>
      <c r="C682" s="24" t="s">
        <v>1491</v>
      </c>
      <c r="D682" s="24" t="s">
        <v>1492</v>
      </c>
      <c r="E682" s="24" t="s">
        <v>191</v>
      </c>
      <c r="F682" s="55">
        <v>424.03999999999996</v>
      </c>
      <c r="G682" s="55">
        <v>155.1825</v>
      </c>
      <c r="H682" s="55">
        <v>154.94</v>
      </c>
      <c r="I682" s="53" t="str">
        <f t="shared" si="10"/>
        <v>IDX_ID_3643</v>
      </c>
    </row>
    <row r="683" spans="2:9" x14ac:dyDescent="0.25">
      <c r="B683" s="24" t="s">
        <v>1493</v>
      </c>
      <c r="C683" s="24" t="s">
        <v>1494</v>
      </c>
      <c r="D683" s="24" t="s">
        <v>1495</v>
      </c>
      <c r="E683" s="24" t="s">
        <v>132</v>
      </c>
      <c r="F683" s="55" t="s">
        <v>126</v>
      </c>
      <c r="G683" s="55">
        <v>343.20000000000005</v>
      </c>
      <c r="H683" s="55"/>
      <c r="I683" s="53" t="str">
        <f t="shared" si="10"/>
        <v>IDX_ID_0367</v>
      </c>
    </row>
    <row r="684" spans="2:9" x14ac:dyDescent="0.25">
      <c r="B684" s="24" t="s">
        <v>1493</v>
      </c>
      <c r="C684" s="24" t="s">
        <v>1496</v>
      </c>
      <c r="D684" s="24" t="s">
        <v>1497</v>
      </c>
      <c r="E684" s="24" t="s">
        <v>132</v>
      </c>
      <c r="F684" s="55" t="s">
        <v>126</v>
      </c>
      <c r="G684" s="55" t="s">
        <v>126</v>
      </c>
      <c r="H684" s="55"/>
      <c r="I684" s="53" t="str">
        <f t="shared" si="10"/>
        <v>IDX_ID_0370</v>
      </c>
    </row>
    <row r="685" spans="2:9" x14ac:dyDescent="0.25">
      <c r="B685" s="24" t="s">
        <v>1493</v>
      </c>
      <c r="C685" s="24" t="s">
        <v>1498</v>
      </c>
      <c r="D685" s="24" t="s">
        <v>1499</v>
      </c>
      <c r="E685" s="24" t="s">
        <v>132</v>
      </c>
      <c r="F685" s="55">
        <v>221.85599999999999</v>
      </c>
      <c r="G685" s="55" t="s">
        <v>126</v>
      </c>
      <c r="H685" s="55"/>
      <c r="I685" s="53" t="str">
        <f t="shared" si="10"/>
        <v>IDX_ID_0670</v>
      </c>
    </row>
    <row r="686" spans="2:9" x14ac:dyDescent="0.25">
      <c r="B686" s="24" t="s">
        <v>1493</v>
      </c>
      <c r="C686" s="24" t="s">
        <v>1500</v>
      </c>
      <c r="D686" s="24" t="s">
        <v>1499</v>
      </c>
      <c r="E686" s="24" t="s">
        <v>132</v>
      </c>
      <c r="F686" s="55">
        <v>71.08</v>
      </c>
      <c r="G686" s="55" t="s">
        <v>126</v>
      </c>
      <c r="H686" s="55"/>
      <c r="I686" s="53" t="str">
        <f t="shared" si="10"/>
        <v>IDX_ID_2655</v>
      </c>
    </row>
    <row r="687" spans="2:9" x14ac:dyDescent="0.25">
      <c r="B687" s="24" t="s">
        <v>1493</v>
      </c>
      <c r="C687" s="24" t="s">
        <v>1501</v>
      </c>
      <c r="D687" s="24" t="s">
        <v>1495</v>
      </c>
      <c r="E687" s="24" t="s">
        <v>132</v>
      </c>
      <c r="F687" s="55">
        <v>1113.5200000000002</v>
      </c>
      <c r="G687" s="55" t="s">
        <v>126</v>
      </c>
      <c r="H687" s="55"/>
      <c r="I687" s="53" t="str">
        <f t="shared" si="10"/>
        <v>IDX_ID_2940</v>
      </c>
    </row>
    <row r="688" spans="2:9" x14ac:dyDescent="0.25">
      <c r="B688" s="24" t="s">
        <v>88</v>
      </c>
      <c r="C688" s="24" t="s">
        <v>1502</v>
      </c>
      <c r="D688" s="24" t="s">
        <v>1503</v>
      </c>
      <c r="E688" s="24" t="s">
        <v>191</v>
      </c>
      <c r="F688" s="55">
        <v>54.951999999999998</v>
      </c>
      <c r="G688" s="55" t="s">
        <v>126</v>
      </c>
      <c r="H688" s="55"/>
      <c r="I688" s="53" t="str">
        <f t="shared" si="10"/>
        <v>IDX_ID_0139</v>
      </c>
    </row>
    <row r="689" spans="2:9" x14ac:dyDescent="0.25">
      <c r="B689" s="24" t="s">
        <v>88</v>
      </c>
      <c r="C689" s="24" t="s">
        <v>1504</v>
      </c>
      <c r="D689" s="24" t="s">
        <v>1505</v>
      </c>
      <c r="E689" s="24" t="s">
        <v>191</v>
      </c>
      <c r="F689" s="55">
        <v>14.16</v>
      </c>
      <c r="G689" s="55" t="s">
        <v>126</v>
      </c>
      <c r="H689" s="55"/>
      <c r="I689" s="53" t="str">
        <f t="shared" si="10"/>
        <v>IDX_ID_0140</v>
      </c>
    </row>
    <row r="690" spans="2:9" x14ac:dyDescent="0.25">
      <c r="B690" s="24" t="s">
        <v>88</v>
      </c>
      <c r="C690" s="24" t="s">
        <v>1506</v>
      </c>
      <c r="D690" s="24" t="s">
        <v>1507</v>
      </c>
      <c r="E690" s="24" t="s">
        <v>132</v>
      </c>
      <c r="F690" s="55" t="s">
        <v>126</v>
      </c>
      <c r="G690" s="55" t="s">
        <v>126</v>
      </c>
      <c r="H690" s="55"/>
      <c r="I690" s="53" t="str">
        <f t="shared" si="10"/>
        <v>IDX_ID_0144</v>
      </c>
    </row>
    <row r="691" spans="2:9" x14ac:dyDescent="0.25">
      <c r="B691" s="24" t="s">
        <v>88</v>
      </c>
      <c r="C691" s="24" t="s">
        <v>1508</v>
      </c>
      <c r="D691" s="24" t="s">
        <v>1509</v>
      </c>
      <c r="E691" s="24" t="s">
        <v>132</v>
      </c>
      <c r="F691" s="55" t="s">
        <v>126</v>
      </c>
      <c r="G691" s="55" t="s">
        <v>126</v>
      </c>
      <c r="H691" s="55"/>
      <c r="I691" s="53" t="str">
        <f t="shared" si="10"/>
        <v>IDX_ID_0215</v>
      </c>
    </row>
    <row r="692" spans="2:9" x14ac:dyDescent="0.25">
      <c r="B692" s="24" t="s">
        <v>88</v>
      </c>
      <c r="C692" s="24" t="s">
        <v>1510</v>
      </c>
      <c r="D692" s="24" t="s">
        <v>1511</v>
      </c>
      <c r="E692" s="24" t="s">
        <v>191</v>
      </c>
      <c r="F692" s="55" t="s">
        <v>126</v>
      </c>
      <c r="G692" s="55" t="s">
        <v>126</v>
      </c>
      <c r="H692" s="55"/>
      <c r="I692" s="53" t="str">
        <f t="shared" si="10"/>
        <v>IDX_ID_0218</v>
      </c>
    </row>
    <row r="693" spans="2:9" x14ac:dyDescent="0.25">
      <c r="B693" s="24" t="s">
        <v>88</v>
      </c>
      <c r="C693" s="24" t="s">
        <v>1512</v>
      </c>
      <c r="D693" s="24" t="s">
        <v>1513</v>
      </c>
      <c r="E693" s="24" t="s">
        <v>132</v>
      </c>
      <c r="F693" s="55" t="s">
        <v>126</v>
      </c>
      <c r="G693" s="55" t="s">
        <v>126</v>
      </c>
      <c r="H693" s="55"/>
      <c r="I693" s="53" t="str">
        <f t="shared" si="10"/>
        <v>IDX_ID_0301</v>
      </c>
    </row>
    <row r="694" spans="2:9" x14ac:dyDescent="0.25">
      <c r="B694" s="24" t="s">
        <v>88</v>
      </c>
      <c r="C694" s="24" t="s">
        <v>1514</v>
      </c>
      <c r="D694" s="24" t="s">
        <v>1515</v>
      </c>
      <c r="E694" s="24" t="s">
        <v>191</v>
      </c>
      <c r="F694" s="55" t="s">
        <v>126</v>
      </c>
      <c r="G694" s="55" t="s">
        <v>126</v>
      </c>
      <c r="H694" s="55"/>
      <c r="I694" s="53" t="str">
        <f t="shared" si="10"/>
        <v>IDX_ID_0489</v>
      </c>
    </row>
    <row r="695" spans="2:9" x14ac:dyDescent="0.25">
      <c r="B695" s="24" t="s">
        <v>88</v>
      </c>
      <c r="C695" s="24" t="s">
        <v>1516</v>
      </c>
      <c r="D695" s="24" t="s">
        <v>1517</v>
      </c>
      <c r="E695" s="24" t="s">
        <v>191</v>
      </c>
      <c r="F695" s="55" t="s">
        <v>126</v>
      </c>
      <c r="G695" s="55" t="s">
        <v>126</v>
      </c>
      <c r="H695" s="55"/>
      <c r="I695" s="53" t="str">
        <f t="shared" si="10"/>
        <v>IDX_ID_0510</v>
      </c>
    </row>
    <row r="696" spans="2:9" x14ac:dyDescent="0.25">
      <c r="B696" s="24" t="s">
        <v>88</v>
      </c>
      <c r="C696" s="24" t="s">
        <v>1518</v>
      </c>
      <c r="D696" s="24" t="s">
        <v>1519</v>
      </c>
      <c r="E696" s="24" t="s">
        <v>132</v>
      </c>
      <c r="F696" s="55" t="s">
        <v>126</v>
      </c>
      <c r="G696" s="55" t="s">
        <v>126</v>
      </c>
      <c r="H696" s="55"/>
      <c r="I696" s="53" t="str">
        <f t="shared" si="10"/>
        <v>IDX_ID_0528</v>
      </c>
    </row>
    <row r="697" spans="2:9" x14ac:dyDescent="0.25">
      <c r="B697" s="24" t="s">
        <v>88</v>
      </c>
      <c r="C697" s="24" t="s">
        <v>1520</v>
      </c>
      <c r="D697" s="24" t="s">
        <v>1521</v>
      </c>
      <c r="E697" s="24" t="s">
        <v>132</v>
      </c>
      <c r="F697" s="55" t="s">
        <v>126</v>
      </c>
      <c r="G697" s="55" t="s">
        <v>126</v>
      </c>
      <c r="H697" s="55"/>
      <c r="I697" s="53" t="str">
        <f t="shared" si="10"/>
        <v>IDX_ID_0532</v>
      </c>
    </row>
    <row r="698" spans="2:9" x14ac:dyDescent="0.25">
      <c r="B698" s="24" t="s">
        <v>88</v>
      </c>
      <c r="C698" s="24" t="s">
        <v>1522</v>
      </c>
      <c r="D698" s="24" t="s">
        <v>1523</v>
      </c>
      <c r="E698" s="24" t="s">
        <v>132</v>
      </c>
      <c r="F698" s="55" t="s">
        <v>126</v>
      </c>
      <c r="G698" s="55" t="s">
        <v>126</v>
      </c>
      <c r="H698" s="55"/>
      <c r="I698" s="53" t="str">
        <f t="shared" si="10"/>
        <v>IDX_ID_0538</v>
      </c>
    </row>
    <row r="699" spans="2:9" x14ac:dyDescent="0.25">
      <c r="B699" s="24" t="s">
        <v>88</v>
      </c>
      <c r="C699" s="24" t="s">
        <v>1524</v>
      </c>
      <c r="D699" s="24" t="s">
        <v>1521</v>
      </c>
      <c r="E699" s="24" t="s">
        <v>132</v>
      </c>
      <c r="F699" s="55" t="s">
        <v>126</v>
      </c>
      <c r="G699" s="55" t="s">
        <v>126</v>
      </c>
      <c r="H699" s="55"/>
      <c r="I699" s="53" t="str">
        <f t="shared" si="10"/>
        <v>IDX_ID_0543</v>
      </c>
    </row>
    <row r="700" spans="2:9" x14ac:dyDescent="0.25">
      <c r="B700" s="24" t="s">
        <v>88</v>
      </c>
      <c r="C700" s="24" t="s">
        <v>1525</v>
      </c>
      <c r="D700" s="24" t="s">
        <v>1526</v>
      </c>
      <c r="E700" s="24" t="s">
        <v>132</v>
      </c>
      <c r="F700" s="55" t="s">
        <v>126</v>
      </c>
      <c r="G700" s="55" t="s">
        <v>126</v>
      </c>
      <c r="H700" s="55"/>
      <c r="I700" s="53" t="str">
        <f t="shared" si="10"/>
        <v>IDX_ID_0546</v>
      </c>
    </row>
    <row r="701" spans="2:9" x14ac:dyDescent="0.25">
      <c r="B701" s="24" t="s">
        <v>88</v>
      </c>
      <c r="C701" s="24" t="s">
        <v>1527</v>
      </c>
      <c r="D701" s="24" t="s">
        <v>1526</v>
      </c>
      <c r="E701" s="24" t="s">
        <v>132</v>
      </c>
      <c r="F701" s="55" t="s">
        <v>126</v>
      </c>
      <c r="G701" s="55" t="s">
        <v>126</v>
      </c>
      <c r="H701" s="55"/>
      <c r="I701" s="53" t="str">
        <f t="shared" si="10"/>
        <v>IDX_ID_0548</v>
      </c>
    </row>
    <row r="702" spans="2:9" x14ac:dyDescent="0.25">
      <c r="B702" s="24" t="s">
        <v>88</v>
      </c>
      <c r="C702" s="24" t="s">
        <v>1528</v>
      </c>
      <c r="D702" s="24" t="s">
        <v>1529</v>
      </c>
      <c r="E702" s="24" t="s">
        <v>132</v>
      </c>
      <c r="F702" s="55" t="s">
        <v>126</v>
      </c>
      <c r="G702" s="55" t="s">
        <v>126</v>
      </c>
      <c r="H702" s="55"/>
      <c r="I702" s="53" t="str">
        <f t="shared" si="10"/>
        <v>IDX_ID_0569</v>
      </c>
    </row>
    <row r="703" spans="2:9" x14ac:dyDescent="0.25">
      <c r="B703" s="24" t="s">
        <v>88</v>
      </c>
      <c r="C703" s="24" t="s">
        <v>1530</v>
      </c>
      <c r="D703" s="24" t="s">
        <v>1531</v>
      </c>
      <c r="E703" s="24" t="s">
        <v>191</v>
      </c>
      <c r="F703" s="55" t="s">
        <v>126</v>
      </c>
      <c r="G703" s="55" t="s">
        <v>126</v>
      </c>
      <c r="H703" s="55"/>
      <c r="I703" s="53" t="str">
        <f t="shared" si="10"/>
        <v>IDX_ID_0583</v>
      </c>
    </row>
    <row r="704" spans="2:9" x14ac:dyDescent="0.25">
      <c r="B704" s="24" t="s">
        <v>88</v>
      </c>
      <c r="C704" s="24" t="s">
        <v>1532</v>
      </c>
      <c r="D704" s="24" t="s">
        <v>1533</v>
      </c>
      <c r="E704" s="24" t="s">
        <v>191</v>
      </c>
      <c r="F704" s="55" t="s">
        <v>126</v>
      </c>
      <c r="G704" s="55" t="s">
        <v>126</v>
      </c>
      <c r="H704" s="55"/>
      <c r="I704" s="53" t="str">
        <f t="shared" si="10"/>
        <v>IDX_ID_0584</v>
      </c>
    </row>
    <row r="705" spans="2:9" x14ac:dyDescent="0.25">
      <c r="B705" s="24" t="s">
        <v>88</v>
      </c>
      <c r="C705" s="24" t="s">
        <v>1534</v>
      </c>
      <c r="D705" s="24" t="s">
        <v>1535</v>
      </c>
      <c r="E705" s="24" t="s">
        <v>191</v>
      </c>
      <c r="F705" s="55" t="s">
        <v>126</v>
      </c>
      <c r="G705" s="55" t="s">
        <v>126</v>
      </c>
      <c r="H705" s="55"/>
      <c r="I705" s="53" t="str">
        <f t="shared" si="10"/>
        <v>IDX_ID_0586</v>
      </c>
    </row>
    <row r="706" spans="2:9" x14ac:dyDescent="0.25">
      <c r="B706" s="24" t="s">
        <v>88</v>
      </c>
      <c r="C706" s="24" t="s">
        <v>1536</v>
      </c>
      <c r="D706" s="24" t="s">
        <v>1537</v>
      </c>
      <c r="E706" s="24" t="s">
        <v>191</v>
      </c>
      <c r="F706" s="55" t="s">
        <v>126</v>
      </c>
      <c r="G706" s="55" t="s">
        <v>126</v>
      </c>
      <c r="H706" s="55"/>
      <c r="I706" s="53" t="str">
        <f t="shared" si="10"/>
        <v>IDX_ID_0587</v>
      </c>
    </row>
    <row r="707" spans="2:9" x14ac:dyDescent="0.25">
      <c r="B707" s="24" t="s">
        <v>88</v>
      </c>
      <c r="C707" s="24" t="s">
        <v>1538</v>
      </c>
      <c r="D707" s="24" t="s">
        <v>1539</v>
      </c>
      <c r="E707" s="24" t="s">
        <v>191</v>
      </c>
      <c r="F707" s="55" t="s">
        <v>126</v>
      </c>
      <c r="G707" s="55" t="s">
        <v>126</v>
      </c>
      <c r="H707" s="55"/>
      <c r="I707" s="53" t="str">
        <f t="shared" si="10"/>
        <v>IDX_ID_0588</v>
      </c>
    </row>
    <row r="708" spans="2:9" x14ac:dyDescent="0.25">
      <c r="B708" s="24" t="s">
        <v>88</v>
      </c>
      <c r="C708" s="24" t="s">
        <v>1540</v>
      </c>
      <c r="D708" s="24" t="s">
        <v>1541</v>
      </c>
      <c r="E708" s="24" t="s">
        <v>191</v>
      </c>
      <c r="F708" s="55" t="s">
        <v>126</v>
      </c>
      <c r="G708" s="55" t="s">
        <v>126</v>
      </c>
      <c r="H708" s="55"/>
      <c r="I708" s="53" t="str">
        <f t="shared" ref="I708:I771" si="11">"IDX_ID_" &amp; RIGHT(C708,4)</f>
        <v>IDX_ID_0589</v>
      </c>
    </row>
    <row r="709" spans="2:9" x14ac:dyDescent="0.25">
      <c r="B709" s="24" t="s">
        <v>88</v>
      </c>
      <c r="C709" s="24" t="s">
        <v>1542</v>
      </c>
      <c r="D709" s="24" t="s">
        <v>1543</v>
      </c>
      <c r="E709" s="24" t="s">
        <v>191</v>
      </c>
      <c r="F709" s="55" t="s">
        <v>126</v>
      </c>
      <c r="G709" s="55" t="s">
        <v>126</v>
      </c>
      <c r="H709" s="55"/>
      <c r="I709" s="53" t="str">
        <f t="shared" si="11"/>
        <v>IDX_ID_0590</v>
      </c>
    </row>
    <row r="710" spans="2:9" x14ac:dyDescent="0.25">
      <c r="B710" s="24" t="s">
        <v>88</v>
      </c>
      <c r="C710" s="24" t="s">
        <v>1544</v>
      </c>
      <c r="D710" s="24" t="s">
        <v>1545</v>
      </c>
      <c r="E710" s="24" t="s">
        <v>191</v>
      </c>
      <c r="F710" s="55" t="s">
        <v>126</v>
      </c>
      <c r="G710" s="55" t="s">
        <v>126</v>
      </c>
      <c r="H710" s="55"/>
      <c r="I710" s="53" t="str">
        <f t="shared" si="11"/>
        <v>IDX_ID_0591</v>
      </c>
    </row>
    <row r="711" spans="2:9" x14ac:dyDescent="0.25">
      <c r="B711" s="24" t="s">
        <v>88</v>
      </c>
      <c r="C711" s="24" t="s">
        <v>1546</v>
      </c>
      <c r="D711" s="24" t="s">
        <v>1547</v>
      </c>
      <c r="E711" s="24" t="s">
        <v>191</v>
      </c>
      <c r="F711" s="55" t="s">
        <v>126</v>
      </c>
      <c r="G711" s="55" t="s">
        <v>126</v>
      </c>
      <c r="H711" s="55"/>
      <c r="I711" s="53" t="str">
        <f t="shared" si="11"/>
        <v>IDX_ID_0592</v>
      </c>
    </row>
    <row r="712" spans="2:9" x14ac:dyDescent="0.25">
      <c r="B712" s="24" t="s">
        <v>88</v>
      </c>
      <c r="C712" s="24" t="s">
        <v>1548</v>
      </c>
      <c r="D712" s="24" t="s">
        <v>1549</v>
      </c>
      <c r="E712" s="24" t="s">
        <v>191</v>
      </c>
      <c r="F712" s="55" t="s">
        <v>126</v>
      </c>
      <c r="G712" s="55" t="s">
        <v>126</v>
      </c>
      <c r="H712" s="55"/>
      <c r="I712" s="53" t="str">
        <f t="shared" si="11"/>
        <v>IDX_ID_0593</v>
      </c>
    </row>
    <row r="713" spans="2:9" x14ac:dyDescent="0.25">
      <c r="B713" s="24" t="s">
        <v>88</v>
      </c>
      <c r="C713" s="24" t="s">
        <v>1550</v>
      </c>
      <c r="D713" s="24" t="s">
        <v>1551</v>
      </c>
      <c r="E713" s="24" t="s">
        <v>191</v>
      </c>
      <c r="F713" s="55" t="s">
        <v>126</v>
      </c>
      <c r="G713" s="55" t="s">
        <v>126</v>
      </c>
      <c r="H713" s="55"/>
      <c r="I713" s="53" t="str">
        <f t="shared" si="11"/>
        <v>IDX_ID_0594</v>
      </c>
    </row>
    <row r="714" spans="2:9" x14ac:dyDescent="0.25">
      <c r="B714" s="24" t="s">
        <v>88</v>
      </c>
      <c r="C714" s="24" t="s">
        <v>1552</v>
      </c>
      <c r="D714" s="24" t="s">
        <v>1553</v>
      </c>
      <c r="E714" s="24" t="s">
        <v>191</v>
      </c>
      <c r="F714" s="55" t="s">
        <v>126</v>
      </c>
      <c r="G714" s="55" t="s">
        <v>126</v>
      </c>
      <c r="H714" s="55"/>
      <c r="I714" s="53" t="str">
        <f t="shared" si="11"/>
        <v>IDX_ID_0596</v>
      </c>
    </row>
    <row r="715" spans="2:9" x14ac:dyDescent="0.25">
      <c r="B715" s="24" t="s">
        <v>88</v>
      </c>
      <c r="C715" s="24" t="s">
        <v>1554</v>
      </c>
      <c r="D715" s="24" t="s">
        <v>1555</v>
      </c>
      <c r="E715" s="24" t="s">
        <v>191</v>
      </c>
      <c r="F715" s="55" t="s">
        <v>126</v>
      </c>
      <c r="G715" s="55" t="s">
        <v>126</v>
      </c>
      <c r="H715" s="55"/>
      <c r="I715" s="53" t="str">
        <f t="shared" si="11"/>
        <v>IDX_ID_0597</v>
      </c>
    </row>
    <row r="716" spans="2:9" x14ac:dyDescent="0.25">
      <c r="B716" s="24" t="s">
        <v>88</v>
      </c>
      <c r="C716" s="24" t="s">
        <v>1556</v>
      </c>
      <c r="D716" s="24" t="s">
        <v>1557</v>
      </c>
      <c r="E716" s="24" t="s">
        <v>191</v>
      </c>
      <c r="F716" s="55" t="s">
        <v>126</v>
      </c>
      <c r="G716" s="55" t="s">
        <v>126</v>
      </c>
      <c r="H716" s="55"/>
      <c r="I716" s="53" t="str">
        <f t="shared" si="11"/>
        <v>IDX_ID_0598</v>
      </c>
    </row>
    <row r="717" spans="2:9" x14ac:dyDescent="0.25">
      <c r="B717" s="24" t="s">
        <v>88</v>
      </c>
      <c r="C717" s="24" t="s">
        <v>1558</v>
      </c>
      <c r="D717" s="24" t="s">
        <v>1559</v>
      </c>
      <c r="E717" s="24" t="s">
        <v>191</v>
      </c>
      <c r="F717" s="55" t="s">
        <v>126</v>
      </c>
      <c r="G717" s="55" t="s">
        <v>126</v>
      </c>
      <c r="H717" s="55"/>
      <c r="I717" s="53" t="str">
        <f t="shared" si="11"/>
        <v>IDX_ID_0606</v>
      </c>
    </row>
    <row r="718" spans="2:9" x14ac:dyDescent="0.25">
      <c r="B718" s="24" t="s">
        <v>88</v>
      </c>
      <c r="C718" s="24" t="s">
        <v>1560</v>
      </c>
      <c r="D718" s="24" t="s">
        <v>1561</v>
      </c>
      <c r="E718" s="24" t="s">
        <v>132</v>
      </c>
      <c r="F718" s="55" t="s">
        <v>126</v>
      </c>
      <c r="G718" s="55" t="s">
        <v>126</v>
      </c>
      <c r="H718" s="55"/>
      <c r="I718" s="53" t="str">
        <f t="shared" si="11"/>
        <v>IDX_ID_0690</v>
      </c>
    </row>
    <row r="719" spans="2:9" x14ac:dyDescent="0.25">
      <c r="B719" s="24" t="s">
        <v>88</v>
      </c>
      <c r="C719" s="24" t="s">
        <v>1562</v>
      </c>
      <c r="D719" s="24" t="s">
        <v>1561</v>
      </c>
      <c r="E719" s="24" t="s">
        <v>132</v>
      </c>
      <c r="F719" s="55" t="s">
        <v>126</v>
      </c>
      <c r="G719" s="55" t="s">
        <v>126</v>
      </c>
      <c r="H719" s="55"/>
      <c r="I719" s="53" t="str">
        <f t="shared" si="11"/>
        <v>IDX_ID_0691</v>
      </c>
    </row>
    <row r="720" spans="2:9" x14ac:dyDescent="0.25">
      <c r="B720" s="24" t="s">
        <v>88</v>
      </c>
      <c r="C720" s="24" t="s">
        <v>1563</v>
      </c>
      <c r="D720" s="24" t="s">
        <v>1564</v>
      </c>
      <c r="E720" s="24" t="s">
        <v>132</v>
      </c>
      <c r="F720" s="55" t="s">
        <v>126</v>
      </c>
      <c r="G720" s="55" t="s">
        <v>126</v>
      </c>
      <c r="H720" s="55"/>
      <c r="I720" s="53" t="str">
        <f t="shared" si="11"/>
        <v>IDX_ID_0942</v>
      </c>
    </row>
    <row r="721" spans="2:9" x14ac:dyDescent="0.25">
      <c r="B721" s="24" t="s">
        <v>88</v>
      </c>
      <c r="C721" s="24" t="s">
        <v>1565</v>
      </c>
      <c r="D721" s="24" t="s">
        <v>1566</v>
      </c>
      <c r="E721" s="24" t="s">
        <v>132</v>
      </c>
      <c r="F721" s="55" t="s">
        <v>126</v>
      </c>
      <c r="G721" s="55" t="s">
        <v>126</v>
      </c>
      <c r="H721" s="55"/>
      <c r="I721" s="53" t="str">
        <f t="shared" si="11"/>
        <v>IDX_ID_2609</v>
      </c>
    </row>
    <row r="722" spans="2:9" x14ac:dyDescent="0.25">
      <c r="B722" s="24" t="s">
        <v>88</v>
      </c>
      <c r="C722" s="24" t="s">
        <v>1567</v>
      </c>
      <c r="D722" s="24" t="s">
        <v>1568</v>
      </c>
      <c r="E722" s="24" t="s">
        <v>1569</v>
      </c>
      <c r="F722" s="55" t="s">
        <v>126</v>
      </c>
      <c r="G722" s="55" t="s">
        <v>126</v>
      </c>
      <c r="H722" s="55"/>
      <c r="I722" s="53" t="str">
        <f t="shared" si="11"/>
        <v>IDX_ID_X588</v>
      </c>
    </row>
    <row r="723" spans="2:9" x14ac:dyDescent="0.25">
      <c r="B723" s="24" t="s">
        <v>88</v>
      </c>
      <c r="C723" s="24" t="s">
        <v>1570</v>
      </c>
      <c r="D723" s="24" t="s">
        <v>1571</v>
      </c>
      <c r="E723" s="24" t="s">
        <v>1569</v>
      </c>
      <c r="F723" s="55" t="s">
        <v>126</v>
      </c>
      <c r="G723" s="55" t="s">
        <v>126</v>
      </c>
      <c r="H723" s="55"/>
      <c r="I723" s="53" t="str">
        <f t="shared" si="11"/>
        <v>IDX_ID_- 01</v>
      </c>
    </row>
    <row r="724" spans="2:9" x14ac:dyDescent="0.25">
      <c r="B724" s="24" t="s">
        <v>88</v>
      </c>
      <c r="C724" s="24" t="s">
        <v>1572</v>
      </c>
      <c r="D724" s="24" t="s">
        <v>1573</v>
      </c>
      <c r="E724" s="24" t="s">
        <v>1569</v>
      </c>
      <c r="F724" s="55" t="s">
        <v>126</v>
      </c>
      <c r="G724" s="55" t="s">
        <v>126</v>
      </c>
      <c r="H724" s="55"/>
      <c r="I724" s="53" t="str">
        <f t="shared" si="11"/>
        <v>IDX_ID_- 02</v>
      </c>
    </row>
    <row r="725" spans="2:9" x14ac:dyDescent="0.25">
      <c r="B725" s="24" t="s">
        <v>88</v>
      </c>
      <c r="C725" s="24" t="s">
        <v>1574</v>
      </c>
      <c r="D725" s="24" t="s">
        <v>1575</v>
      </c>
      <c r="E725" s="24" t="s">
        <v>657</v>
      </c>
      <c r="F725" s="55">
        <v>665.24</v>
      </c>
      <c r="G725" s="55">
        <v>671.77500000000009</v>
      </c>
      <c r="H725" s="55">
        <v>1051.75</v>
      </c>
      <c r="I725" s="53" t="str">
        <f t="shared" si="11"/>
        <v>IDX_ID_9844</v>
      </c>
    </row>
    <row r="726" spans="2:9" x14ac:dyDescent="0.25">
      <c r="B726" s="24" t="s">
        <v>88</v>
      </c>
      <c r="C726" s="24" t="s">
        <v>1576</v>
      </c>
      <c r="D726" s="24" t="s">
        <v>1577</v>
      </c>
      <c r="E726" s="24" t="s">
        <v>657</v>
      </c>
      <c r="F726" s="55">
        <v>89.096000000000004</v>
      </c>
      <c r="G726" s="55">
        <v>144.30000000000001</v>
      </c>
      <c r="H726" s="55">
        <v>363.95</v>
      </c>
      <c r="I726" s="53" t="str">
        <f t="shared" si="11"/>
        <v>IDX_ID_9851</v>
      </c>
    </row>
    <row r="727" spans="2:9" x14ac:dyDescent="0.25">
      <c r="B727" s="24" t="s">
        <v>88</v>
      </c>
      <c r="C727" s="24" t="s">
        <v>1578</v>
      </c>
      <c r="D727" s="24" t="s">
        <v>1579</v>
      </c>
      <c r="E727" s="24" t="s">
        <v>657</v>
      </c>
      <c r="F727" s="55" t="s">
        <v>126</v>
      </c>
      <c r="G727" s="55" t="s">
        <v>126</v>
      </c>
      <c r="H727" s="55"/>
      <c r="I727" s="53" t="str">
        <f t="shared" si="11"/>
        <v>IDX_ID_8050</v>
      </c>
    </row>
    <row r="728" spans="2:9" x14ac:dyDescent="0.25">
      <c r="B728" s="24" t="s">
        <v>88</v>
      </c>
      <c r="C728" s="24" t="s">
        <v>1580</v>
      </c>
      <c r="D728" s="24" t="s">
        <v>1581</v>
      </c>
      <c r="E728" s="24" t="s">
        <v>657</v>
      </c>
      <c r="F728" s="55" t="s">
        <v>126</v>
      </c>
      <c r="G728" s="55">
        <v>19.785</v>
      </c>
      <c r="H728" s="55"/>
      <c r="I728" s="53" t="str">
        <f t="shared" si="11"/>
        <v>IDX_ID_9918</v>
      </c>
    </row>
    <row r="729" spans="2:9" x14ac:dyDescent="0.25">
      <c r="B729" s="24" t="s">
        <v>88</v>
      </c>
      <c r="C729" s="24" t="s">
        <v>1582</v>
      </c>
      <c r="D729" s="24" t="s">
        <v>1583</v>
      </c>
      <c r="E729" s="24" t="s">
        <v>657</v>
      </c>
      <c r="F729" s="55" t="s">
        <v>126</v>
      </c>
      <c r="G729" s="55">
        <v>171.9675</v>
      </c>
      <c r="H729" s="55">
        <v>285.66000000000003</v>
      </c>
      <c r="I729" s="53" t="str">
        <f t="shared" si="11"/>
        <v>IDX_ID_9926</v>
      </c>
    </row>
    <row r="730" spans="2:9" x14ac:dyDescent="0.25">
      <c r="B730" s="24" t="s">
        <v>88</v>
      </c>
      <c r="C730" s="24" t="s">
        <v>1584</v>
      </c>
      <c r="D730" s="24" t="s">
        <v>1585</v>
      </c>
      <c r="E730" s="24" t="s">
        <v>657</v>
      </c>
      <c r="F730" s="55">
        <v>320.36799999999999</v>
      </c>
      <c r="G730" s="55">
        <v>356.22750000000002</v>
      </c>
      <c r="H730" s="55">
        <v>564.99</v>
      </c>
      <c r="I730" s="53" t="str">
        <f t="shared" si="11"/>
        <v>IDX_ID_1310</v>
      </c>
    </row>
    <row r="731" spans="2:9" x14ac:dyDescent="0.25">
      <c r="B731" s="24" t="s">
        <v>88</v>
      </c>
      <c r="C731" s="24" t="s">
        <v>1586</v>
      </c>
      <c r="D731" s="24" t="s">
        <v>1587</v>
      </c>
      <c r="E731" s="24" t="s">
        <v>657</v>
      </c>
      <c r="F731" s="55">
        <v>415.45600000000007</v>
      </c>
      <c r="G731" s="55">
        <v>498.33750000000003</v>
      </c>
      <c r="H731" s="55">
        <v>1017.77</v>
      </c>
      <c r="I731" s="53" t="str">
        <f t="shared" si="11"/>
        <v>IDX_ID_1336</v>
      </c>
    </row>
    <row r="732" spans="2:9" x14ac:dyDescent="0.25">
      <c r="B732" s="24" t="s">
        <v>88</v>
      </c>
      <c r="C732" s="24" t="s">
        <v>1588</v>
      </c>
      <c r="D732" s="24" t="s">
        <v>1589</v>
      </c>
      <c r="E732" s="24" t="s">
        <v>657</v>
      </c>
      <c r="F732" s="55" t="s">
        <v>126</v>
      </c>
      <c r="G732" s="55">
        <v>2045.3999999999999</v>
      </c>
      <c r="H732" s="55">
        <v>2177.2800000000002</v>
      </c>
      <c r="I732" s="53" t="str">
        <f t="shared" si="11"/>
        <v>IDX_ID_2979</v>
      </c>
    </row>
    <row r="733" spans="2:9" x14ac:dyDescent="0.25">
      <c r="B733" s="24" t="s">
        <v>88</v>
      </c>
      <c r="C733" s="24" t="s">
        <v>1590</v>
      </c>
      <c r="D733" s="24" t="s">
        <v>1591</v>
      </c>
      <c r="E733" s="24" t="s">
        <v>657</v>
      </c>
      <c r="F733" s="55" t="s">
        <v>126</v>
      </c>
      <c r="G733" s="55">
        <v>629.9325</v>
      </c>
      <c r="H733" s="55"/>
      <c r="I733" s="53" t="str">
        <f t="shared" si="11"/>
        <v>IDX_ID_2987</v>
      </c>
    </row>
    <row r="734" spans="2:9" x14ac:dyDescent="0.25">
      <c r="B734" s="24" t="s">
        <v>88</v>
      </c>
      <c r="C734" s="24" t="s">
        <v>1592</v>
      </c>
      <c r="D734" s="24" t="s">
        <v>1593</v>
      </c>
      <c r="E734" s="24" t="s">
        <v>657</v>
      </c>
      <c r="F734" s="55" t="s">
        <v>126</v>
      </c>
      <c r="G734" s="55">
        <v>372.47249999999997</v>
      </c>
      <c r="H734" s="55">
        <v>960</v>
      </c>
      <c r="I734" s="53" t="str">
        <f t="shared" si="11"/>
        <v>IDX_ID_4603</v>
      </c>
    </row>
    <row r="735" spans="2:9" x14ac:dyDescent="0.25">
      <c r="B735" s="24" t="s">
        <v>88</v>
      </c>
      <c r="C735" s="24" t="s">
        <v>1594</v>
      </c>
      <c r="D735" s="24" t="s">
        <v>1595</v>
      </c>
      <c r="E735" s="24" t="s">
        <v>657</v>
      </c>
      <c r="F735" s="55" t="s">
        <v>126</v>
      </c>
      <c r="G735" s="55">
        <v>189.54</v>
      </c>
      <c r="H735" s="55">
        <v>648</v>
      </c>
      <c r="I735" s="53" t="str">
        <f t="shared" si="11"/>
        <v>IDX_ID_4611</v>
      </c>
    </row>
    <row r="736" spans="2:9" x14ac:dyDescent="0.25">
      <c r="B736" s="24" t="s">
        <v>88</v>
      </c>
      <c r="C736" s="24" t="s">
        <v>1596</v>
      </c>
      <c r="D736" s="24" t="s">
        <v>1597</v>
      </c>
      <c r="E736" s="24" t="s">
        <v>1598</v>
      </c>
      <c r="F736" s="55" t="s">
        <v>126</v>
      </c>
      <c r="G736" s="55" t="s">
        <v>126</v>
      </c>
      <c r="H736" s="55"/>
      <c r="I736" s="53" t="str">
        <f t="shared" si="11"/>
        <v>IDX_ID_0147</v>
      </c>
    </row>
    <row r="737" spans="2:9" x14ac:dyDescent="0.25">
      <c r="B737" s="24" t="s">
        <v>88</v>
      </c>
      <c r="C737" s="24" t="s">
        <v>1599</v>
      </c>
      <c r="D737" s="24" t="s">
        <v>1600</v>
      </c>
      <c r="E737" s="24" t="s">
        <v>657</v>
      </c>
      <c r="F737" s="55">
        <v>271.74400000000003</v>
      </c>
      <c r="G737" s="55">
        <v>258.19499999999999</v>
      </c>
      <c r="H737" s="55">
        <v>291.89999999999998</v>
      </c>
      <c r="I737" s="53" t="str">
        <f t="shared" si="11"/>
        <v>IDX_ID_1043</v>
      </c>
    </row>
    <row r="738" spans="2:9" x14ac:dyDescent="0.25">
      <c r="B738" s="24" t="s">
        <v>88</v>
      </c>
      <c r="C738" s="24" t="s">
        <v>1601</v>
      </c>
      <c r="D738" s="24" t="s">
        <v>1602</v>
      </c>
      <c r="E738" s="24" t="s">
        <v>657</v>
      </c>
      <c r="F738" s="55">
        <v>15.096000000000002</v>
      </c>
      <c r="G738" s="55">
        <v>32.22</v>
      </c>
      <c r="H738" s="55">
        <v>16.79</v>
      </c>
      <c r="I738" s="53" t="str">
        <f t="shared" si="11"/>
        <v>IDX_ID_1936</v>
      </c>
    </row>
    <row r="739" spans="2:9" x14ac:dyDescent="0.25">
      <c r="B739" s="24" t="s">
        <v>88</v>
      </c>
      <c r="C739" s="24" t="s">
        <v>1603</v>
      </c>
      <c r="D739" s="24" t="s">
        <v>1604</v>
      </c>
      <c r="E739" s="24" t="s">
        <v>657</v>
      </c>
      <c r="F739" s="55" t="s">
        <v>126</v>
      </c>
      <c r="G739" s="55">
        <v>12.577500000000001</v>
      </c>
      <c r="H739" s="55">
        <v>35.880000000000003</v>
      </c>
      <c r="I739" s="53" t="str">
        <f t="shared" si="11"/>
        <v>IDX_ID_1944</v>
      </c>
    </row>
    <row r="740" spans="2:9" x14ac:dyDescent="0.25">
      <c r="B740" s="24" t="s">
        <v>88</v>
      </c>
      <c r="C740" s="24" t="s">
        <v>1605</v>
      </c>
      <c r="D740" s="24" t="s">
        <v>1606</v>
      </c>
      <c r="E740" s="24" t="s">
        <v>657</v>
      </c>
      <c r="F740" s="55">
        <v>57.752000000000002</v>
      </c>
      <c r="G740" s="55">
        <v>16.815000000000001</v>
      </c>
      <c r="H740" s="55">
        <v>42.78</v>
      </c>
      <c r="I740" s="53" t="str">
        <f t="shared" si="11"/>
        <v>IDX_ID_1951</v>
      </c>
    </row>
    <row r="741" spans="2:9" x14ac:dyDescent="0.25">
      <c r="B741" s="24" t="s">
        <v>88</v>
      </c>
      <c r="C741" s="24" t="s">
        <v>1607</v>
      </c>
      <c r="D741" s="24" t="s">
        <v>1608</v>
      </c>
      <c r="E741" s="24" t="s">
        <v>657</v>
      </c>
      <c r="F741" s="55">
        <v>2083.2000000000003</v>
      </c>
      <c r="G741" s="55">
        <v>1294.9875000000002</v>
      </c>
      <c r="H741" s="55"/>
      <c r="I741" s="53" t="str">
        <f t="shared" si="11"/>
        <v>IDX_ID_2991</v>
      </c>
    </row>
    <row r="742" spans="2:9" x14ac:dyDescent="0.25">
      <c r="B742" s="24" t="s">
        <v>88</v>
      </c>
      <c r="C742" s="24" t="s">
        <v>1609</v>
      </c>
      <c r="D742" s="24" t="s">
        <v>1610</v>
      </c>
      <c r="E742" s="24" t="s">
        <v>1598</v>
      </c>
      <c r="F742" s="55">
        <v>1024.6559999999999</v>
      </c>
      <c r="G742" s="55">
        <v>1221.24</v>
      </c>
      <c r="H742" s="55">
        <v>1076.02</v>
      </c>
      <c r="I742" s="53" t="str">
        <f t="shared" si="11"/>
        <v>IDX_ID_6025</v>
      </c>
    </row>
    <row r="743" spans="2:9" x14ac:dyDescent="0.25">
      <c r="B743" s="24" t="s">
        <v>88</v>
      </c>
      <c r="C743" s="24" t="s">
        <v>1611</v>
      </c>
      <c r="D743" s="24" t="s">
        <v>1612</v>
      </c>
      <c r="E743" s="24" t="s">
        <v>1598</v>
      </c>
      <c r="F743" s="55">
        <v>1988.0640000000001</v>
      </c>
      <c r="G743" s="55">
        <v>2100.4425000000001</v>
      </c>
      <c r="H743" s="55">
        <v>4668.9799999999996</v>
      </c>
      <c r="I743" s="53" t="str">
        <f t="shared" si="11"/>
        <v>IDX_ID_6033</v>
      </c>
    </row>
    <row r="744" spans="2:9" x14ac:dyDescent="0.25">
      <c r="B744" s="24" t="s">
        <v>88</v>
      </c>
      <c r="C744" s="24" t="s">
        <v>1613</v>
      </c>
      <c r="D744" s="24" t="s">
        <v>1614</v>
      </c>
      <c r="E744" s="24" t="s">
        <v>1598</v>
      </c>
      <c r="F744" s="55">
        <v>5775.64</v>
      </c>
      <c r="G744" s="55">
        <v>4326.87</v>
      </c>
      <c r="H744" s="55">
        <v>6738.3</v>
      </c>
      <c r="I744" s="53" t="str">
        <f t="shared" si="11"/>
        <v>IDX_ID_6058</v>
      </c>
    </row>
    <row r="745" spans="2:9" x14ac:dyDescent="0.25">
      <c r="B745" s="24" t="s">
        <v>88</v>
      </c>
      <c r="C745" s="24" t="s">
        <v>1615</v>
      </c>
      <c r="D745" s="24" t="s">
        <v>1616</v>
      </c>
      <c r="E745" s="24" t="s">
        <v>1598</v>
      </c>
      <c r="F745" s="55">
        <v>684.64800000000002</v>
      </c>
      <c r="G745" s="55">
        <v>435.95249999999999</v>
      </c>
      <c r="H745" s="55">
        <v>248.95</v>
      </c>
      <c r="I745" s="53" t="str">
        <f t="shared" si="11"/>
        <v>IDX_ID_6066</v>
      </c>
    </row>
    <row r="746" spans="2:9" x14ac:dyDescent="0.25">
      <c r="B746" s="24" t="s">
        <v>88</v>
      </c>
      <c r="C746" s="24" t="s">
        <v>1617</v>
      </c>
      <c r="D746" s="24" t="s">
        <v>1618</v>
      </c>
      <c r="E746" s="24" t="s">
        <v>657</v>
      </c>
      <c r="F746" s="55">
        <v>875.97600000000011</v>
      </c>
      <c r="G746" s="55">
        <v>995.76750000000004</v>
      </c>
      <c r="H746" s="55">
        <v>1358.51</v>
      </c>
      <c r="I746" s="53" t="str">
        <f t="shared" si="11"/>
        <v>IDX_ID_8013</v>
      </c>
    </row>
    <row r="747" spans="2:9" x14ac:dyDescent="0.25">
      <c r="B747" s="24" t="s">
        <v>88</v>
      </c>
      <c r="C747" s="24" t="s">
        <v>1619</v>
      </c>
      <c r="D747" s="24" t="s">
        <v>1620</v>
      </c>
      <c r="E747" s="24" t="s">
        <v>657</v>
      </c>
      <c r="F747" s="55">
        <v>108.04000000000002</v>
      </c>
      <c r="G747" s="55">
        <v>119.66250000000001</v>
      </c>
      <c r="H747" s="55">
        <v>170.33</v>
      </c>
      <c r="I747" s="53" t="str">
        <f t="shared" si="11"/>
        <v>IDX_ID_8021</v>
      </c>
    </row>
    <row r="748" spans="2:9" x14ac:dyDescent="0.25">
      <c r="B748" s="24" t="s">
        <v>88</v>
      </c>
      <c r="C748" s="24" t="s">
        <v>1621</v>
      </c>
      <c r="D748" s="24" t="s">
        <v>1622</v>
      </c>
      <c r="E748" s="24" t="s">
        <v>657</v>
      </c>
      <c r="F748" s="55">
        <v>183.28800000000001</v>
      </c>
      <c r="G748" s="55">
        <v>186.69749999999999</v>
      </c>
      <c r="H748" s="55">
        <v>284.49</v>
      </c>
      <c r="I748" s="53" t="str">
        <f t="shared" si="11"/>
        <v>IDX_ID_8062</v>
      </c>
    </row>
    <row r="749" spans="2:9" x14ac:dyDescent="0.25">
      <c r="B749" s="24" t="s">
        <v>88</v>
      </c>
      <c r="C749" s="24" t="s">
        <v>1623</v>
      </c>
      <c r="D749" s="24" t="s">
        <v>1624</v>
      </c>
      <c r="E749" s="24" t="s">
        <v>657</v>
      </c>
      <c r="F749" s="55">
        <v>377.00800000000004</v>
      </c>
      <c r="G749" s="55">
        <v>502.29750000000001</v>
      </c>
      <c r="H749" s="55">
        <v>403.26</v>
      </c>
      <c r="I749" s="53" t="str">
        <f t="shared" si="11"/>
        <v>IDX_ID_8070</v>
      </c>
    </row>
    <row r="750" spans="2:9" x14ac:dyDescent="0.25">
      <c r="B750" s="24" t="s">
        <v>88</v>
      </c>
      <c r="C750" s="24" t="s">
        <v>1625</v>
      </c>
      <c r="D750" s="24" t="s">
        <v>1626</v>
      </c>
      <c r="E750" s="24" t="s">
        <v>657</v>
      </c>
      <c r="F750" s="55">
        <v>51.776000000000003</v>
      </c>
      <c r="G750" s="55">
        <v>141.17249999999999</v>
      </c>
      <c r="H750" s="55">
        <v>139.29</v>
      </c>
      <c r="I750" s="53" t="str">
        <f t="shared" si="11"/>
        <v>IDX_ID_8096</v>
      </c>
    </row>
    <row r="751" spans="2:9" x14ac:dyDescent="0.25">
      <c r="B751" s="24" t="s">
        <v>88</v>
      </c>
      <c r="C751" s="24" t="s">
        <v>1627</v>
      </c>
      <c r="D751" s="24" t="s">
        <v>1628</v>
      </c>
      <c r="E751" s="24" t="s">
        <v>657</v>
      </c>
      <c r="F751" s="55">
        <v>1553.576</v>
      </c>
      <c r="G751" s="55">
        <v>1288.4325000000001</v>
      </c>
      <c r="H751" s="55">
        <v>1726.31</v>
      </c>
      <c r="I751" s="53" t="str">
        <f t="shared" si="11"/>
        <v>IDX_ID_8104</v>
      </c>
    </row>
    <row r="752" spans="2:9" x14ac:dyDescent="0.25">
      <c r="B752" s="24" t="s">
        <v>88</v>
      </c>
      <c r="C752" s="24" t="s">
        <v>1629</v>
      </c>
      <c r="D752" s="24" t="s">
        <v>1630</v>
      </c>
      <c r="E752" s="24" t="s">
        <v>657</v>
      </c>
      <c r="F752" s="55">
        <v>459.98400000000004</v>
      </c>
      <c r="G752" s="55">
        <v>723.69749999999999</v>
      </c>
      <c r="H752" s="55">
        <v>1004.51</v>
      </c>
      <c r="I752" s="53" t="str">
        <f t="shared" si="11"/>
        <v>IDX_ID_8112</v>
      </c>
    </row>
    <row r="753" spans="2:9" x14ac:dyDescent="0.25">
      <c r="B753" s="24" t="s">
        <v>88</v>
      </c>
      <c r="C753" s="24" t="s">
        <v>1631</v>
      </c>
      <c r="D753" s="24" t="s">
        <v>1632</v>
      </c>
      <c r="E753" s="24" t="s">
        <v>657</v>
      </c>
      <c r="F753" s="55">
        <v>2644.712</v>
      </c>
      <c r="G753" s="55">
        <v>2384.61</v>
      </c>
      <c r="H753" s="55">
        <v>3531.07</v>
      </c>
      <c r="I753" s="53" t="str">
        <f t="shared" si="11"/>
        <v>IDX_ID_8138</v>
      </c>
    </row>
    <row r="754" spans="2:9" x14ac:dyDescent="0.25">
      <c r="B754" s="24" t="s">
        <v>88</v>
      </c>
      <c r="C754" s="24" t="s">
        <v>1633</v>
      </c>
      <c r="D754" s="24" t="s">
        <v>1634</v>
      </c>
      <c r="E754" s="24" t="s">
        <v>657</v>
      </c>
      <c r="F754" s="55">
        <v>912.52800000000013</v>
      </c>
      <c r="G754" s="55">
        <v>569.0625</v>
      </c>
      <c r="H754" s="55">
        <v>870.43</v>
      </c>
      <c r="I754" s="53" t="str">
        <f t="shared" si="11"/>
        <v>IDX_ID_8153</v>
      </c>
    </row>
    <row r="755" spans="2:9" x14ac:dyDescent="0.25">
      <c r="B755" s="24" t="s">
        <v>88</v>
      </c>
      <c r="C755" s="24" t="s">
        <v>1635</v>
      </c>
      <c r="D755" s="24" t="s">
        <v>1636</v>
      </c>
      <c r="E755" s="24" t="s">
        <v>657</v>
      </c>
      <c r="F755" s="55">
        <v>65.311999999999998</v>
      </c>
      <c r="G755" s="55">
        <v>124.47</v>
      </c>
      <c r="H755" s="55">
        <v>157.01</v>
      </c>
      <c r="I755" s="53" t="str">
        <f t="shared" si="11"/>
        <v>IDX_ID_8161</v>
      </c>
    </row>
    <row r="756" spans="2:9" x14ac:dyDescent="0.25">
      <c r="B756" s="24" t="s">
        <v>88</v>
      </c>
      <c r="C756" s="24" t="s">
        <v>1637</v>
      </c>
      <c r="D756" s="24" t="s">
        <v>1638</v>
      </c>
      <c r="E756" s="24" t="s">
        <v>657</v>
      </c>
      <c r="F756" s="55">
        <v>1262.8720000000001</v>
      </c>
      <c r="G756" s="55">
        <v>1800.3000000000002</v>
      </c>
      <c r="H756" s="55">
        <v>3795.71</v>
      </c>
      <c r="I756" s="53" t="str">
        <f t="shared" si="11"/>
        <v>IDX_ID_8195</v>
      </c>
    </row>
    <row r="757" spans="2:9" x14ac:dyDescent="0.25">
      <c r="B757" s="24" t="s">
        <v>88</v>
      </c>
      <c r="C757" s="24" t="s">
        <v>1639</v>
      </c>
      <c r="D757" s="24" t="s">
        <v>1640</v>
      </c>
      <c r="E757" s="24" t="s">
        <v>657</v>
      </c>
      <c r="F757" s="55">
        <v>539.55200000000002</v>
      </c>
      <c r="G757" s="55">
        <v>515.06999999999994</v>
      </c>
      <c r="H757" s="55">
        <v>815.08</v>
      </c>
      <c r="I757" s="53" t="str">
        <f t="shared" si="11"/>
        <v>IDX_ID_8229</v>
      </c>
    </row>
    <row r="758" spans="2:9" x14ac:dyDescent="0.25">
      <c r="B758" s="24" t="s">
        <v>88</v>
      </c>
      <c r="C758" s="24" t="s">
        <v>1641</v>
      </c>
      <c r="D758" s="24" t="s">
        <v>1642</v>
      </c>
      <c r="E758" s="24" t="s">
        <v>657</v>
      </c>
      <c r="F758" s="55">
        <v>187.54400000000001</v>
      </c>
      <c r="G758" s="55">
        <v>257.16750000000002</v>
      </c>
      <c r="H758" s="55">
        <v>519.23</v>
      </c>
      <c r="I758" s="53" t="str">
        <f t="shared" si="11"/>
        <v>IDX_ID_8237</v>
      </c>
    </row>
    <row r="759" spans="2:9" x14ac:dyDescent="0.25">
      <c r="B759" s="24" t="s">
        <v>88</v>
      </c>
      <c r="C759" s="24" t="s">
        <v>1643</v>
      </c>
      <c r="D759" s="24" t="s">
        <v>1644</v>
      </c>
      <c r="E759" s="24" t="s">
        <v>657</v>
      </c>
      <c r="F759" s="55">
        <v>1747.664</v>
      </c>
      <c r="G759" s="55">
        <v>1863.2850000000001</v>
      </c>
      <c r="H759" s="55">
        <v>2768.94</v>
      </c>
      <c r="I759" s="53" t="str">
        <f t="shared" si="11"/>
        <v>IDX_ID_8245</v>
      </c>
    </row>
    <row r="760" spans="2:9" x14ac:dyDescent="0.25">
      <c r="B760" s="24" t="s">
        <v>88</v>
      </c>
      <c r="C760" s="24" t="s">
        <v>1645</v>
      </c>
      <c r="D760" s="24" t="s">
        <v>1646</v>
      </c>
      <c r="E760" s="24" t="s">
        <v>657</v>
      </c>
      <c r="F760" s="55">
        <v>70.367999999999995</v>
      </c>
      <c r="G760" s="55">
        <v>201.79500000000002</v>
      </c>
      <c r="H760" s="55">
        <v>350.65</v>
      </c>
      <c r="I760" s="53" t="str">
        <f t="shared" si="11"/>
        <v>IDX_ID_8252</v>
      </c>
    </row>
    <row r="761" spans="2:9" x14ac:dyDescent="0.25">
      <c r="B761" s="24" t="s">
        <v>88</v>
      </c>
      <c r="C761" s="24" t="s">
        <v>1647</v>
      </c>
      <c r="D761" s="24" t="s">
        <v>1648</v>
      </c>
      <c r="E761" s="24" t="s">
        <v>657</v>
      </c>
      <c r="F761" s="55">
        <v>1531.7600000000002</v>
      </c>
      <c r="G761" s="55">
        <v>1507.41</v>
      </c>
      <c r="H761" s="55">
        <v>2964.74</v>
      </c>
      <c r="I761" s="53" t="str">
        <f t="shared" si="11"/>
        <v>IDX_ID_8278</v>
      </c>
    </row>
    <row r="762" spans="2:9" x14ac:dyDescent="0.25">
      <c r="B762" s="24" t="s">
        <v>88</v>
      </c>
      <c r="C762" s="24" t="s">
        <v>1649</v>
      </c>
      <c r="D762" s="24" t="s">
        <v>1650</v>
      </c>
      <c r="E762" s="24" t="s">
        <v>657</v>
      </c>
      <c r="F762" s="55">
        <v>92.232000000000014</v>
      </c>
      <c r="G762" s="55">
        <v>134.28</v>
      </c>
      <c r="H762" s="55">
        <v>261.49</v>
      </c>
      <c r="I762" s="53" t="str">
        <f t="shared" si="11"/>
        <v>IDX_ID_8286</v>
      </c>
    </row>
    <row r="763" spans="2:9" x14ac:dyDescent="0.25">
      <c r="B763" s="24" t="s">
        <v>88</v>
      </c>
      <c r="C763" s="24" t="s">
        <v>1651</v>
      </c>
      <c r="D763" s="24" t="s">
        <v>1652</v>
      </c>
      <c r="E763" s="24" t="s">
        <v>1598</v>
      </c>
      <c r="F763" s="55">
        <v>-18.552000000000003</v>
      </c>
      <c r="G763" s="55">
        <v>398.37749999999994</v>
      </c>
      <c r="H763" s="55">
        <v>362.41</v>
      </c>
      <c r="I763" s="53" t="str">
        <f t="shared" si="11"/>
        <v>IDX_ID_4946</v>
      </c>
    </row>
    <row r="764" spans="2:9" x14ac:dyDescent="0.25">
      <c r="B764" s="24" t="s">
        <v>88</v>
      </c>
      <c r="C764" s="24" t="s">
        <v>1653</v>
      </c>
      <c r="D764" s="24" t="s">
        <v>1654</v>
      </c>
      <c r="E764" s="24" t="s">
        <v>657</v>
      </c>
      <c r="F764" s="55">
        <v>731.08</v>
      </c>
      <c r="G764" s="55">
        <v>401.5575</v>
      </c>
      <c r="H764" s="55">
        <v>1192.0899999999999</v>
      </c>
      <c r="I764" s="53" t="str">
        <f t="shared" si="11"/>
        <v>IDX_ID_6883</v>
      </c>
    </row>
    <row r="765" spans="2:9" x14ac:dyDescent="0.25">
      <c r="B765" s="24" t="s">
        <v>88</v>
      </c>
      <c r="C765" s="24" t="s">
        <v>1655</v>
      </c>
      <c r="D765" s="24" t="s">
        <v>1656</v>
      </c>
      <c r="E765" s="24" t="s">
        <v>657</v>
      </c>
      <c r="F765" s="55">
        <v>1749.4960000000001</v>
      </c>
      <c r="G765" s="55">
        <v>1381.1399999999999</v>
      </c>
      <c r="H765" s="55">
        <v>2393.98</v>
      </c>
      <c r="I765" s="53" t="str">
        <f t="shared" si="11"/>
        <v>IDX_ID_6925</v>
      </c>
    </row>
    <row r="766" spans="2:9" x14ac:dyDescent="0.25">
      <c r="B766" s="24" t="s">
        <v>91</v>
      </c>
      <c r="C766" s="24" t="s">
        <v>1657</v>
      </c>
      <c r="D766" s="24" t="s">
        <v>1658</v>
      </c>
      <c r="E766" s="24" t="s">
        <v>191</v>
      </c>
      <c r="F766" s="55">
        <v>-267.22399999999999</v>
      </c>
      <c r="G766" s="55" t="s">
        <v>126</v>
      </c>
      <c r="H766" s="55"/>
      <c r="I766" s="53" t="str">
        <f t="shared" si="11"/>
        <v>IDX_ID_Z.</v>
      </c>
    </row>
    <row r="767" spans="2:9" x14ac:dyDescent="0.25">
      <c r="B767" s="24" t="s">
        <v>91</v>
      </c>
      <c r="C767" s="24" t="s">
        <v>1659</v>
      </c>
      <c r="D767" s="24" t="s">
        <v>1660</v>
      </c>
      <c r="E767" s="24" t="s">
        <v>191</v>
      </c>
      <c r="F767" s="55" t="s">
        <v>126</v>
      </c>
      <c r="G767" s="55" t="s">
        <v>126</v>
      </c>
      <c r="H767" s="55"/>
      <c r="I767" s="53" t="str">
        <f t="shared" si="11"/>
        <v>IDX_ID_0078</v>
      </c>
    </row>
    <row r="768" spans="2:9" x14ac:dyDescent="0.25">
      <c r="B768" s="24" t="s">
        <v>91</v>
      </c>
      <c r="C768" s="24" t="s">
        <v>1661</v>
      </c>
      <c r="D768" s="24" t="s">
        <v>1658</v>
      </c>
      <c r="E768" s="24" t="s">
        <v>191</v>
      </c>
      <c r="F768" s="55" t="s">
        <v>126</v>
      </c>
      <c r="G768" s="55" t="s">
        <v>126</v>
      </c>
      <c r="H768" s="55">
        <v>-281.06</v>
      </c>
      <c r="I768" s="53" t="str">
        <f t="shared" si="11"/>
        <v>IDX_ID_0087</v>
      </c>
    </row>
    <row r="769" spans="2:9" x14ac:dyDescent="0.25">
      <c r="B769" s="24" t="s">
        <v>91</v>
      </c>
      <c r="C769" s="24" t="s">
        <v>1662</v>
      </c>
      <c r="D769" s="24" t="s">
        <v>1663</v>
      </c>
      <c r="E769" s="24" t="s">
        <v>191</v>
      </c>
      <c r="F769" s="55" t="s">
        <v>126</v>
      </c>
      <c r="G769" s="55" t="s">
        <v>126</v>
      </c>
      <c r="H769" s="55"/>
      <c r="I769" s="53" t="str">
        <f t="shared" si="11"/>
        <v>IDX_ID_0090</v>
      </c>
    </row>
    <row r="770" spans="2:9" x14ac:dyDescent="0.25">
      <c r="B770" s="24" t="s">
        <v>91</v>
      </c>
      <c r="C770" s="24" t="s">
        <v>1664</v>
      </c>
      <c r="D770" s="24" t="s">
        <v>1665</v>
      </c>
      <c r="E770" s="24" t="s">
        <v>1569</v>
      </c>
      <c r="F770" s="55" t="s">
        <v>126</v>
      </c>
      <c r="G770" s="55" t="s">
        <v>126</v>
      </c>
      <c r="H770" s="55"/>
      <c r="I770" s="53" t="str">
        <f t="shared" si="11"/>
        <v>IDX_ID_0136</v>
      </c>
    </row>
    <row r="771" spans="2:9" x14ac:dyDescent="0.25">
      <c r="B771" s="24" t="s">
        <v>91</v>
      </c>
      <c r="C771" s="24" t="s">
        <v>1666</v>
      </c>
      <c r="D771" s="24" t="s">
        <v>1667</v>
      </c>
      <c r="E771" s="24" t="s">
        <v>1569</v>
      </c>
      <c r="F771" s="55" t="s">
        <v>126</v>
      </c>
      <c r="G771" s="55" t="s">
        <v>126</v>
      </c>
      <c r="H771" s="55"/>
      <c r="I771" s="53" t="str">
        <f t="shared" si="11"/>
        <v>IDX_ID_0139</v>
      </c>
    </row>
    <row r="772" spans="2:9" x14ac:dyDescent="0.25">
      <c r="B772" s="24" t="s">
        <v>91</v>
      </c>
      <c r="C772" s="24" t="s">
        <v>1668</v>
      </c>
      <c r="D772" s="24" t="s">
        <v>1669</v>
      </c>
      <c r="E772" s="24" t="s">
        <v>191</v>
      </c>
      <c r="F772" s="55" t="s">
        <v>126</v>
      </c>
      <c r="G772" s="55" t="s">
        <v>126</v>
      </c>
      <c r="H772" s="55"/>
      <c r="I772" s="53" t="str">
        <f t="shared" ref="I772:I835" si="12">"IDX_ID_" &amp; RIGHT(C772,4)</f>
        <v>IDX_ID_0146</v>
      </c>
    </row>
    <row r="773" spans="2:9" x14ac:dyDescent="0.25">
      <c r="B773" s="24" t="s">
        <v>91</v>
      </c>
      <c r="C773" s="24" t="s">
        <v>1670</v>
      </c>
      <c r="D773" s="24" t="s">
        <v>1671</v>
      </c>
      <c r="E773" s="24" t="s">
        <v>191</v>
      </c>
      <c r="F773" s="55" t="s">
        <v>126</v>
      </c>
      <c r="G773" s="55" t="s">
        <v>126</v>
      </c>
      <c r="H773" s="55">
        <v>1596</v>
      </c>
      <c r="I773" s="53" t="str">
        <f t="shared" si="12"/>
        <v>IDX_ID_RATI</v>
      </c>
    </row>
    <row r="774" spans="2:9" x14ac:dyDescent="0.25">
      <c r="B774" s="24" t="s">
        <v>91</v>
      </c>
      <c r="C774" s="24" t="s">
        <v>1672</v>
      </c>
      <c r="D774" s="24" t="s">
        <v>1673</v>
      </c>
      <c r="E774" s="24" t="s">
        <v>191</v>
      </c>
      <c r="F774" s="55" t="s">
        <v>126</v>
      </c>
      <c r="G774" s="55" t="s">
        <v>126</v>
      </c>
      <c r="H774" s="55"/>
      <c r="I774" s="53" t="str">
        <f t="shared" si="12"/>
        <v>IDX_ID_1V01</v>
      </c>
    </row>
    <row r="775" spans="2:9" x14ac:dyDescent="0.25">
      <c r="B775" s="24" t="s">
        <v>91</v>
      </c>
      <c r="C775" s="24" t="s">
        <v>1674</v>
      </c>
      <c r="D775" s="24" t="s">
        <v>1675</v>
      </c>
      <c r="E775" s="24" t="s">
        <v>191</v>
      </c>
      <c r="F775" s="55" t="s">
        <v>126</v>
      </c>
      <c r="G775" s="55" t="s">
        <v>126</v>
      </c>
      <c r="H775" s="55"/>
      <c r="I775" s="53" t="str">
        <f t="shared" si="12"/>
        <v>IDX_ID_0V01</v>
      </c>
    </row>
    <row r="776" spans="2:9" x14ac:dyDescent="0.25">
      <c r="B776" s="24" t="s">
        <v>91</v>
      </c>
      <c r="C776" s="24" t="s">
        <v>1676</v>
      </c>
      <c r="D776" s="24" t="s">
        <v>1677</v>
      </c>
      <c r="E776" s="24" t="s">
        <v>191</v>
      </c>
      <c r="F776" s="55" t="s">
        <v>126</v>
      </c>
      <c r="G776" s="55" t="s">
        <v>126</v>
      </c>
      <c r="H776" s="55"/>
      <c r="I776" s="53" t="str">
        <f t="shared" si="12"/>
        <v>IDX_ID_0V02</v>
      </c>
    </row>
    <row r="777" spans="2:9" x14ac:dyDescent="0.25">
      <c r="B777" s="24" t="s">
        <v>91</v>
      </c>
      <c r="C777" s="24" t="s">
        <v>1678</v>
      </c>
      <c r="D777" s="24" t="s">
        <v>1679</v>
      </c>
      <c r="E777" s="24" t="s">
        <v>191</v>
      </c>
      <c r="F777" s="55" t="s">
        <v>126</v>
      </c>
      <c r="G777" s="55" t="s">
        <v>126</v>
      </c>
      <c r="H777" s="55">
        <v>186</v>
      </c>
      <c r="I777" s="53" t="str">
        <f t="shared" si="12"/>
        <v>IDX_ID_0074</v>
      </c>
    </row>
    <row r="778" spans="2:9" x14ac:dyDescent="0.25">
      <c r="B778" s="24" t="s">
        <v>91</v>
      </c>
      <c r="C778" s="24" t="s">
        <v>1680</v>
      </c>
      <c r="D778" s="24" t="s">
        <v>1681</v>
      </c>
      <c r="E778" s="24" t="s">
        <v>191</v>
      </c>
      <c r="F778" s="55">
        <v>105.84000000000002</v>
      </c>
      <c r="G778" s="55" t="s">
        <v>126</v>
      </c>
      <c r="H778" s="55">
        <v>561.6</v>
      </c>
      <c r="I778" s="53" t="str">
        <f t="shared" si="12"/>
        <v>IDX_ID_0047</v>
      </c>
    </row>
    <row r="779" spans="2:9" x14ac:dyDescent="0.25">
      <c r="B779" s="24" t="s">
        <v>91</v>
      </c>
      <c r="C779" s="24" t="s">
        <v>1682</v>
      </c>
      <c r="D779" s="24" t="s">
        <v>1683</v>
      </c>
      <c r="E779" s="24" t="s">
        <v>191</v>
      </c>
      <c r="F779" s="55" t="s">
        <v>126</v>
      </c>
      <c r="G779" s="55" t="s">
        <v>126</v>
      </c>
      <c r="H779" s="55"/>
      <c r="I779" s="53" t="str">
        <f t="shared" si="12"/>
        <v>IDX_ID_0057</v>
      </c>
    </row>
    <row r="780" spans="2:9" x14ac:dyDescent="0.25">
      <c r="B780" s="24" t="s">
        <v>91</v>
      </c>
      <c r="C780" s="24" t="s">
        <v>1684</v>
      </c>
      <c r="D780" s="24" t="s">
        <v>1685</v>
      </c>
      <c r="E780" s="24" t="s">
        <v>1569</v>
      </c>
      <c r="F780" s="55">
        <v>10.4</v>
      </c>
      <c r="G780" s="55" t="s">
        <v>126</v>
      </c>
      <c r="H780" s="55"/>
      <c r="I780" s="53" t="str">
        <f t="shared" si="12"/>
        <v>IDX_ID_ANSP</v>
      </c>
    </row>
    <row r="781" spans="2:9" x14ac:dyDescent="0.25">
      <c r="B781" s="24" t="s">
        <v>89</v>
      </c>
      <c r="C781" s="24" t="s">
        <v>1686</v>
      </c>
      <c r="D781" s="24" t="s">
        <v>1687</v>
      </c>
      <c r="E781" s="24" t="s">
        <v>1688</v>
      </c>
      <c r="F781" s="55">
        <v>43.008000000000003</v>
      </c>
      <c r="G781" s="55">
        <v>29.924999999999997</v>
      </c>
      <c r="H781" s="55"/>
      <c r="I781" s="53" t="str">
        <f t="shared" si="12"/>
        <v>IDX_ID_1100</v>
      </c>
    </row>
    <row r="782" spans="2:9" x14ac:dyDescent="0.25">
      <c r="B782" s="24" t="s">
        <v>89</v>
      </c>
      <c r="C782" s="24" t="s">
        <v>1689</v>
      </c>
      <c r="D782" s="24" t="s">
        <v>1690</v>
      </c>
      <c r="E782" s="24" t="s">
        <v>1688</v>
      </c>
      <c r="F782" s="55" t="s">
        <v>126</v>
      </c>
      <c r="G782" s="55">
        <v>103.76249999999999</v>
      </c>
      <c r="H782" s="55"/>
      <c r="I782" s="53" t="str">
        <f t="shared" si="12"/>
        <v>IDX_ID_1101</v>
      </c>
    </row>
    <row r="783" spans="2:9" x14ac:dyDescent="0.25">
      <c r="B783" s="24" t="s">
        <v>89</v>
      </c>
      <c r="C783" s="24" t="s">
        <v>1691</v>
      </c>
      <c r="D783" s="24" t="s">
        <v>1692</v>
      </c>
      <c r="E783" s="24" t="s">
        <v>1688</v>
      </c>
      <c r="F783" s="55">
        <v>141.83199999999999</v>
      </c>
      <c r="G783" s="55">
        <v>113.85000000000001</v>
      </c>
      <c r="H783" s="55"/>
      <c r="I783" s="53" t="str">
        <f t="shared" si="12"/>
        <v>IDX_ID_1103</v>
      </c>
    </row>
    <row r="784" spans="2:9" x14ac:dyDescent="0.25">
      <c r="B784" s="24" t="s">
        <v>89</v>
      </c>
      <c r="C784" s="24" t="s">
        <v>1693</v>
      </c>
      <c r="D784" s="24" t="s">
        <v>1694</v>
      </c>
      <c r="E784" s="24" t="s">
        <v>1688</v>
      </c>
      <c r="F784" s="55" t="s">
        <v>126</v>
      </c>
      <c r="G784" s="55">
        <v>208.04999999999998</v>
      </c>
      <c r="H784" s="55"/>
      <c r="I784" s="53" t="str">
        <f t="shared" si="12"/>
        <v>IDX_ID_1104</v>
      </c>
    </row>
    <row r="785" spans="2:9" x14ac:dyDescent="0.25">
      <c r="B785" s="24" t="s">
        <v>89</v>
      </c>
      <c r="C785" s="24" t="s">
        <v>1695</v>
      </c>
      <c r="D785" s="24" t="s">
        <v>1696</v>
      </c>
      <c r="E785" s="24" t="s">
        <v>1688</v>
      </c>
      <c r="F785" s="55">
        <v>47.360000000000007</v>
      </c>
      <c r="G785" s="55">
        <v>18.21</v>
      </c>
      <c r="H785" s="55"/>
      <c r="I785" s="53" t="str">
        <f t="shared" si="12"/>
        <v>IDX_ID_1105</v>
      </c>
    </row>
    <row r="786" spans="2:9" x14ac:dyDescent="0.25">
      <c r="B786" s="24" t="s">
        <v>89</v>
      </c>
      <c r="C786" s="24" t="s">
        <v>1697</v>
      </c>
      <c r="D786" s="24" t="s">
        <v>1698</v>
      </c>
      <c r="E786" s="24" t="s">
        <v>1688</v>
      </c>
      <c r="F786" s="55" t="s">
        <v>126</v>
      </c>
      <c r="G786" s="55">
        <v>29.055</v>
      </c>
      <c r="H786" s="55"/>
      <c r="I786" s="53" t="str">
        <f t="shared" si="12"/>
        <v>IDX_ID_1106</v>
      </c>
    </row>
    <row r="787" spans="2:9" x14ac:dyDescent="0.25">
      <c r="B787" s="24" t="s">
        <v>89</v>
      </c>
      <c r="C787" s="24" t="s">
        <v>1699</v>
      </c>
      <c r="D787" s="24" t="s">
        <v>1700</v>
      </c>
      <c r="E787" s="24" t="s">
        <v>132</v>
      </c>
      <c r="F787" s="55">
        <v>608.73599999999999</v>
      </c>
      <c r="G787" s="55">
        <v>910.04250000000002</v>
      </c>
      <c r="H787" s="55">
        <v>1177.31</v>
      </c>
      <c r="I787" s="53" t="str">
        <f t="shared" si="12"/>
        <v>IDX_ID_3002</v>
      </c>
    </row>
    <row r="788" spans="2:9" x14ac:dyDescent="0.25">
      <c r="B788" s="24" t="s">
        <v>89</v>
      </c>
      <c r="C788" s="24" t="s">
        <v>1701</v>
      </c>
      <c r="D788" s="24" t="s">
        <v>1702</v>
      </c>
      <c r="E788" s="24" t="s">
        <v>191</v>
      </c>
      <c r="F788" s="55" t="s">
        <v>126</v>
      </c>
      <c r="G788" s="55" t="s">
        <v>126</v>
      </c>
      <c r="H788" s="55"/>
      <c r="I788" s="53" t="str">
        <f t="shared" si="12"/>
        <v>IDX_ID_3003</v>
      </c>
    </row>
    <row r="789" spans="2:9" x14ac:dyDescent="0.25">
      <c r="B789" s="24" t="s">
        <v>89</v>
      </c>
      <c r="C789" s="24" t="s">
        <v>1703</v>
      </c>
      <c r="D789" s="24" t="s">
        <v>1704</v>
      </c>
      <c r="E789" s="24" t="s">
        <v>132</v>
      </c>
      <c r="F789" s="55">
        <v>229.92</v>
      </c>
      <c r="G789" s="55">
        <v>171.93</v>
      </c>
      <c r="H789" s="55">
        <v>268.24</v>
      </c>
      <c r="I789" s="53" t="str">
        <f t="shared" si="12"/>
        <v>IDX_ID_0924</v>
      </c>
    </row>
    <row r="790" spans="2:9" x14ac:dyDescent="0.25">
      <c r="B790" s="24" t="s">
        <v>89</v>
      </c>
      <c r="C790" s="24" t="s">
        <v>1705</v>
      </c>
      <c r="D790" s="24" t="s">
        <v>1706</v>
      </c>
      <c r="E790" s="24" t="s">
        <v>132</v>
      </c>
      <c r="F790" s="55">
        <v>546.17600000000004</v>
      </c>
      <c r="G790" s="55">
        <v>395.73</v>
      </c>
      <c r="H790" s="55">
        <v>491.5</v>
      </c>
      <c r="I790" s="53" t="str">
        <f t="shared" si="12"/>
        <v>IDX_ID_0925</v>
      </c>
    </row>
    <row r="791" spans="2:9" x14ac:dyDescent="0.25">
      <c r="B791" s="24" t="s">
        <v>89</v>
      </c>
      <c r="C791" s="24" t="s">
        <v>1707</v>
      </c>
      <c r="D791" s="24" t="s">
        <v>1708</v>
      </c>
      <c r="E791" s="24" t="s">
        <v>132</v>
      </c>
      <c r="F791" s="55">
        <v>36.655999999999999</v>
      </c>
      <c r="G791" s="55" t="s">
        <v>126</v>
      </c>
      <c r="H791" s="55"/>
      <c r="I791" s="53" t="str">
        <f t="shared" si="12"/>
        <v>IDX_ID_1841</v>
      </c>
    </row>
    <row r="792" spans="2:9" x14ac:dyDescent="0.25">
      <c r="B792" s="24" t="s">
        <v>89</v>
      </c>
      <c r="C792" s="24" t="s">
        <v>1709</v>
      </c>
      <c r="D792" s="24" t="s">
        <v>1708</v>
      </c>
      <c r="E792" s="24" t="s">
        <v>132</v>
      </c>
      <c r="F792" s="55">
        <v>326.83200000000005</v>
      </c>
      <c r="G792" s="55" t="s">
        <v>126</v>
      </c>
      <c r="H792" s="55"/>
      <c r="I792" s="53" t="str">
        <f t="shared" si="12"/>
        <v>IDX_ID_1842</v>
      </c>
    </row>
    <row r="793" spans="2:9" x14ac:dyDescent="0.25">
      <c r="B793" s="24" t="s">
        <v>89</v>
      </c>
      <c r="C793" s="24" t="s">
        <v>1710</v>
      </c>
      <c r="D793" s="24" t="s">
        <v>1708</v>
      </c>
      <c r="E793" s="24" t="s">
        <v>132</v>
      </c>
      <c r="F793" s="55">
        <v>416.28000000000003</v>
      </c>
      <c r="G793" s="55" t="s">
        <v>126</v>
      </c>
      <c r="H793" s="55"/>
      <c r="I793" s="53" t="str">
        <f t="shared" si="12"/>
        <v>IDX_ID_1843</v>
      </c>
    </row>
    <row r="794" spans="2:9" x14ac:dyDescent="0.25">
      <c r="B794" s="24" t="s">
        <v>89</v>
      </c>
      <c r="C794" s="24" t="s">
        <v>1711</v>
      </c>
      <c r="D794" s="24" t="s">
        <v>1712</v>
      </c>
      <c r="E794" s="24" t="s">
        <v>132</v>
      </c>
      <c r="F794" s="55" t="s">
        <v>126</v>
      </c>
      <c r="G794" s="55">
        <v>15.892500000000002</v>
      </c>
      <c r="H794" s="55"/>
      <c r="I794" s="53" t="str">
        <f t="shared" si="12"/>
        <v>IDX_ID_2631</v>
      </c>
    </row>
    <row r="795" spans="2:9" x14ac:dyDescent="0.25">
      <c r="B795" s="24" t="s">
        <v>89</v>
      </c>
      <c r="C795" s="24" t="s">
        <v>1713</v>
      </c>
      <c r="D795" s="24" t="s">
        <v>1714</v>
      </c>
      <c r="E795" s="24" t="s">
        <v>132</v>
      </c>
      <c r="F795" s="55" t="s">
        <v>126</v>
      </c>
      <c r="G795" s="55" t="s">
        <v>126</v>
      </c>
      <c r="H795" s="55"/>
      <c r="I795" s="53" t="str">
        <f t="shared" si="12"/>
        <v>IDX_ID_3000</v>
      </c>
    </row>
    <row r="796" spans="2:9" x14ac:dyDescent="0.25">
      <c r="B796" s="24" t="s">
        <v>89</v>
      </c>
      <c r="C796" s="24" t="s">
        <v>1715</v>
      </c>
      <c r="D796" s="24" t="s">
        <v>1716</v>
      </c>
      <c r="E796" s="24" t="s">
        <v>132</v>
      </c>
      <c r="F796" s="55" t="s">
        <v>126</v>
      </c>
      <c r="G796" s="55" t="s">
        <v>126</v>
      </c>
      <c r="H796" s="55">
        <v>4.49</v>
      </c>
      <c r="I796" s="53" t="str">
        <f t="shared" si="12"/>
        <v>IDX_ID_3003</v>
      </c>
    </row>
    <row r="797" spans="2:9" x14ac:dyDescent="0.25">
      <c r="B797" s="24" t="s">
        <v>89</v>
      </c>
      <c r="C797" s="24" t="s">
        <v>1717</v>
      </c>
      <c r="D797" s="24" t="s">
        <v>1718</v>
      </c>
      <c r="E797" s="24" t="s">
        <v>132</v>
      </c>
      <c r="F797" s="55" t="s">
        <v>126</v>
      </c>
      <c r="G797" s="55" t="s">
        <v>126</v>
      </c>
      <c r="H797" s="55"/>
      <c r="I797" s="53" t="str">
        <f t="shared" si="12"/>
        <v>IDX_ID_3012</v>
      </c>
    </row>
    <row r="798" spans="2:9" x14ac:dyDescent="0.25">
      <c r="B798" s="24" t="s">
        <v>89</v>
      </c>
      <c r="C798" s="24" t="s">
        <v>1719</v>
      </c>
      <c r="D798" s="24" t="s">
        <v>1720</v>
      </c>
      <c r="E798" s="24" t="s">
        <v>1688</v>
      </c>
      <c r="F798" s="55" t="s">
        <v>126</v>
      </c>
      <c r="G798" s="55" t="s">
        <v>126</v>
      </c>
      <c r="H798" s="55"/>
      <c r="I798" s="53" t="str">
        <f t="shared" si="12"/>
        <v>IDX_ID_3016</v>
      </c>
    </row>
    <row r="799" spans="2:9" x14ac:dyDescent="0.25">
      <c r="B799" s="24" t="s">
        <v>89</v>
      </c>
      <c r="C799" s="24" t="s">
        <v>1721</v>
      </c>
      <c r="D799" s="24" t="s">
        <v>1722</v>
      </c>
      <c r="E799" s="24" t="s">
        <v>132</v>
      </c>
      <c r="F799" s="55">
        <v>48.64</v>
      </c>
      <c r="G799" s="55" t="s">
        <v>126</v>
      </c>
      <c r="H799" s="55">
        <v>108.83</v>
      </c>
      <c r="I799" s="53" t="str">
        <f t="shared" si="12"/>
        <v>IDX_ID_3018</v>
      </c>
    </row>
    <row r="800" spans="2:9" x14ac:dyDescent="0.25">
      <c r="B800" s="24" t="s">
        <v>89</v>
      </c>
      <c r="C800" s="24" t="s">
        <v>1723</v>
      </c>
      <c r="D800" s="24" t="s">
        <v>1724</v>
      </c>
      <c r="E800" s="24" t="s">
        <v>132</v>
      </c>
      <c r="F800" s="55">
        <v>61.048000000000002</v>
      </c>
      <c r="G800" s="55">
        <v>30.39</v>
      </c>
      <c r="H800" s="55">
        <v>11.32</v>
      </c>
      <c r="I800" s="53" t="str">
        <f t="shared" si="12"/>
        <v>IDX_ID_3019</v>
      </c>
    </row>
    <row r="801" spans="2:9" x14ac:dyDescent="0.25">
      <c r="B801" s="24" t="s">
        <v>89</v>
      </c>
      <c r="C801" s="24" t="s">
        <v>1725</v>
      </c>
      <c r="D801" s="24" t="s">
        <v>1726</v>
      </c>
      <c r="E801" s="24" t="s">
        <v>132</v>
      </c>
      <c r="F801" s="55" t="s">
        <v>126</v>
      </c>
      <c r="G801" s="55" t="s">
        <v>126</v>
      </c>
      <c r="H801" s="55">
        <v>34.479999999999997</v>
      </c>
      <c r="I801" s="53" t="str">
        <f t="shared" si="12"/>
        <v>IDX_ID_3024</v>
      </c>
    </row>
    <row r="802" spans="2:9" x14ac:dyDescent="0.25">
      <c r="B802" s="24" t="s">
        <v>89</v>
      </c>
      <c r="C802" s="24" t="s">
        <v>1727</v>
      </c>
      <c r="D802" s="24" t="s">
        <v>1728</v>
      </c>
      <c r="E802" s="24" t="s">
        <v>1688</v>
      </c>
      <c r="F802" s="55">
        <v>14</v>
      </c>
      <c r="G802" s="55" t="s">
        <v>126</v>
      </c>
      <c r="H802" s="55"/>
      <c r="I802" s="53" t="str">
        <f t="shared" si="12"/>
        <v>IDX_ID_3028</v>
      </c>
    </row>
    <row r="803" spans="2:9" x14ac:dyDescent="0.25">
      <c r="B803" s="24" t="s">
        <v>89</v>
      </c>
      <c r="C803" s="24" t="s">
        <v>1729</v>
      </c>
      <c r="D803" s="24" t="s">
        <v>1730</v>
      </c>
      <c r="E803" s="24" t="s">
        <v>1688</v>
      </c>
      <c r="F803" s="55">
        <v>10.120000000000001</v>
      </c>
      <c r="G803" s="55" t="s">
        <v>126</v>
      </c>
      <c r="H803" s="55"/>
      <c r="I803" s="53" t="str">
        <f t="shared" si="12"/>
        <v>IDX_ID_3029</v>
      </c>
    </row>
    <row r="804" spans="2:9" x14ac:dyDescent="0.25">
      <c r="B804" s="24" t="s">
        <v>89</v>
      </c>
      <c r="C804" s="24" t="s">
        <v>1731</v>
      </c>
      <c r="D804" s="24" t="s">
        <v>1732</v>
      </c>
      <c r="E804" s="24" t="s">
        <v>1688</v>
      </c>
      <c r="F804" s="55">
        <v>41.680000000000007</v>
      </c>
      <c r="G804" s="55">
        <v>0.81750000000000012</v>
      </c>
      <c r="H804" s="55"/>
      <c r="I804" s="53" t="str">
        <f t="shared" si="12"/>
        <v>IDX_ID_3031</v>
      </c>
    </row>
    <row r="805" spans="2:9" x14ac:dyDescent="0.25">
      <c r="B805" s="24" t="s">
        <v>89</v>
      </c>
      <c r="C805" s="24" t="s">
        <v>1733</v>
      </c>
      <c r="D805" s="24" t="s">
        <v>1734</v>
      </c>
      <c r="E805" s="24" t="s">
        <v>1688</v>
      </c>
      <c r="F805" s="55" t="s">
        <v>126</v>
      </c>
      <c r="G805" s="55" t="s">
        <v>126</v>
      </c>
      <c r="H805" s="55"/>
      <c r="I805" s="53" t="str">
        <f t="shared" si="12"/>
        <v>IDX_ID_3032</v>
      </c>
    </row>
    <row r="806" spans="2:9" x14ac:dyDescent="0.25">
      <c r="B806" s="24" t="s">
        <v>89</v>
      </c>
      <c r="C806" s="24" t="s">
        <v>1735</v>
      </c>
      <c r="D806" s="24" t="s">
        <v>1736</v>
      </c>
      <c r="E806" s="24" t="s">
        <v>1688</v>
      </c>
      <c r="F806" s="55" t="s">
        <v>126</v>
      </c>
      <c r="G806" s="55" t="s">
        <v>126</v>
      </c>
      <c r="H806" s="55"/>
      <c r="I806" s="53" t="str">
        <f t="shared" si="12"/>
        <v>IDX_ID_3035</v>
      </c>
    </row>
    <row r="807" spans="2:9" x14ac:dyDescent="0.25">
      <c r="B807" s="24" t="s">
        <v>89</v>
      </c>
      <c r="C807" s="24" t="s">
        <v>1737</v>
      </c>
      <c r="D807" s="24" t="s">
        <v>1738</v>
      </c>
      <c r="E807" s="24" t="s">
        <v>1688</v>
      </c>
      <c r="F807" s="55" t="s">
        <v>126</v>
      </c>
      <c r="G807" s="55">
        <v>6.2549999999999999</v>
      </c>
      <c r="H807" s="55">
        <v>6.4</v>
      </c>
      <c r="I807" s="53" t="str">
        <f t="shared" si="12"/>
        <v>IDX_ID_3036</v>
      </c>
    </row>
    <row r="808" spans="2:9" x14ac:dyDescent="0.25">
      <c r="B808" s="24" t="s">
        <v>89</v>
      </c>
      <c r="C808" s="24" t="s">
        <v>1739</v>
      </c>
      <c r="D808" s="24" t="s">
        <v>1740</v>
      </c>
      <c r="E808" s="24" t="s">
        <v>1688</v>
      </c>
      <c r="F808" s="55" t="s">
        <v>126</v>
      </c>
      <c r="G808" s="55">
        <v>4.92</v>
      </c>
      <c r="H808" s="55"/>
      <c r="I808" s="53" t="str">
        <f t="shared" si="12"/>
        <v>IDX_ID_3037</v>
      </c>
    </row>
    <row r="809" spans="2:9" x14ac:dyDescent="0.25">
      <c r="B809" s="24" t="s">
        <v>89</v>
      </c>
      <c r="C809" s="24" t="s">
        <v>1741</v>
      </c>
      <c r="D809" s="24" t="s">
        <v>1742</v>
      </c>
      <c r="E809" s="24" t="s">
        <v>1688</v>
      </c>
      <c r="F809" s="55" t="s">
        <v>126</v>
      </c>
      <c r="G809" s="55">
        <v>9.5775000000000006</v>
      </c>
      <c r="H809" s="55">
        <v>26</v>
      </c>
      <c r="I809" s="53" t="str">
        <f t="shared" si="12"/>
        <v>IDX_ID_3039</v>
      </c>
    </row>
    <row r="810" spans="2:9" x14ac:dyDescent="0.25">
      <c r="B810" s="24" t="s">
        <v>89</v>
      </c>
      <c r="C810" s="24" t="s">
        <v>1743</v>
      </c>
      <c r="D810" s="24" t="s">
        <v>1744</v>
      </c>
      <c r="E810" s="24" t="s">
        <v>1688</v>
      </c>
      <c r="F810" s="55" t="s">
        <v>126</v>
      </c>
      <c r="G810" s="55" t="s">
        <v>126</v>
      </c>
      <c r="H810" s="55"/>
      <c r="I810" s="53" t="str">
        <f t="shared" si="12"/>
        <v>IDX_ID_3045</v>
      </c>
    </row>
    <row r="811" spans="2:9" x14ac:dyDescent="0.25">
      <c r="B811" s="24" t="s">
        <v>89</v>
      </c>
      <c r="C811" s="24" t="s">
        <v>1745</v>
      </c>
      <c r="D811" s="24" t="s">
        <v>1746</v>
      </c>
      <c r="E811" s="24" t="s">
        <v>1688</v>
      </c>
      <c r="F811" s="55" t="s">
        <v>126</v>
      </c>
      <c r="G811" s="55" t="s">
        <v>126</v>
      </c>
      <c r="H811" s="55"/>
      <c r="I811" s="53" t="str">
        <f t="shared" si="12"/>
        <v>IDX_ID_3046</v>
      </c>
    </row>
    <row r="812" spans="2:9" x14ac:dyDescent="0.25">
      <c r="B812" s="24" t="s">
        <v>89</v>
      </c>
      <c r="C812" s="24" t="s">
        <v>1747</v>
      </c>
      <c r="D812" s="24" t="s">
        <v>1748</v>
      </c>
      <c r="E812" s="24" t="s">
        <v>1688</v>
      </c>
      <c r="F812" s="55" t="s">
        <v>126</v>
      </c>
      <c r="G812" s="55" t="s">
        <v>126</v>
      </c>
      <c r="H812" s="55"/>
      <c r="I812" s="53" t="str">
        <f t="shared" si="12"/>
        <v>IDX_ID_3047</v>
      </c>
    </row>
    <row r="813" spans="2:9" x14ac:dyDescent="0.25">
      <c r="B813" s="24" t="s">
        <v>89</v>
      </c>
      <c r="C813" s="24" t="s">
        <v>1749</v>
      </c>
      <c r="D813" s="24" t="s">
        <v>1750</v>
      </c>
      <c r="E813" s="24" t="s">
        <v>132</v>
      </c>
      <c r="F813" s="55">
        <v>546.74400000000003</v>
      </c>
      <c r="G813" s="55">
        <v>581.0625</v>
      </c>
      <c r="H813" s="55">
        <v>596.87</v>
      </c>
      <c r="I813" s="53" t="str">
        <f t="shared" si="12"/>
        <v>IDX_ID_3049</v>
      </c>
    </row>
    <row r="814" spans="2:9" x14ac:dyDescent="0.25">
      <c r="B814" s="24" t="s">
        <v>89</v>
      </c>
      <c r="C814" s="24" t="s">
        <v>1751</v>
      </c>
      <c r="D814" s="24" t="s">
        <v>1752</v>
      </c>
      <c r="E814" s="24" t="s">
        <v>132</v>
      </c>
      <c r="F814" s="55">
        <v>340.86400000000003</v>
      </c>
      <c r="G814" s="55">
        <v>337.6875</v>
      </c>
      <c r="H814" s="55">
        <v>484.59</v>
      </c>
      <c r="I814" s="53" t="str">
        <f t="shared" si="12"/>
        <v>IDX_ID_3050</v>
      </c>
    </row>
    <row r="815" spans="2:9" x14ac:dyDescent="0.25">
      <c r="B815" s="24" t="s">
        <v>89</v>
      </c>
      <c r="C815" s="24" t="s">
        <v>1753</v>
      </c>
      <c r="D815" s="24" t="s">
        <v>1754</v>
      </c>
      <c r="E815" s="24" t="s">
        <v>1688</v>
      </c>
      <c r="F815" s="55" t="s">
        <v>126</v>
      </c>
      <c r="G815" s="55">
        <v>3.0374999999999996</v>
      </c>
      <c r="H815" s="55">
        <v>2.64</v>
      </c>
      <c r="I815" s="53" t="str">
        <f t="shared" si="12"/>
        <v>IDX_ID_3055</v>
      </c>
    </row>
    <row r="816" spans="2:9" x14ac:dyDescent="0.25">
      <c r="B816" s="24" t="s">
        <v>89</v>
      </c>
      <c r="C816" s="24" t="s">
        <v>1755</v>
      </c>
      <c r="D816" s="24" t="s">
        <v>1756</v>
      </c>
      <c r="E816" s="24" t="s">
        <v>1688</v>
      </c>
      <c r="F816" s="55">
        <v>14.832000000000001</v>
      </c>
      <c r="G816" s="55">
        <v>9</v>
      </c>
      <c r="H816" s="55">
        <v>20.34</v>
      </c>
      <c r="I816" s="53" t="str">
        <f t="shared" si="12"/>
        <v>IDX_ID_3056</v>
      </c>
    </row>
    <row r="817" spans="2:9" x14ac:dyDescent="0.25">
      <c r="B817" s="24" t="s">
        <v>89</v>
      </c>
      <c r="C817" s="24" t="s">
        <v>1757</v>
      </c>
      <c r="D817" s="24" t="s">
        <v>1758</v>
      </c>
      <c r="E817" s="24" t="s">
        <v>1688</v>
      </c>
      <c r="F817" s="55">
        <v>13.440000000000001</v>
      </c>
      <c r="G817" s="55">
        <v>15.0975</v>
      </c>
      <c r="H817" s="55">
        <v>13.86</v>
      </c>
      <c r="I817" s="53" t="str">
        <f t="shared" si="12"/>
        <v>IDX_ID_3057</v>
      </c>
    </row>
    <row r="818" spans="2:9" x14ac:dyDescent="0.25">
      <c r="B818" s="24" t="s">
        <v>89</v>
      </c>
      <c r="C818" s="24" t="s">
        <v>1759</v>
      </c>
      <c r="D818" s="24" t="s">
        <v>1760</v>
      </c>
      <c r="E818" s="24" t="s">
        <v>1688</v>
      </c>
      <c r="F818" s="55">
        <v>25.632000000000001</v>
      </c>
      <c r="G818" s="55">
        <v>22.522500000000001</v>
      </c>
      <c r="H818" s="55">
        <v>4.8</v>
      </c>
      <c r="I818" s="53" t="str">
        <f t="shared" si="12"/>
        <v>IDX_ID_3058</v>
      </c>
    </row>
    <row r="819" spans="2:9" x14ac:dyDescent="0.25">
      <c r="B819" s="24" t="s">
        <v>89</v>
      </c>
      <c r="C819" s="24" t="s">
        <v>1761</v>
      </c>
      <c r="D819" s="24" t="s">
        <v>1762</v>
      </c>
      <c r="E819" s="24" t="s">
        <v>1688</v>
      </c>
      <c r="F819" s="55">
        <v>86.4</v>
      </c>
      <c r="G819" s="55">
        <v>16.522500000000001</v>
      </c>
      <c r="H819" s="55"/>
      <c r="I819" s="53" t="str">
        <f t="shared" si="12"/>
        <v>IDX_ID_3061</v>
      </c>
    </row>
    <row r="820" spans="2:9" x14ac:dyDescent="0.25">
      <c r="B820" s="24" t="s">
        <v>89</v>
      </c>
      <c r="C820" s="24" t="s">
        <v>1763</v>
      </c>
      <c r="D820" s="24" t="s">
        <v>1764</v>
      </c>
      <c r="E820" s="24" t="s">
        <v>132</v>
      </c>
      <c r="F820" s="55">
        <v>193.78399999999999</v>
      </c>
      <c r="G820" s="55">
        <v>115.9425</v>
      </c>
      <c r="H820" s="55">
        <v>50.16</v>
      </c>
      <c r="I820" s="53" t="str">
        <f t="shared" si="12"/>
        <v>IDX_ID_3071</v>
      </c>
    </row>
    <row r="821" spans="2:9" x14ac:dyDescent="0.25">
      <c r="B821" s="24" t="s">
        <v>89</v>
      </c>
      <c r="C821" s="24" t="s">
        <v>1765</v>
      </c>
      <c r="D821" s="24" t="s">
        <v>1766</v>
      </c>
      <c r="E821" s="24" t="s">
        <v>132</v>
      </c>
      <c r="F821" s="55" t="s">
        <v>126</v>
      </c>
      <c r="G821" s="55" t="s">
        <v>126</v>
      </c>
      <c r="H821" s="55">
        <v>7.92</v>
      </c>
      <c r="I821" s="53" t="str">
        <f t="shared" si="12"/>
        <v>IDX_ID_3081</v>
      </c>
    </row>
    <row r="822" spans="2:9" x14ac:dyDescent="0.25">
      <c r="B822" s="24" t="s">
        <v>89</v>
      </c>
      <c r="C822" s="24" t="s">
        <v>1767</v>
      </c>
      <c r="D822" s="24" t="s">
        <v>1768</v>
      </c>
      <c r="E822" s="24" t="s">
        <v>1688</v>
      </c>
      <c r="F822" s="55" t="s">
        <v>126</v>
      </c>
      <c r="G822" s="55" t="s">
        <v>126</v>
      </c>
      <c r="H822" s="55"/>
      <c r="I822" s="53" t="str">
        <f t="shared" si="12"/>
        <v>IDX_ID_3134</v>
      </c>
    </row>
    <row r="823" spans="2:9" x14ac:dyDescent="0.25">
      <c r="B823" s="24" t="s">
        <v>89</v>
      </c>
      <c r="C823" s="24" t="s">
        <v>1769</v>
      </c>
      <c r="D823" s="24" t="s">
        <v>1770</v>
      </c>
      <c r="E823" s="24" t="s">
        <v>1688</v>
      </c>
      <c r="F823" s="55" t="s">
        <v>126</v>
      </c>
      <c r="G823" s="55" t="s">
        <v>126</v>
      </c>
      <c r="H823" s="55"/>
      <c r="I823" s="53" t="str">
        <f t="shared" si="12"/>
        <v>IDX_ID_3135</v>
      </c>
    </row>
    <row r="824" spans="2:9" x14ac:dyDescent="0.25">
      <c r="B824" s="24" t="s">
        <v>89</v>
      </c>
      <c r="C824" s="24" t="s">
        <v>1771</v>
      </c>
      <c r="D824" s="24" t="s">
        <v>1772</v>
      </c>
      <c r="E824" s="24" t="s">
        <v>141</v>
      </c>
      <c r="F824" s="55">
        <v>8.168000000000001</v>
      </c>
      <c r="G824" s="55">
        <v>7.5674999999999999</v>
      </c>
      <c r="H824" s="55">
        <v>6.66</v>
      </c>
      <c r="I824" s="53" t="str">
        <f t="shared" si="12"/>
        <v>IDX_ID_0008</v>
      </c>
    </row>
    <row r="825" spans="2:9" x14ac:dyDescent="0.25">
      <c r="B825" s="24" t="s">
        <v>89</v>
      </c>
      <c r="C825" s="24" t="s">
        <v>1773</v>
      </c>
      <c r="D825" s="24" t="s">
        <v>1774</v>
      </c>
      <c r="E825" s="24" t="s">
        <v>141</v>
      </c>
      <c r="F825" s="55" t="s">
        <v>126</v>
      </c>
      <c r="G825" s="55" t="s">
        <v>126</v>
      </c>
      <c r="H825" s="55">
        <v>11.06</v>
      </c>
      <c r="I825" s="53" t="str">
        <f t="shared" si="12"/>
        <v>IDX_ID_0083</v>
      </c>
    </row>
    <row r="826" spans="2:9" x14ac:dyDescent="0.25">
      <c r="B826" s="24" t="s">
        <v>89</v>
      </c>
      <c r="C826" s="24" t="s">
        <v>1775</v>
      </c>
      <c r="D826" s="24" t="s">
        <v>1776</v>
      </c>
      <c r="E826" s="24" t="s">
        <v>1688</v>
      </c>
      <c r="F826" s="55" t="s">
        <v>126</v>
      </c>
      <c r="G826" s="55" t="s">
        <v>126</v>
      </c>
      <c r="H826" s="55"/>
      <c r="I826" s="53" t="str">
        <f t="shared" si="12"/>
        <v>IDX_ID_0011</v>
      </c>
    </row>
    <row r="827" spans="2:9" x14ac:dyDescent="0.25">
      <c r="B827" s="24" t="s">
        <v>89</v>
      </c>
      <c r="C827" s="24" t="s">
        <v>1777</v>
      </c>
      <c r="D827" s="24" t="s">
        <v>1778</v>
      </c>
      <c r="E827" s="24" t="s">
        <v>132</v>
      </c>
      <c r="F827" s="55">
        <v>6114.8559999999998</v>
      </c>
      <c r="G827" s="55">
        <v>3715.1400000000003</v>
      </c>
      <c r="H827" s="55">
        <v>6665.14</v>
      </c>
      <c r="I827" s="53" t="str">
        <f t="shared" si="12"/>
        <v>IDX_ID_0038</v>
      </c>
    </row>
    <row r="828" spans="2:9" x14ac:dyDescent="0.25">
      <c r="B828" s="24" t="s">
        <v>89</v>
      </c>
      <c r="C828" s="24" t="s">
        <v>1779</v>
      </c>
      <c r="D828" s="24" t="s">
        <v>1694</v>
      </c>
      <c r="E828" s="24" t="s">
        <v>1688</v>
      </c>
      <c r="F828" s="55">
        <v>624.83199999999999</v>
      </c>
      <c r="G828" s="55" t="s">
        <v>126</v>
      </c>
      <c r="H828" s="55"/>
      <c r="I828" s="53" t="str">
        <f t="shared" si="12"/>
        <v>IDX_ID_0092</v>
      </c>
    </row>
    <row r="829" spans="2:9" x14ac:dyDescent="0.25">
      <c r="B829" s="24" t="s">
        <v>89</v>
      </c>
      <c r="C829" s="24" t="s">
        <v>1780</v>
      </c>
      <c r="D829" s="24" t="s">
        <v>1781</v>
      </c>
      <c r="E829" s="24" t="s">
        <v>191</v>
      </c>
      <c r="F829" s="55">
        <v>567.71199999999999</v>
      </c>
      <c r="G829" s="55">
        <v>411.54</v>
      </c>
      <c r="H829" s="55">
        <v>538.95000000000005</v>
      </c>
      <c r="I829" s="53" t="str">
        <f t="shared" si="12"/>
        <v>IDX_ID_0001</v>
      </c>
    </row>
    <row r="830" spans="2:9" x14ac:dyDescent="0.25">
      <c r="B830" s="24" t="s">
        <v>89</v>
      </c>
      <c r="C830" s="24" t="s">
        <v>1782</v>
      </c>
      <c r="D830" s="24" t="s">
        <v>1783</v>
      </c>
      <c r="E830" s="24" t="s">
        <v>191</v>
      </c>
      <c r="F830" s="55">
        <v>327.8</v>
      </c>
      <c r="G830" s="55">
        <v>184.38749999999999</v>
      </c>
      <c r="H830" s="55">
        <v>643.78</v>
      </c>
      <c r="I830" s="53" t="str">
        <f t="shared" si="12"/>
        <v>IDX_ID_0002</v>
      </c>
    </row>
    <row r="831" spans="2:9" x14ac:dyDescent="0.25">
      <c r="B831" s="24" t="s">
        <v>89</v>
      </c>
      <c r="C831" s="24" t="s">
        <v>1784</v>
      </c>
      <c r="D831" s="24" t="s">
        <v>1785</v>
      </c>
      <c r="E831" s="24" t="s">
        <v>191</v>
      </c>
      <c r="F831" s="55">
        <v>435.12799999999999</v>
      </c>
      <c r="G831" s="55">
        <v>526.47</v>
      </c>
      <c r="H831" s="55">
        <v>542.99</v>
      </c>
      <c r="I831" s="53" t="str">
        <f t="shared" si="12"/>
        <v>IDX_ID_0003</v>
      </c>
    </row>
    <row r="832" spans="2:9" x14ac:dyDescent="0.25">
      <c r="B832" s="24" t="s">
        <v>89</v>
      </c>
      <c r="C832" s="24" t="s">
        <v>1786</v>
      </c>
      <c r="D832" s="24" t="s">
        <v>1787</v>
      </c>
      <c r="E832" s="24" t="s">
        <v>191</v>
      </c>
      <c r="F832" s="55">
        <v>535.12</v>
      </c>
      <c r="G832" s="55">
        <v>897.65249999999992</v>
      </c>
      <c r="H832" s="55">
        <v>653.44000000000005</v>
      </c>
      <c r="I832" s="53" t="str">
        <f t="shared" si="12"/>
        <v>IDX_ID_0004</v>
      </c>
    </row>
    <row r="833" spans="2:9" x14ac:dyDescent="0.25">
      <c r="B833" s="24" t="s">
        <v>89</v>
      </c>
      <c r="C833" s="24" t="s">
        <v>1788</v>
      </c>
      <c r="D833" s="24" t="s">
        <v>1789</v>
      </c>
      <c r="E833" s="24" t="s">
        <v>191</v>
      </c>
      <c r="F833" s="55">
        <v>176.89600000000002</v>
      </c>
      <c r="G833" s="55">
        <v>88.695000000000007</v>
      </c>
      <c r="H833" s="55">
        <v>125.74</v>
      </c>
      <c r="I833" s="53" t="str">
        <f t="shared" si="12"/>
        <v>IDX_ID_0005</v>
      </c>
    </row>
    <row r="834" spans="2:9" x14ac:dyDescent="0.25">
      <c r="B834" s="24" t="s">
        <v>89</v>
      </c>
      <c r="C834" s="24" t="s">
        <v>1790</v>
      </c>
      <c r="D834" s="24" t="s">
        <v>1791</v>
      </c>
      <c r="E834" s="24" t="s">
        <v>191</v>
      </c>
      <c r="F834" s="55">
        <v>30.72</v>
      </c>
      <c r="G834" s="55">
        <v>98.032499999999999</v>
      </c>
      <c r="H834" s="55">
        <v>2.21</v>
      </c>
      <c r="I834" s="53" t="str">
        <f t="shared" si="12"/>
        <v>IDX_ID_0006</v>
      </c>
    </row>
    <row r="835" spans="2:9" x14ac:dyDescent="0.25">
      <c r="B835" s="24" t="s">
        <v>89</v>
      </c>
      <c r="C835" s="24" t="s">
        <v>1792</v>
      </c>
      <c r="D835" s="24" t="s">
        <v>1793</v>
      </c>
      <c r="E835" s="24" t="s">
        <v>191</v>
      </c>
      <c r="F835" s="55">
        <v>70.679999999999993</v>
      </c>
      <c r="G835" s="55">
        <v>121.68</v>
      </c>
      <c r="H835" s="55">
        <v>142.30000000000001</v>
      </c>
      <c r="I835" s="53" t="str">
        <f t="shared" si="12"/>
        <v>IDX_ID_0007</v>
      </c>
    </row>
    <row r="836" spans="2:9" x14ac:dyDescent="0.25">
      <c r="B836" s="24" t="s">
        <v>89</v>
      </c>
      <c r="C836" s="24" t="s">
        <v>1794</v>
      </c>
      <c r="D836" s="24" t="s">
        <v>1795</v>
      </c>
      <c r="E836" s="24" t="s">
        <v>191</v>
      </c>
      <c r="F836" s="55">
        <v>70.463999999999999</v>
      </c>
      <c r="G836" s="55">
        <v>17.355</v>
      </c>
      <c r="H836" s="55">
        <v>21.7</v>
      </c>
      <c r="I836" s="53" t="str">
        <f t="shared" ref="I836:I899" si="13">"IDX_ID_" &amp; RIGHT(C836,4)</f>
        <v>IDX_ID_0023</v>
      </c>
    </row>
    <row r="837" spans="2:9" x14ac:dyDescent="0.25">
      <c r="B837" s="24" t="s">
        <v>89</v>
      </c>
      <c r="C837" s="24" t="s">
        <v>1796</v>
      </c>
      <c r="D837" s="24" t="s">
        <v>1797</v>
      </c>
      <c r="E837" s="24" t="s">
        <v>191</v>
      </c>
      <c r="F837" s="55">
        <v>32.183999999999997</v>
      </c>
      <c r="G837" s="55">
        <v>12.254999999999999</v>
      </c>
      <c r="H837" s="55">
        <v>40.119999999999997</v>
      </c>
      <c r="I837" s="53" t="str">
        <f t="shared" si="13"/>
        <v>IDX_ID_0024</v>
      </c>
    </row>
    <row r="838" spans="2:9" x14ac:dyDescent="0.25">
      <c r="B838" s="24" t="s">
        <v>89</v>
      </c>
      <c r="C838" s="24" t="s">
        <v>1798</v>
      </c>
      <c r="D838" s="24" t="s">
        <v>1799</v>
      </c>
      <c r="E838" s="24" t="s">
        <v>191</v>
      </c>
      <c r="F838" s="55" t="s">
        <v>126</v>
      </c>
      <c r="G838" s="55" t="s">
        <v>126</v>
      </c>
      <c r="H838" s="55">
        <v>5.81</v>
      </c>
      <c r="I838" s="53" t="str">
        <f t="shared" si="13"/>
        <v>IDX_ID_0037</v>
      </c>
    </row>
    <row r="839" spans="2:9" x14ac:dyDescent="0.25">
      <c r="B839" s="24" t="s">
        <v>89</v>
      </c>
      <c r="C839" s="24" t="s">
        <v>1800</v>
      </c>
      <c r="D839" s="24" t="s">
        <v>1801</v>
      </c>
      <c r="E839" s="24" t="s">
        <v>191</v>
      </c>
      <c r="F839" s="55" t="s">
        <v>126</v>
      </c>
      <c r="G839" s="55" t="s">
        <v>126</v>
      </c>
      <c r="H839" s="55">
        <v>46.73</v>
      </c>
      <c r="I839" s="53" t="str">
        <f t="shared" si="13"/>
        <v>IDX_ID_0039</v>
      </c>
    </row>
    <row r="840" spans="2:9" x14ac:dyDescent="0.25">
      <c r="B840" s="24" t="s">
        <v>89</v>
      </c>
      <c r="C840" s="24" t="s">
        <v>1802</v>
      </c>
      <c r="D840" s="24" t="s">
        <v>1803</v>
      </c>
      <c r="E840" s="24" t="s">
        <v>191</v>
      </c>
      <c r="F840" s="55">
        <v>135.256</v>
      </c>
      <c r="G840" s="55">
        <v>240.36750000000001</v>
      </c>
      <c r="H840" s="55">
        <v>329.93</v>
      </c>
      <c r="I840" s="53" t="str">
        <f t="shared" si="13"/>
        <v>IDX_ID_0046</v>
      </c>
    </row>
    <row r="841" spans="2:9" x14ac:dyDescent="0.25">
      <c r="B841" s="24" t="s">
        <v>89</v>
      </c>
      <c r="C841" s="24" t="s">
        <v>1804</v>
      </c>
      <c r="D841" s="24" t="s">
        <v>1805</v>
      </c>
      <c r="E841" s="24" t="s">
        <v>191</v>
      </c>
      <c r="F841" s="55">
        <v>169.47200000000001</v>
      </c>
      <c r="G841" s="55">
        <v>66.727499999999992</v>
      </c>
      <c r="H841" s="55">
        <v>102.53</v>
      </c>
      <c r="I841" s="53" t="str">
        <f t="shared" si="13"/>
        <v>IDX_ID_0047</v>
      </c>
    </row>
    <row r="842" spans="2:9" x14ac:dyDescent="0.25">
      <c r="B842" s="24" t="s">
        <v>89</v>
      </c>
      <c r="C842" s="24" t="s">
        <v>1806</v>
      </c>
      <c r="D842" s="24" t="s">
        <v>1807</v>
      </c>
      <c r="E842" s="24" t="s">
        <v>191</v>
      </c>
      <c r="F842" s="55">
        <v>110.52800000000001</v>
      </c>
      <c r="G842" s="55">
        <v>110.08500000000001</v>
      </c>
      <c r="H842" s="55">
        <v>123.42</v>
      </c>
      <c r="I842" s="53" t="str">
        <f t="shared" si="13"/>
        <v>IDX_ID_0048</v>
      </c>
    </row>
    <row r="843" spans="2:9" x14ac:dyDescent="0.25">
      <c r="B843" s="24" t="s">
        <v>89</v>
      </c>
      <c r="C843" s="24" t="s">
        <v>1808</v>
      </c>
      <c r="D843" s="24" t="s">
        <v>1809</v>
      </c>
      <c r="E843" s="24" t="s">
        <v>191</v>
      </c>
      <c r="F843" s="55">
        <v>395.26400000000001</v>
      </c>
      <c r="G843" s="55">
        <v>415.83750000000003</v>
      </c>
      <c r="H843" s="55">
        <v>529.74</v>
      </c>
      <c r="I843" s="53" t="str">
        <f t="shared" si="13"/>
        <v>IDX_ID_0049</v>
      </c>
    </row>
    <row r="844" spans="2:9" x14ac:dyDescent="0.25">
      <c r="B844" s="24" t="s">
        <v>89</v>
      </c>
      <c r="C844" s="24" t="s">
        <v>1810</v>
      </c>
      <c r="D844" s="24" t="s">
        <v>1811</v>
      </c>
      <c r="E844" s="24" t="s">
        <v>191</v>
      </c>
      <c r="F844" s="55">
        <v>58.00800000000001</v>
      </c>
      <c r="G844" s="55">
        <v>79.515000000000001</v>
      </c>
      <c r="H844" s="55">
        <v>28.8</v>
      </c>
      <c r="I844" s="53" t="str">
        <f t="shared" si="13"/>
        <v>IDX_ID_0050</v>
      </c>
    </row>
    <row r="845" spans="2:9" x14ac:dyDescent="0.25">
      <c r="B845" s="24" t="s">
        <v>89</v>
      </c>
      <c r="C845" s="24" t="s">
        <v>1812</v>
      </c>
      <c r="D845" s="24" t="s">
        <v>1813</v>
      </c>
      <c r="E845" s="24" t="s">
        <v>191</v>
      </c>
      <c r="F845" s="55">
        <v>179.22400000000002</v>
      </c>
      <c r="G845" s="55">
        <v>13.612499999999999</v>
      </c>
      <c r="H845" s="55"/>
      <c r="I845" s="53" t="str">
        <f t="shared" si="13"/>
        <v>IDX_ID_0051</v>
      </c>
    </row>
    <row r="846" spans="2:9" x14ac:dyDescent="0.25">
      <c r="B846" s="24" t="s">
        <v>89</v>
      </c>
      <c r="C846" s="24" t="s">
        <v>1814</v>
      </c>
      <c r="D846" s="24" t="s">
        <v>1815</v>
      </c>
      <c r="E846" s="24" t="s">
        <v>191</v>
      </c>
      <c r="F846" s="55">
        <v>111.88800000000002</v>
      </c>
      <c r="G846" s="55">
        <v>45.727499999999999</v>
      </c>
      <c r="H846" s="55">
        <v>66.28</v>
      </c>
      <c r="I846" s="53" t="str">
        <f t="shared" si="13"/>
        <v>IDX_ID_0053</v>
      </c>
    </row>
    <row r="847" spans="2:9" x14ac:dyDescent="0.25">
      <c r="B847" s="24" t="s">
        <v>89</v>
      </c>
      <c r="C847" s="24" t="s">
        <v>1816</v>
      </c>
      <c r="D847" s="24" t="s">
        <v>1817</v>
      </c>
      <c r="E847" s="24" t="s">
        <v>191</v>
      </c>
      <c r="F847" s="55">
        <v>138.44800000000001</v>
      </c>
      <c r="G847" s="55">
        <v>75.037499999999994</v>
      </c>
      <c r="H847" s="55">
        <v>101.36</v>
      </c>
      <c r="I847" s="53" t="str">
        <f t="shared" si="13"/>
        <v>IDX_ID_0054</v>
      </c>
    </row>
    <row r="848" spans="2:9" x14ac:dyDescent="0.25">
      <c r="B848" s="24" t="s">
        <v>89</v>
      </c>
      <c r="C848" s="24" t="s">
        <v>1818</v>
      </c>
      <c r="D848" s="24" t="s">
        <v>1819</v>
      </c>
      <c r="E848" s="24" t="s">
        <v>191</v>
      </c>
      <c r="F848" s="55">
        <v>158.62400000000002</v>
      </c>
      <c r="G848" s="55">
        <v>282.61500000000001</v>
      </c>
      <c r="H848" s="55">
        <v>396.66</v>
      </c>
      <c r="I848" s="53" t="str">
        <f t="shared" si="13"/>
        <v>IDX_ID_0055</v>
      </c>
    </row>
    <row r="849" spans="2:9" x14ac:dyDescent="0.25">
      <c r="B849" s="24" t="s">
        <v>89</v>
      </c>
      <c r="C849" s="24" t="s">
        <v>1820</v>
      </c>
      <c r="D849" s="24" t="s">
        <v>1821</v>
      </c>
      <c r="E849" s="24" t="s">
        <v>191</v>
      </c>
      <c r="F849" s="55">
        <v>279.15199999999999</v>
      </c>
      <c r="G849" s="55">
        <v>228.9375</v>
      </c>
      <c r="H849" s="55">
        <v>483.92</v>
      </c>
      <c r="I849" s="53" t="str">
        <f t="shared" si="13"/>
        <v>IDX_ID_0056</v>
      </c>
    </row>
    <row r="850" spans="2:9" x14ac:dyDescent="0.25">
      <c r="B850" s="24" t="s">
        <v>89</v>
      </c>
      <c r="C850" s="24" t="s">
        <v>1822</v>
      </c>
      <c r="D850" s="24" t="s">
        <v>1823</v>
      </c>
      <c r="E850" s="24" t="s">
        <v>1569</v>
      </c>
      <c r="F850" s="55" t="s">
        <v>126</v>
      </c>
      <c r="G850" s="55" t="s">
        <v>126</v>
      </c>
      <c r="H850" s="55"/>
      <c r="I850" s="53" t="str">
        <f t="shared" si="13"/>
        <v>IDX_ID_0091</v>
      </c>
    </row>
    <row r="851" spans="2:9" x14ac:dyDescent="0.25">
      <c r="B851" s="24" t="s">
        <v>89</v>
      </c>
      <c r="C851" s="24" t="s">
        <v>1824</v>
      </c>
      <c r="D851" s="24" t="s">
        <v>1825</v>
      </c>
      <c r="E851" s="24" t="s">
        <v>1569</v>
      </c>
      <c r="F851" s="55" t="s">
        <v>126</v>
      </c>
      <c r="G851" s="55" t="s">
        <v>126</v>
      </c>
      <c r="H851" s="55"/>
      <c r="I851" s="53" t="str">
        <f t="shared" si="13"/>
        <v>IDX_ID_0095</v>
      </c>
    </row>
    <row r="852" spans="2:9" x14ac:dyDescent="0.25">
      <c r="B852" s="24" t="s">
        <v>89</v>
      </c>
      <c r="C852" s="24" t="s">
        <v>1826</v>
      </c>
      <c r="D852" s="24" t="s">
        <v>1827</v>
      </c>
      <c r="E852" s="24" t="s">
        <v>1569</v>
      </c>
      <c r="F852" s="55">
        <v>24</v>
      </c>
      <c r="G852" s="55" t="s">
        <v>126</v>
      </c>
      <c r="H852" s="55"/>
      <c r="I852" s="53" t="str">
        <f t="shared" si="13"/>
        <v>IDX_ID_0097</v>
      </c>
    </row>
    <row r="853" spans="2:9" x14ac:dyDescent="0.25">
      <c r="B853" s="24" t="s">
        <v>89</v>
      </c>
      <c r="C853" s="24" t="s">
        <v>1828</v>
      </c>
      <c r="D853" s="24" t="s">
        <v>1829</v>
      </c>
      <c r="E853" s="24" t="s">
        <v>1569</v>
      </c>
      <c r="F853" s="55" t="s">
        <v>126</v>
      </c>
      <c r="G853" s="55" t="s">
        <v>126</v>
      </c>
      <c r="H853" s="55"/>
      <c r="I853" s="53" t="str">
        <f t="shared" si="13"/>
        <v>IDX_ID_0098</v>
      </c>
    </row>
    <row r="854" spans="2:9" x14ac:dyDescent="0.25">
      <c r="B854" s="24" t="s">
        <v>89</v>
      </c>
      <c r="C854" s="24" t="s">
        <v>1830</v>
      </c>
      <c r="D854" s="24" t="s">
        <v>1831</v>
      </c>
      <c r="E854" s="24" t="s">
        <v>191</v>
      </c>
      <c r="F854" s="55" t="s">
        <v>126</v>
      </c>
      <c r="G854" s="55">
        <v>31.184999999999999</v>
      </c>
      <c r="H854" s="55">
        <v>132</v>
      </c>
      <c r="I854" s="53" t="str">
        <f t="shared" si="13"/>
        <v>IDX_ID_0100</v>
      </c>
    </row>
    <row r="855" spans="2:9" x14ac:dyDescent="0.25">
      <c r="B855" s="24" t="s">
        <v>89</v>
      </c>
      <c r="C855" s="24" t="s">
        <v>1832</v>
      </c>
      <c r="D855" s="24" t="s">
        <v>1833</v>
      </c>
      <c r="E855" s="24" t="s">
        <v>191</v>
      </c>
      <c r="F855" s="55" t="s">
        <v>126</v>
      </c>
      <c r="G855" s="55">
        <v>5.5649999999999995</v>
      </c>
      <c r="H855" s="55"/>
      <c r="I855" s="53" t="str">
        <f t="shared" si="13"/>
        <v>IDX_ID_0103</v>
      </c>
    </row>
    <row r="856" spans="2:9" x14ac:dyDescent="0.25">
      <c r="B856" s="24" t="s">
        <v>89</v>
      </c>
      <c r="C856" s="24" t="s">
        <v>1834</v>
      </c>
      <c r="D856" s="24" t="s">
        <v>1835</v>
      </c>
      <c r="E856" s="24" t="s">
        <v>1569</v>
      </c>
      <c r="F856" s="55">
        <v>23.808000000000003</v>
      </c>
      <c r="G856" s="55" t="s">
        <v>126</v>
      </c>
      <c r="H856" s="55"/>
      <c r="I856" s="53" t="str">
        <f t="shared" si="13"/>
        <v>IDX_ID_0109</v>
      </c>
    </row>
    <row r="857" spans="2:9" x14ac:dyDescent="0.25">
      <c r="B857" s="24" t="s">
        <v>89</v>
      </c>
      <c r="C857" s="24" t="s">
        <v>1836</v>
      </c>
      <c r="D857" s="24" t="s">
        <v>1837</v>
      </c>
      <c r="E857" s="24" t="s">
        <v>1569</v>
      </c>
      <c r="F857" s="55" t="s">
        <v>126</v>
      </c>
      <c r="G857" s="55" t="s">
        <v>126</v>
      </c>
      <c r="H857" s="55"/>
      <c r="I857" s="53" t="str">
        <f t="shared" si="13"/>
        <v>IDX_ID_0110</v>
      </c>
    </row>
    <row r="858" spans="2:9" x14ac:dyDescent="0.25">
      <c r="B858" s="24" t="s">
        <v>89</v>
      </c>
      <c r="C858" s="24" t="s">
        <v>1838</v>
      </c>
      <c r="D858" s="24" t="s">
        <v>1839</v>
      </c>
      <c r="E858" s="24" t="s">
        <v>191</v>
      </c>
      <c r="F858" s="55" t="s">
        <v>126</v>
      </c>
      <c r="G858" s="55">
        <v>32.902499999999996</v>
      </c>
      <c r="H858" s="55">
        <v>132</v>
      </c>
      <c r="I858" s="53" t="str">
        <f t="shared" si="13"/>
        <v>IDX_ID_0112</v>
      </c>
    </row>
    <row r="859" spans="2:9" x14ac:dyDescent="0.25">
      <c r="B859" s="24" t="s">
        <v>89</v>
      </c>
      <c r="C859" s="24" t="s">
        <v>1840</v>
      </c>
      <c r="D859" s="24" t="s">
        <v>1841</v>
      </c>
      <c r="E859" s="24" t="s">
        <v>191</v>
      </c>
      <c r="F859" s="55" t="s">
        <v>126</v>
      </c>
      <c r="G859" s="55">
        <v>23.594999999999999</v>
      </c>
      <c r="H859" s="55"/>
      <c r="I859" s="53" t="str">
        <f t="shared" si="13"/>
        <v>IDX_ID_0113</v>
      </c>
    </row>
    <row r="860" spans="2:9" x14ac:dyDescent="0.25">
      <c r="B860" s="24" t="s">
        <v>89</v>
      </c>
      <c r="C860" s="24" t="s">
        <v>1842</v>
      </c>
      <c r="D860" s="24" t="s">
        <v>1843</v>
      </c>
      <c r="E860" s="24" t="s">
        <v>191</v>
      </c>
      <c r="F860" s="55" t="s">
        <v>126</v>
      </c>
      <c r="G860" s="55">
        <v>25.02</v>
      </c>
      <c r="H860" s="55"/>
      <c r="I860" s="53" t="str">
        <f t="shared" si="13"/>
        <v>IDX_ID_0115</v>
      </c>
    </row>
    <row r="861" spans="2:9" x14ac:dyDescent="0.25">
      <c r="B861" s="24" t="s">
        <v>89</v>
      </c>
      <c r="C861" s="24" t="s">
        <v>1844</v>
      </c>
      <c r="D861" s="24" t="s">
        <v>1845</v>
      </c>
      <c r="E861" s="24" t="s">
        <v>191</v>
      </c>
      <c r="F861" s="55" t="s">
        <v>126</v>
      </c>
      <c r="G861" s="55">
        <v>55.357500000000002</v>
      </c>
      <c r="H861" s="55"/>
      <c r="I861" s="53" t="str">
        <f t="shared" si="13"/>
        <v>IDX_ID_0116</v>
      </c>
    </row>
    <row r="862" spans="2:9" x14ac:dyDescent="0.25">
      <c r="B862" s="24" t="s">
        <v>89</v>
      </c>
      <c r="C862" s="24" t="s">
        <v>1846</v>
      </c>
      <c r="D862" s="24" t="s">
        <v>1847</v>
      </c>
      <c r="E862" s="24" t="s">
        <v>90</v>
      </c>
      <c r="F862" s="55">
        <v>1149.8320000000001</v>
      </c>
      <c r="G862" s="55">
        <v>1605.4125000000001</v>
      </c>
      <c r="H862" s="55">
        <v>1079.1500000000001</v>
      </c>
      <c r="I862" s="53" t="str">
        <f t="shared" si="13"/>
        <v>IDX_ID_5206</v>
      </c>
    </row>
    <row r="863" spans="2:9" x14ac:dyDescent="0.25">
      <c r="B863" s="24" t="s">
        <v>84</v>
      </c>
      <c r="C863" s="24" t="s">
        <v>1848</v>
      </c>
      <c r="D863" s="24" t="s">
        <v>1849</v>
      </c>
      <c r="E863" s="24" t="s">
        <v>1249</v>
      </c>
      <c r="F863" s="55" t="s">
        <v>126</v>
      </c>
      <c r="G863" s="55" t="s">
        <v>126</v>
      </c>
      <c r="H863" s="55"/>
      <c r="I863" s="53" t="str">
        <f t="shared" si="13"/>
        <v>IDX_ID_0406</v>
      </c>
    </row>
    <row r="864" spans="2:9" x14ac:dyDescent="0.25">
      <c r="B864" s="24" t="s">
        <v>84</v>
      </c>
      <c r="C864" s="24" t="s">
        <v>1850</v>
      </c>
      <c r="D864" s="24" t="s">
        <v>1851</v>
      </c>
      <c r="E864" s="24" t="s">
        <v>191</v>
      </c>
      <c r="F864" s="55" t="s">
        <v>126</v>
      </c>
      <c r="G864" s="55" t="s">
        <v>126</v>
      </c>
      <c r="H864" s="55">
        <v>1399.68</v>
      </c>
      <c r="I864" s="53" t="str">
        <f t="shared" si="13"/>
        <v>IDX_ID_2689</v>
      </c>
    </row>
    <row r="865" spans="2:9" x14ac:dyDescent="0.25">
      <c r="B865" s="24" t="s">
        <v>84</v>
      </c>
      <c r="C865" s="24" t="s">
        <v>1852</v>
      </c>
      <c r="D865" s="24" t="s">
        <v>1853</v>
      </c>
      <c r="E865" s="24" t="s">
        <v>1130</v>
      </c>
      <c r="F865" s="55" t="s">
        <v>126</v>
      </c>
      <c r="G865" s="55" t="s">
        <v>126</v>
      </c>
      <c r="H865" s="55"/>
      <c r="I865" s="53" t="str">
        <f t="shared" si="13"/>
        <v>IDX_ID_2725</v>
      </c>
    </row>
    <row r="866" spans="2:9" x14ac:dyDescent="0.25">
      <c r="B866" s="24" t="s">
        <v>84</v>
      </c>
      <c r="C866" s="24" t="s">
        <v>1854</v>
      </c>
      <c r="D866" s="24" t="s">
        <v>1855</v>
      </c>
      <c r="E866" s="24" t="s">
        <v>1130</v>
      </c>
      <c r="F866" s="55" t="s">
        <v>126</v>
      </c>
      <c r="G866" s="55" t="s">
        <v>126</v>
      </c>
      <c r="H866" s="55"/>
      <c r="I866" s="53" t="str">
        <f t="shared" si="13"/>
        <v>IDX_ID_2726</v>
      </c>
    </row>
    <row r="867" spans="2:9" x14ac:dyDescent="0.25">
      <c r="B867" s="24" t="s">
        <v>84</v>
      </c>
      <c r="C867" s="24" t="s">
        <v>1856</v>
      </c>
      <c r="D867" s="24" t="s">
        <v>1857</v>
      </c>
      <c r="E867" s="24" t="s">
        <v>191</v>
      </c>
      <c r="F867" s="55" t="s">
        <v>126</v>
      </c>
      <c r="G867" s="55" t="s">
        <v>126</v>
      </c>
      <c r="H867" s="55">
        <v>577.20000000000005</v>
      </c>
      <c r="I867" s="53" t="str">
        <f t="shared" si="13"/>
        <v>IDX_ID_2748</v>
      </c>
    </row>
    <row r="868" spans="2:9" x14ac:dyDescent="0.25">
      <c r="B868" s="24" t="s">
        <v>84</v>
      </c>
      <c r="C868" s="24" t="s">
        <v>1858</v>
      </c>
      <c r="D868" s="24" t="s">
        <v>1859</v>
      </c>
      <c r="E868" s="24" t="s">
        <v>1103</v>
      </c>
      <c r="F868" s="55">
        <v>163.52000000000001</v>
      </c>
      <c r="G868" s="55" t="s">
        <v>126</v>
      </c>
      <c r="H868" s="55"/>
      <c r="I868" s="53" t="str">
        <f t="shared" si="13"/>
        <v>IDX_ID_1055</v>
      </c>
    </row>
    <row r="869" spans="2:9" x14ac:dyDescent="0.25">
      <c r="B869" s="24" t="s">
        <v>84</v>
      </c>
      <c r="C869" s="24" t="s">
        <v>1860</v>
      </c>
      <c r="D869" s="24" t="s">
        <v>1861</v>
      </c>
      <c r="E869" s="24" t="s">
        <v>1103</v>
      </c>
      <c r="F869" s="55" t="s">
        <v>126</v>
      </c>
      <c r="G869" s="55" t="s">
        <v>126</v>
      </c>
      <c r="H869" s="55"/>
      <c r="I869" s="53" t="str">
        <f t="shared" si="13"/>
        <v>IDX_ID_5814</v>
      </c>
    </row>
    <row r="870" spans="2:9" x14ac:dyDescent="0.25">
      <c r="B870" s="24" t="s">
        <v>84</v>
      </c>
      <c r="C870" s="24" t="s">
        <v>1862</v>
      </c>
      <c r="D870" s="24" t="s">
        <v>1863</v>
      </c>
      <c r="E870" s="24" t="s">
        <v>191</v>
      </c>
      <c r="F870" s="55" t="s">
        <v>126</v>
      </c>
      <c r="G870" s="55">
        <v>2.9775</v>
      </c>
      <c r="H870" s="55">
        <v>20</v>
      </c>
      <c r="I870" s="53" t="str">
        <f t="shared" si="13"/>
        <v>IDX_ID_3450</v>
      </c>
    </row>
    <row r="871" spans="2:9" x14ac:dyDescent="0.25">
      <c r="B871" s="24" t="s">
        <v>84</v>
      </c>
      <c r="C871" s="24" t="s">
        <v>1864</v>
      </c>
      <c r="D871" s="24" t="s">
        <v>1865</v>
      </c>
      <c r="E871" s="24" t="s">
        <v>191</v>
      </c>
      <c r="F871" s="55" t="s">
        <v>126</v>
      </c>
      <c r="G871" s="55">
        <v>175.07999999999998</v>
      </c>
      <c r="H871" s="55"/>
      <c r="I871" s="53" t="str">
        <f t="shared" si="13"/>
        <v>IDX_ID_0710</v>
      </c>
    </row>
    <row r="872" spans="2:9" x14ac:dyDescent="0.25">
      <c r="B872" s="24" t="s">
        <v>84</v>
      </c>
      <c r="C872" s="24" t="s">
        <v>1866</v>
      </c>
      <c r="D872" s="24" t="s">
        <v>1867</v>
      </c>
      <c r="E872" s="24" t="s">
        <v>1569</v>
      </c>
      <c r="F872" s="55">
        <v>-785.37600000000009</v>
      </c>
      <c r="G872" s="55" t="s">
        <v>126</v>
      </c>
      <c r="H872" s="55"/>
      <c r="I872" s="53" t="str">
        <f t="shared" si="13"/>
        <v>IDX_ID_4000</v>
      </c>
    </row>
    <row r="873" spans="2:9" x14ac:dyDescent="0.25">
      <c r="B873" s="24" t="s">
        <v>84</v>
      </c>
      <c r="C873" s="24" t="s">
        <v>1868</v>
      </c>
      <c r="D873" s="24" t="s">
        <v>1869</v>
      </c>
      <c r="E873" s="24" t="s">
        <v>1249</v>
      </c>
      <c r="F873" s="55" t="s">
        <v>126</v>
      </c>
      <c r="G873" s="55" t="s">
        <v>126</v>
      </c>
      <c r="H873" s="55"/>
      <c r="I873" s="53" t="str">
        <f t="shared" si="13"/>
        <v>IDX_ID_0405</v>
      </c>
    </row>
    <row r="874" spans="2:9" x14ac:dyDescent="0.25">
      <c r="B874" s="24" t="s">
        <v>84</v>
      </c>
      <c r="C874" s="24" t="s">
        <v>1870</v>
      </c>
      <c r="D874" s="24" t="s">
        <v>1871</v>
      </c>
      <c r="E874" s="24" t="s">
        <v>1249</v>
      </c>
      <c r="F874" s="55">
        <v>-434.30400000000003</v>
      </c>
      <c r="G874" s="55" t="s">
        <v>126</v>
      </c>
      <c r="H874" s="55"/>
      <c r="I874" s="53" t="str">
        <f t="shared" si="13"/>
        <v>IDX_ID_0406</v>
      </c>
    </row>
    <row r="875" spans="2:9" x14ac:dyDescent="0.25">
      <c r="B875" s="24" t="s">
        <v>84</v>
      </c>
      <c r="C875" s="24" t="s">
        <v>1872</v>
      </c>
      <c r="D875" s="24" t="s">
        <v>1873</v>
      </c>
      <c r="E875" s="24" t="s">
        <v>1249</v>
      </c>
      <c r="F875" s="55" t="s">
        <v>126</v>
      </c>
      <c r="G875" s="55" t="s">
        <v>126</v>
      </c>
      <c r="H875" s="55"/>
      <c r="I875" s="53" t="str">
        <f t="shared" si="13"/>
        <v>IDX_ID_0407</v>
      </c>
    </row>
    <row r="876" spans="2:9" x14ac:dyDescent="0.25">
      <c r="B876" s="24" t="s">
        <v>84</v>
      </c>
      <c r="C876" s="24" t="s">
        <v>1874</v>
      </c>
      <c r="D876" s="24" t="s">
        <v>1875</v>
      </c>
      <c r="E876" s="24" t="s">
        <v>1249</v>
      </c>
      <c r="F876" s="55" t="s">
        <v>126</v>
      </c>
      <c r="G876" s="55" t="s">
        <v>126</v>
      </c>
      <c r="H876" s="55"/>
      <c r="I876" s="53" t="str">
        <f t="shared" si="13"/>
        <v>IDX_ID_0409</v>
      </c>
    </row>
    <row r="877" spans="2:9" x14ac:dyDescent="0.25">
      <c r="B877" s="24" t="s">
        <v>84</v>
      </c>
      <c r="C877" s="24" t="s">
        <v>1876</v>
      </c>
      <c r="D877" s="24" t="s">
        <v>1877</v>
      </c>
      <c r="E877" s="24" t="s">
        <v>1249</v>
      </c>
      <c r="F877" s="55" t="s">
        <v>126</v>
      </c>
      <c r="G877" s="55" t="s">
        <v>126</v>
      </c>
      <c r="H877" s="55"/>
      <c r="I877" s="53" t="str">
        <f t="shared" si="13"/>
        <v>IDX_ID_0410</v>
      </c>
    </row>
    <row r="878" spans="2:9" x14ac:dyDescent="0.25">
      <c r="B878" s="24" t="s">
        <v>84</v>
      </c>
      <c r="C878" s="24" t="s">
        <v>1878</v>
      </c>
      <c r="D878" s="24" t="s">
        <v>1879</v>
      </c>
      <c r="E878" s="24" t="s">
        <v>1249</v>
      </c>
      <c r="F878" s="55" t="s">
        <v>126</v>
      </c>
      <c r="G878" s="55" t="s">
        <v>126</v>
      </c>
      <c r="H878" s="55"/>
      <c r="I878" s="53" t="str">
        <f t="shared" si="13"/>
        <v>IDX_ID_0411</v>
      </c>
    </row>
    <row r="879" spans="2:9" x14ac:dyDescent="0.25">
      <c r="B879" s="24" t="s">
        <v>84</v>
      </c>
      <c r="C879" s="24" t="s">
        <v>1880</v>
      </c>
      <c r="D879" s="24" t="s">
        <v>1881</v>
      </c>
      <c r="E879" s="24" t="s">
        <v>1249</v>
      </c>
      <c r="F879" s="55" t="s">
        <v>126</v>
      </c>
      <c r="G879" s="55" t="s">
        <v>126</v>
      </c>
      <c r="H879" s="55"/>
      <c r="I879" s="53" t="str">
        <f t="shared" si="13"/>
        <v>IDX_ID_0413</v>
      </c>
    </row>
    <row r="880" spans="2:9" x14ac:dyDescent="0.25">
      <c r="B880" s="24" t="s">
        <v>84</v>
      </c>
      <c r="C880" s="24" t="s">
        <v>1882</v>
      </c>
      <c r="D880" s="24" t="s">
        <v>1883</v>
      </c>
      <c r="E880" s="24" t="s">
        <v>1249</v>
      </c>
      <c r="F880" s="55" t="s">
        <v>126</v>
      </c>
      <c r="G880" s="55" t="s">
        <v>126</v>
      </c>
      <c r="H880" s="55"/>
      <c r="I880" s="53" t="str">
        <f t="shared" si="13"/>
        <v>IDX_ID_0418</v>
      </c>
    </row>
    <row r="881" spans="2:9" x14ac:dyDescent="0.25">
      <c r="B881" s="24" t="s">
        <v>84</v>
      </c>
      <c r="C881" s="24" t="s">
        <v>1884</v>
      </c>
      <c r="D881" s="24" t="s">
        <v>1885</v>
      </c>
      <c r="E881" s="24" t="s">
        <v>1249</v>
      </c>
      <c r="F881" s="55" t="s">
        <v>126</v>
      </c>
      <c r="G881" s="55" t="s">
        <v>126</v>
      </c>
      <c r="H881" s="55"/>
      <c r="I881" s="53" t="str">
        <f t="shared" si="13"/>
        <v>IDX_ID_0419</v>
      </c>
    </row>
    <row r="882" spans="2:9" x14ac:dyDescent="0.25">
      <c r="B882" s="24" t="s">
        <v>84</v>
      </c>
      <c r="C882" s="24" t="s">
        <v>1886</v>
      </c>
      <c r="D882" s="24" t="s">
        <v>1887</v>
      </c>
      <c r="E882" s="24" t="s">
        <v>1249</v>
      </c>
      <c r="F882" s="55" t="s">
        <v>126</v>
      </c>
      <c r="G882" s="55" t="s">
        <v>126</v>
      </c>
      <c r="H882" s="55"/>
      <c r="I882" s="53" t="str">
        <f t="shared" si="13"/>
        <v>IDX_ID_0420</v>
      </c>
    </row>
    <row r="883" spans="2:9" x14ac:dyDescent="0.25">
      <c r="B883" s="24" t="s">
        <v>84</v>
      </c>
      <c r="C883" s="24" t="s">
        <v>1888</v>
      </c>
      <c r="D883" s="24" t="s">
        <v>1889</v>
      </c>
      <c r="E883" s="24" t="s">
        <v>1249</v>
      </c>
      <c r="F883" s="55" t="s">
        <v>126</v>
      </c>
      <c r="G883" s="55" t="s">
        <v>126</v>
      </c>
      <c r="H883" s="55"/>
      <c r="I883" s="53" t="str">
        <f t="shared" si="13"/>
        <v>IDX_ID_0422</v>
      </c>
    </row>
    <row r="884" spans="2:9" x14ac:dyDescent="0.25">
      <c r="B884" s="24" t="s">
        <v>84</v>
      </c>
      <c r="C884" s="24" t="s">
        <v>1890</v>
      </c>
      <c r="D884" s="24" t="s">
        <v>1891</v>
      </c>
      <c r="E884" s="24" t="s">
        <v>132</v>
      </c>
      <c r="F884" s="55" t="s">
        <v>126</v>
      </c>
      <c r="G884" s="55">
        <v>146.745</v>
      </c>
      <c r="H884" s="55">
        <v>26.4</v>
      </c>
      <c r="I884" s="53" t="str">
        <f t="shared" si="13"/>
        <v>IDX_ID_0651</v>
      </c>
    </row>
    <row r="885" spans="2:9" x14ac:dyDescent="0.25">
      <c r="B885" s="24" t="s">
        <v>84</v>
      </c>
      <c r="C885" s="24" t="s">
        <v>1892</v>
      </c>
      <c r="D885" s="24" t="s">
        <v>1893</v>
      </c>
      <c r="E885" s="24" t="s">
        <v>132</v>
      </c>
      <c r="F885" s="55" t="s">
        <v>126</v>
      </c>
      <c r="G885" s="55">
        <v>26.97</v>
      </c>
      <c r="H885" s="55">
        <v>56.66</v>
      </c>
      <c r="I885" s="53" t="str">
        <f t="shared" si="13"/>
        <v>IDX_ID_0812</v>
      </c>
    </row>
    <row r="886" spans="2:9" x14ac:dyDescent="0.25">
      <c r="B886" s="24" t="s">
        <v>84</v>
      </c>
      <c r="C886" s="24" t="s">
        <v>1894</v>
      </c>
      <c r="D886" s="24" t="s">
        <v>1895</v>
      </c>
      <c r="E886" s="24" t="s">
        <v>132</v>
      </c>
      <c r="F886" s="55">
        <v>21.368000000000002</v>
      </c>
      <c r="G886" s="55">
        <v>61.17</v>
      </c>
      <c r="H886" s="55">
        <v>125.93</v>
      </c>
      <c r="I886" s="53" t="str">
        <f t="shared" si="13"/>
        <v>IDX_ID_0813</v>
      </c>
    </row>
    <row r="887" spans="2:9" x14ac:dyDescent="0.25">
      <c r="B887" s="24" t="s">
        <v>84</v>
      </c>
      <c r="C887" s="24" t="s">
        <v>1896</v>
      </c>
      <c r="D887" s="24" t="s">
        <v>1897</v>
      </c>
      <c r="E887" s="24" t="s">
        <v>132</v>
      </c>
      <c r="F887" s="55">
        <v>73.872</v>
      </c>
      <c r="G887" s="55">
        <v>28.477499999999999</v>
      </c>
      <c r="H887" s="55">
        <v>88.15</v>
      </c>
      <c r="I887" s="53" t="str">
        <f t="shared" si="13"/>
        <v>IDX_ID_0814</v>
      </c>
    </row>
    <row r="888" spans="2:9" x14ac:dyDescent="0.25">
      <c r="B888" s="24" t="s">
        <v>84</v>
      </c>
      <c r="C888" s="24" t="s">
        <v>1898</v>
      </c>
      <c r="D888" s="24" t="s">
        <v>1899</v>
      </c>
      <c r="E888" s="24" t="s">
        <v>132</v>
      </c>
      <c r="F888" s="55" t="s">
        <v>126</v>
      </c>
      <c r="G888" s="55">
        <v>20.692499999999999</v>
      </c>
      <c r="H888" s="55">
        <v>55.09</v>
      </c>
      <c r="I888" s="53" t="str">
        <f t="shared" si="13"/>
        <v>IDX_ID_0815</v>
      </c>
    </row>
    <row r="889" spans="2:9" x14ac:dyDescent="0.25">
      <c r="B889" s="24" t="s">
        <v>84</v>
      </c>
      <c r="C889" s="24" t="s">
        <v>1900</v>
      </c>
      <c r="D889" s="24" t="s">
        <v>1901</v>
      </c>
      <c r="E889" s="24" t="s">
        <v>132</v>
      </c>
      <c r="F889" s="55">
        <v>25.92</v>
      </c>
      <c r="G889" s="55">
        <v>14.654999999999999</v>
      </c>
      <c r="H889" s="55">
        <v>0</v>
      </c>
      <c r="I889" s="53" t="str">
        <f t="shared" si="13"/>
        <v>IDX_ID_0816</v>
      </c>
    </row>
    <row r="890" spans="2:9" x14ac:dyDescent="0.25">
      <c r="B890" s="24" t="s">
        <v>84</v>
      </c>
      <c r="C890" s="24" t="s">
        <v>1902</v>
      </c>
      <c r="D890" s="24" t="s">
        <v>1903</v>
      </c>
      <c r="E890" s="24" t="s">
        <v>1249</v>
      </c>
      <c r="F890" s="55" t="s">
        <v>126</v>
      </c>
      <c r="G890" s="55" t="s">
        <v>126</v>
      </c>
      <c r="H890" s="55"/>
      <c r="I890" s="53" t="str">
        <f t="shared" si="13"/>
        <v>IDX_ID_0820</v>
      </c>
    </row>
    <row r="891" spans="2:9" x14ac:dyDescent="0.25">
      <c r="B891" s="24" t="s">
        <v>84</v>
      </c>
      <c r="C891" s="24" t="s">
        <v>1904</v>
      </c>
      <c r="D891" s="24" t="s">
        <v>1905</v>
      </c>
      <c r="E891" s="24" t="s">
        <v>132</v>
      </c>
      <c r="F891" s="55">
        <v>511.69600000000003</v>
      </c>
      <c r="G891" s="55">
        <v>595.89750000000004</v>
      </c>
      <c r="H891" s="55">
        <v>134.41</v>
      </c>
      <c r="I891" s="53" t="str">
        <f t="shared" si="13"/>
        <v>IDX_ID_0935</v>
      </c>
    </row>
    <row r="892" spans="2:9" x14ac:dyDescent="0.25">
      <c r="B892" s="24" t="s">
        <v>84</v>
      </c>
      <c r="C892" s="24" t="s">
        <v>1906</v>
      </c>
      <c r="D892" s="24" t="s">
        <v>1907</v>
      </c>
      <c r="E892" s="24" t="s">
        <v>132</v>
      </c>
      <c r="F892" s="55" t="s">
        <v>126</v>
      </c>
      <c r="G892" s="55">
        <v>44.662499999999994</v>
      </c>
      <c r="H892" s="55">
        <v>28.33</v>
      </c>
      <c r="I892" s="53" t="str">
        <f t="shared" si="13"/>
        <v>IDX_ID_0986</v>
      </c>
    </row>
    <row r="893" spans="2:9" x14ac:dyDescent="0.25">
      <c r="B893" s="24" t="s">
        <v>84</v>
      </c>
      <c r="C893" s="24" t="s">
        <v>1908</v>
      </c>
      <c r="D893" s="24" t="s">
        <v>1909</v>
      </c>
      <c r="E893" s="24" t="s">
        <v>132</v>
      </c>
      <c r="F893" s="55">
        <v>90.720000000000013</v>
      </c>
      <c r="G893" s="55">
        <v>69.66</v>
      </c>
      <c r="H893" s="55">
        <v>189.67</v>
      </c>
      <c r="I893" s="53" t="str">
        <f t="shared" si="13"/>
        <v>IDX_ID_0987</v>
      </c>
    </row>
    <row r="894" spans="2:9" x14ac:dyDescent="0.25">
      <c r="B894" s="24" t="s">
        <v>84</v>
      </c>
      <c r="C894" s="24" t="s">
        <v>1910</v>
      </c>
      <c r="D894" s="24" t="s">
        <v>1911</v>
      </c>
      <c r="E894" s="24" t="s">
        <v>132</v>
      </c>
      <c r="F894" s="55">
        <v>112.75200000000001</v>
      </c>
      <c r="G894" s="55">
        <v>35.295000000000002</v>
      </c>
      <c r="H894" s="55">
        <v>108.61</v>
      </c>
      <c r="I894" s="53" t="str">
        <f t="shared" si="13"/>
        <v>IDX_ID_0988</v>
      </c>
    </row>
    <row r="895" spans="2:9" x14ac:dyDescent="0.25">
      <c r="B895" s="24" t="s">
        <v>84</v>
      </c>
      <c r="C895" s="24" t="s">
        <v>1912</v>
      </c>
      <c r="D895" s="24" t="s">
        <v>1913</v>
      </c>
      <c r="E895" s="24" t="s">
        <v>132</v>
      </c>
      <c r="F895" s="55">
        <v>122.432</v>
      </c>
      <c r="G895" s="55">
        <v>214.815</v>
      </c>
      <c r="H895" s="55">
        <v>205.98</v>
      </c>
      <c r="I895" s="53" t="str">
        <f t="shared" si="13"/>
        <v>IDX_ID_1000</v>
      </c>
    </row>
    <row r="896" spans="2:9" x14ac:dyDescent="0.25">
      <c r="B896" s="24" t="s">
        <v>84</v>
      </c>
      <c r="C896" s="24" t="s">
        <v>1914</v>
      </c>
      <c r="D896" s="24" t="s">
        <v>1915</v>
      </c>
      <c r="E896" s="24" t="s">
        <v>1103</v>
      </c>
      <c r="F896" s="55" t="s">
        <v>126</v>
      </c>
      <c r="G896" s="55" t="s">
        <v>126</v>
      </c>
      <c r="H896" s="55">
        <v>31.87</v>
      </c>
      <c r="I896" s="53" t="str">
        <f t="shared" si="13"/>
        <v>IDX_ID_1017</v>
      </c>
    </row>
    <row r="897" spans="2:9" x14ac:dyDescent="0.25">
      <c r="B897" s="24" t="s">
        <v>84</v>
      </c>
      <c r="C897" s="24" t="s">
        <v>1916</v>
      </c>
      <c r="D897" s="24" t="s">
        <v>1917</v>
      </c>
      <c r="E897" s="24" t="s">
        <v>1103</v>
      </c>
      <c r="F897" s="55" t="s">
        <v>126</v>
      </c>
      <c r="G897" s="55" t="s">
        <v>126</v>
      </c>
      <c r="H897" s="55">
        <v>923.54</v>
      </c>
      <c r="I897" s="53" t="str">
        <f t="shared" si="13"/>
        <v>IDX_ID_1020</v>
      </c>
    </row>
    <row r="898" spans="2:9" x14ac:dyDescent="0.25">
      <c r="B898" s="24" t="s">
        <v>84</v>
      </c>
      <c r="C898" s="24" t="s">
        <v>1918</v>
      </c>
      <c r="D898" s="24" t="s">
        <v>1919</v>
      </c>
      <c r="E898" s="24" t="s">
        <v>1103</v>
      </c>
      <c r="F898" s="55" t="s">
        <v>126</v>
      </c>
      <c r="G898" s="55" t="s">
        <v>126</v>
      </c>
      <c r="H898" s="55"/>
      <c r="I898" s="53" t="str">
        <f t="shared" si="13"/>
        <v>IDX_ID_1021</v>
      </c>
    </row>
    <row r="899" spans="2:9" x14ac:dyDescent="0.25">
      <c r="B899" s="24" t="s">
        <v>84</v>
      </c>
      <c r="C899" s="24" t="s">
        <v>1920</v>
      </c>
      <c r="D899" s="24" t="s">
        <v>1921</v>
      </c>
      <c r="E899" s="24" t="s">
        <v>1103</v>
      </c>
      <c r="F899" s="55" t="s">
        <v>126</v>
      </c>
      <c r="G899" s="55" t="s">
        <v>126</v>
      </c>
      <c r="H899" s="55"/>
      <c r="I899" s="53" t="str">
        <f t="shared" si="13"/>
        <v>IDX_ID_1027</v>
      </c>
    </row>
    <row r="900" spans="2:9" x14ac:dyDescent="0.25">
      <c r="B900" s="24" t="s">
        <v>84</v>
      </c>
      <c r="C900" s="24" t="s">
        <v>1922</v>
      </c>
      <c r="D900" s="24" t="s">
        <v>1923</v>
      </c>
      <c r="E900" s="24" t="s">
        <v>1103</v>
      </c>
      <c r="F900" s="55" t="s">
        <v>126</v>
      </c>
      <c r="G900" s="55" t="s">
        <v>126</v>
      </c>
      <c r="H900" s="55"/>
      <c r="I900" s="53" t="str">
        <f t="shared" ref="I900:I963" si="14">"IDX_ID_" &amp; RIGHT(C900,4)</f>
        <v>IDX_ID_1030</v>
      </c>
    </row>
    <row r="901" spans="2:9" x14ac:dyDescent="0.25">
      <c r="B901" s="24" t="s">
        <v>84</v>
      </c>
      <c r="C901" s="24" t="s">
        <v>1924</v>
      </c>
      <c r="D901" s="24" t="s">
        <v>1925</v>
      </c>
      <c r="E901" s="24" t="s">
        <v>1103</v>
      </c>
      <c r="F901" s="55" t="s">
        <v>126</v>
      </c>
      <c r="G901" s="55" t="s">
        <v>126</v>
      </c>
      <c r="H901" s="55">
        <v>161.66</v>
      </c>
      <c r="I901" s="53" t="str">
        <f t="shared" si="14"/>
        <v>IDX_ID_1031</v>
      </c>
    </row>
    <row r="902" spans="2:9" x14ac:dyDescent="0.25">
      <c r="B902" s="24" t="s">
        <v>84</v>
      </c>
      <c r="C902" s="24" t="s">
        <v>1926</v>
      </c>
      <c r="D902" s="24" t="s">
        <v>1925</v>
      </c>
      <c r="E902" s="24" t="s">
        <v>1103</v>
      </c>
      <c r="F902" s="55" t="s">
        <v>126</v>
      </c>
      <c r="G902" s="55" t="s">
        <v>126</v>
      </c>
      <c r="H902" s="55">
        <v>87.62</v>
      </c>
      <c r="I902" s="53" t="str">
        <f t="shared" si="14"/>
        <v>IDX_ID_1033</v>
      </c>
    </row>
    <row r="903" spans="2:9" x14ac:dyDescent="0.25">
      <c r="B903" s="24" t="s">
        <v>84</v>
      </c>
      <c r="C903" s="24" t="s">
        <v>1927</v>
      </c>
      <c r="D903" s="24" t="s">
        <v>1925</v>
      </c>
      <c r="E903" s="24" t="s">
        <v>1103</v>
      </c>
      <c r="F903" s="55" t="s">
        <v>126</v>
      </c>
      <c r="G903" s="55" t="s">
        <v>126</v>
      </c>
      <c r="H903" s="55"/>
      <c r="I903" s="53" t="str">
        <f t="shared" si="14"/>
        <v>IDX_ID_1034</v>
      </c>
    </row>
    <row r="904" spans="2:9" x14ac:dyDescent="0.25">
      <c r="B904" s="24" t="s">
        <v>84</v>
      </c>
      <c r="C904" s="24" t="s">
        <v>1928</v>
      </c>
      <c r="D904" s="24" t="s">
        <v>1925</v>
      </c>
      <c r="E904" s="24" t="s">
        <v>1103</v>
      </c>
      <c r="F904" s="55" t="s">
        <v>126</v>
      </c>
      <c r="G904" s="55" t="s">
        <v>126</v>
      </c>
      <c r="H904" s="55"/>
      <c r="I904" s="53" t="str">
        <f t="shared" si="14"/>
        <v>IDX_ID_1035</v>
      </c>
    </row>
    <row r="905" spans="2:9" x14ac:dyDescent="0.25">
      <c r="B905" s="24" t="s">
        <v>84</v>
      </c>
      <c r="C905" s="24" t="s">
        <v>1929</v>
      </c>
      <c r="D905" s="24" t="s">
        <v>1930</v>
      </c>
      <c r="E905" s="24" t="s">
        <v>1103</v>
      </c>
      <c r="F905" s="55" t="s">
        <v>126</v>
      </c>
      <c r="G905" s="55" t="s">
        <v>126</v>
      </c>
      <c r="H905" s="55">
        <v>176.22</v>
      </c>
      <c r="I905" s="53" t="str">
        <f t="shared" si="14"/>
        <v>IDX_ID_1037</v>
      </c>
    </row>
    <row r="906" spans="2:9" x14ac:dyDescent="0.25">
      <c r="B906" s="24" t="s">
        <v>84</v>
      </c>
      <c r="C906" s="24" t="s">
        <v>1931</v>
      </c>
      <c r="D906" s="24" t="s">
        <v>1932</v>
      </c>
      <c r="E906" s="24" t="s">
        <v>1103</v>
      </c>
      <c r="F906" s="55" t="s">
        <v>126</v>
      </c>
      <c r="G906" s="55" t="s">
        <v>126</v>
      </c>
      <c r="H906" s="55"/>
      <c r="I906" s="53" t="str">
        <f t="shared" si="14"/>
        <v>IDX_ID_1046</v>
      </c>
    </row>
    <row r="907" spans="2:9" x14ac:dyDescent="0.25">
      <c r="B907" s="24" t="s">
        <v>84</v>
      </c>
      <c r="C907" s="24" t="s">
        <v>1933</v>
      </c>
      <c r="D907" s="24" t="s">
        <v>1934</v>
      </c>
      <c r="E907" s="24" t="s">
        <v>1103</v>
      </c>
      <c r="F907" s="55" t="s">
        <v>126</v>
      </c>
      <c r="G907" s="55" t="s">
        <v>126</v>
      </c>
      <c r="H907" s="55">
        <v>-60.86</v>
      </c>
      <c r="I907" s="53" t="str">
        <f t="shared" si="14"/>
        <v>IDX_ID_1047</v>
      </c>
    </row>
    <row r="908" spans="2:9" x14ac:dyDescent="0.25">
      <c r="B908" s="24" t="s">
        <v>84</v>
      </c>
      <c r="C908" s="24" t="s">
        <v>1935</v>
      </c>
      <c r="D908" s="24" t="s">
        <v>1936</v>
      </c>
      <c r="E908" s="24" t="s">
        <v>132</v>
      </c>
      <c r="F908" s="55" t="s">
        <v>126</v>
      </c>
      <c r="G908" s="55">
        <v>60.007500000000007</v>
      </c>
      <c r="H908" s="55">
        <v>241.2</v>
      </c>
      <c r="I908" s="53" t="str">
        <f t="shared" si="14"/>
        <v>IDX_ID_1098</v>
      </c>
    </row>
    <row r="909" spans="2:9" x14ac:dyDescent="0.25">
      <c r="B909" s="24" t="s">
        <v>84</v>
      </c>
      <c r="C909" s="24" t="s">
        <v>1937</v>
      </c>
      <c r="D909" s="24" t="s">
        <v>1938</v>
      </c>
      <c r="E909" s="24" t="s">
        <v>132</v>
      </c>
      <c r="F909" s="55" t="s">
        <v>126</v>
      </c>
      <c r="G909" s="55" t="s">
        <v>126</v>
      </c>
      <c r="H909" s="55"/>
      <c r="I909" s="53" t="str">
        <f t="shared" si="14"/>
        <v>IDX_ID_1099</v>
      </c>
    </row>
    <row r="910" spans="2:9" x14ac:dyDescent="0.25">
      <c r="B910" s="24" t="s">
        <v>84</v>
      </c>
      <c r="C910" s="24" t="s">
        <v>1939</v>
      </c>
      <c r="D910" s="24" t="s">
        <v>1940</v>
      </c>
      <c r="E910" s="24" t="s">
        <v>132</v>
      </c>
      <c r="F910" s="55" t="s">
        <v>126</v>
      </c>
      <c r="G910" s="55">
        <v>20.61</v>
      </c>
      <c r="H910" s="55"/>
      <c r="I910" s="53" t="str">
        <f t="shared" si="14"/>
        <v>IDX_ID_1101</v>
      </c>
    </row>
    <row r="911" spans="2:9" x14ac:dyDescent="0.25">
      <c r="B911" s="24" t="s">
        <v>84</v>
      </c>
      <c r="C911" s="24" t="s">
        <v>1941</v>
      </c>
      <c r="D911" s="24" t="s">
        <v>1942</v>
      </c>
      <c r="E911" s="24" t="s">
        <v>132</v>
      </c>
      <c r="F911" s="55">
        <v>445.68800000000005</v>
      </c>
      <c r="G911" s="55">
        <v>246.465</v>
      </c>
      <c r="H911" s="55">
        <v>273.37</v>
      </c>
      <c r="I911" s="53" t="str">
        <f t="shared" si="14"/>
        <v>IDX_ID_1103</v>
      </c>
    </row>
    <row r="912" spans="2:9" x14ac:dyDescent="0.25">
      <c r="B912" s="24" t="s">
        <v>84</v>
      </c>
      <c r="C912" s="24" t="s">
        <v>1943</v>
      </c>
      <c r="D912" s="24" t="s">
        <v>1944</v>
      </c>
      <c r="E912" s="24" t="s">
        <v>132</v>
      </c>
      <c r="F912" s="55">
        <v>768.74400000000003</v>
      </c>
      <c r="G912" s="55">
        <v>1321.26</v>
      </c>
      <c r="H912" s="55">
        <v>1280.01</v>
      </c>
      <c r="I912" s="53" t="str">
        <f t="shared" si="14"/>
        <v>IDX_ID_1104</v>
      </c>
    </row>
    <row r="913" spans="2:9" x14ac:dyDescent="0.25">
      <c r="B913" s="24" t="s">
        <v>84</v>
      </c>
      <c r="C913" s="24" t="s">
        <v>1945</v>
      </c>
      <c r="D913" s="24" t="s">
        <v>1946</v>
      </c>
      <c r="E913" s="24" t="s">
        <v>132</v>
      </c>
      <c r="F913" s="55">
        <v>517.53599999999994</v>
      </c>
      <c r="G913" s="55">
        <v>759.54</v>
      </c>
      <c r="H913" s="55">
        <v>560.45000000000005</v>
      </c>
      <c r="I913" s="53" t="str">
        <f t="shared" si="14"/>
        <v>IDX_ID_1107</v>
      </c>
    </row>
    <row r="914" spans="2:9" x14ac:dyDescent="0.25">
      <c r="B914" s="24" t="s">
        <v>84</v>
      </c>
      <c r="C914" s="24" t="s">
        <v>1947</v>
      </c>
      <c r="D914" s="24" t="s">
        <v>1948</v>
      </c>
      <c r="E914" s="24" t="s">
        <v>132</v>
      </c>
      <c r="F914" s="55">
        <v>516.03200000000004</v>
      </c>
      <c r="G914" s="55">
        <v>153.88499999999999</v>
      </c>
      <c r="H914" s="55">
        <v>215.28</v>
      </c>
      <c r="I914" s="53" t="str">
        <f t="shared" si="14"/>
        <v>IDX_ID_1111</v>
      </c>
    </row>
    <row r="915" spans="2:9" x14ac:dyDescent="0.25">
      <c r="B915" s="24" t="s">
        <v>84</v>
      </c>
      <c r="C915" s="24" t="s">
        <v>1949</v>
      </c>
      <c r="D915" s="24" t="s">
        <v>1950</v>
      </c>
      <c r="E915" s="24" t="s">
        <v>132</v>
      </c>
      <c r="F915" s="55">
        <v>126.80799999999999</v>
      </c>
      <c r="G915" s="55">
        <v>17.3325</v>
      </c>
      <c r="H915" s="55">
        <v>39.5</v>
      </c>
      <c r="I915" s="53" t="str">
        <f t="shared" si="14"/>
        <v>IDX_ID_1112</v>
      </c>
    </row>
    <row r="916" spans="2:9" x14ac:dyDescent="0.25">
      <c r="B916" s="24" t="s">
        <v>84</v>
      </c>
      <c r="C916" s="24" t="s">
        <v>1951</v>
      </c>
      <c r="D916" s="24" t="s">
        <v>1952</v>
      </c>
      <c r="E916" s="24" t="s">
        <v>132</v>
      </c>
      <c r="F916" s="55">
        <v>97.432000000000016</v>
      </c>
      <c r="G916" s="55">
        <v>62.587500000000006</v>
      </c>
      <c r="H916" s="55">
        <v>36.869999999999997</v>
      </c>
      <c r="I916" s="53" t="str">
        <f t="shared" si="14"/>
        <v>IDX_ID_1114</v>
      </c>
    </row>
    <row r="917" spans="2:9" x14ac:dyDescent="0.25">
      <c r="B917" s="24" t="s">
        <v>84</v>
      </c>
      <c r="C917" s="24" t="s">
        <v>1953</v>
      </c>
      <c r="D917" s="24" t="s">
        <v>1954</v>
      </c>
      <c r="E917" s="24" t="s">
        <v>132</v>
      </c>
      <c r="F917" s="55" t="s">
        <v>126</v>
      </c>
      <c r="G917" s="55">
        <v>6.1499999999999995</v>
      </c>
      <c r="H917" s="55">
        <v>25.08</v>
      </c>
      <c r="I917" s="53" t="str">
        <f t="shared" si="14"/>
        <v>IDX_ID_1117</v>
      </c>
    </row>
    <row r="918" spans="2:9" x14ac:dyDescent="0.25">
      <c r="B918" s="24" t="s">
        <v>84</v>
      </c>
      <c r="C918" s="24" t="s">
        <v>1955</v>
      </c>
      <c r="D918" s="24" t="s">
        <v>1956</v>
      </c>
      <c r="E918" s="24" t="s">
        <v>132</v>
      </c>
      <c r="F918" s="55" t="s">
        <v>126</v>
      </c>
      <c r="G918" s="55" t="s">
        <v>126</v>
      </c>
      <c r="H918" s="55"/>
      <c r="I918" s="53" t="str">
        <f t="shared" si="14"/>
        <v>IDX_ID_1118</v>
      </c>
    </row>
    <row r="919" spans="2:9" x14ac:dyDescent="0.25">
      <c r="B919" s="24" t="s">
        <v>84</v>
      </c>
      <c r="C919" s="24" t="s">
        <v>1957</v>
      </c>
      <c r="D919" s="24" t="s">
        <v>1958</v>
      </c>
      <c r="E919" s="24" t="s">
        <v>132</v>
      </c>
      <c r="F919" s="55">
        <v>175.928</v>
      </c>
      <c r="G919" s="55">
        <v>92.962500000000006</v>
      </c>
      <c r="H919" s="55">
        <v>14.04</v>
      </c>
      <c r="I919" s="53" t="str">
        <f t="shared" si="14"/>
        <v>IDX_ID_1120</v>
      </c>
    </row>
    <row r="920" spans="2:9" x14ac:dyDescent="0.25">
      <c r="B920" s="24" t="s">
        <v>84</v>
      </c>
      <c r="C920" s="24" t="s">
        <v>1959</v>
      </c>
      <c r="D920" s="24" t="s">
        <v>1960</v>
      </c>
      <c r="E920" s="24" t="s">
        <v>132</v>
      </c>
      <c r="F920" s="55" t="s">
        <v>126</v>
      </c>
      <c r="G920" s="55" t="s">
        <v>126</v>
      </c>
      <c r="H920" s="55">
        <v>7.26</v>
      </c>
      <c r="I920" s="53" t="str">
        <f t="shared" si="14"/>
        <v>IDX_ID_1121</v>
      </c>
    </row>
    <row r="921" spans="2:9" x14ac:dyDescent="0.25">
      <c r="B921" s="24" t="s">
        <v>84</v>
      </c>
      <c r="C921" s="24" t="s">
        <v>1961</v>
      </c>
      <c r="D921" s="24" t="s">
        <v>1962</v>
      </c>
      <c r="E921" s="24" t="s">
        <v>132</v>
      </c>
      <c r="F921" s="55">
        <v>72.320000000000007</v>
      </c>
      <c r="G921" s="55">
        <v>247.125</v>
      </c>
      <c r="H921" s="55">
        <v>157.88</v>
      </c>
      <c r="I921" s="53" t="str">
        <f t="shared" si="14"/>
        <v>IDX_ID_1123</v>
      </c>
    </row>
    <row r="922" spans="2:9" x14ac:dyDescent="0.25">
      <c r="B922" s="24" t="s">
        <v>84</v>
      </c>
      <c r="C922" s="24" t="s">
        <v>1963</v>
      </c>
      <c r="D922" s="24" t="s">
        <v>1964</v>
      </c>
      <c r="E922" s="24" t="s">
        <v>132</v>
      </c>
      <c r="F922" s="55">
        <v>80.424000000000007</v>
      </c>
      <c r="G922" s="55">
        <v>163.17000000000002</v>
      </c>
      <c r="H922" s="55">
        <v>213.72</v>
      </c>
      <c r="I922" s="53" t="str">
        <f t="shared" si="14"/>
        <v>IDX_ID_1130</v>
      </c>
    </row>
    <row r="923" spans="2:9" x14ac:dyDescent="0.25">
      <c r="B923" s="24" t="s">
        <v>84</v>
      </c>
      <c r="C923" s="24" t="s">
        <v>1965</v>
      </c>
      <c r="D923" s="24" t="s">
        <v>1966</v>
      </c>
      <c r="E923" s="24" t="s">
        <v>132</v>
      </c>
      <c r="F923" s="55" t="s">
        <v>126</v>
      </c>
      <c r="G923" s="55" t="s">
        <v>126</v>
      </c>
      <c r="H923" s="55"/>
      <c r="I923" s="53" t="str">
        <f t="shared" si="14"/>
        <v>IDX_ID_1131</v>
      </c>
    </row>
    <row r="924" spans="2:9" x14ac:dyDescent="0.25">
      <c r="B924" s="24" t="s">
        <v>84</v>
      </c>
      <c r="C924" s="24" t="s">
        <v>1967</v>
      </c>
      <c r="D924" s="24" t="s">
        <v>1968</v>
      </c>
      <c r="E924" s="24" t="s">
        <v>132</v>
      </c>
      <c r="F924" s="55">
        <v>142.208</v>
      </c>
      <c r="G924" s="55">
        <v>175.83749999999998</v>
      </c>
      <c r="H924" s="55">
        <v>200.42</v>
      </c>
      <c r="I924" s="53" t="str">
        <f t="shared" si="14"/>
        <v>IDX_ID_1132</v>
      </c>
    </row>
    <row r="925" spans="2:9" x14ac:dyDescent="0.25">
      <c r="B925" s="24" t="s">
        <v>84</v>
      </c>
      <c r="C925" s="24" t="s">
        <v>1969</v>
      </c>
      <c r="D925" s="24" t="s">
        <v>1970</v>
      </c>
      <c r="E925" s="24" t="s">
        <v>132</v>
      </c>
      <c r="F925" s="55" t="s">
        <v>126</v>
      </c>
      <c r="G925" s="55">
        <v>33.457499999999996</v>
      </c>
      <c r="H925" s="55">
        <v>5.24</v>
      </c>
      <c r="I925" s="53" t="str">
        <f t="shared" si="14"/>
        <v>IDX_ID_1135</v>
      </c>
    </row>
    <row r="926" spans="2:9" x14ac:dyDescent="0.25">
      <c r="B926" s="24" t="s">
        <v>84</v>
      </c>
      <c r="C926" s="24" t="s">
        <v>1971</v>
      </c>
      <c r="D926" s="24" t="s">
        <v>1972</v>
      </c>
      <c r="E926" s="24" t="s">
        <v>132</v>
      </c>
      <c r="F926" s="55">
        <v>758.39200000000005</v>
      </c>
      <c r="G926" s="55">
        <v>561.54</v>
      </c>
      <c r="H926" s="55">
        <v>717.93</v>
      </c>
      <c r="I926" s="53" t="str">
        <f t="shared" si="14"/>
        <v>IDX_ID_1136</v>
      </c>
    </row>
    <row r="927" spans="2:9" x14ac:dyDescent="0.25">
      <c r="B927" s="24" t="s">
        <v>84</v>
      </c>
      <c r="C927" s="24" t="s">
        <v>1973</v>
      </c>
      <c r="D927" s="24" t="s">
        <v>1974</v>
      </c>
      <c r="E927" s="24" t="s">
        <v>132</v>
      </c>
      <c r="F927" s="55">
        <v>400.10400000000004</v>
      </c>
      <c r="G927" s="55">
        <v>423.36750000000001</v>
      </c>
      <c r="H927" s="55">
        <v>494.86</v>
      </c>
      <c r="I927" s="53" t="str">
        <f t="shared" si="14"/>
        <v>IDX_ID_1142</v>
      </c>
    </row>
    <row r="928" spans="2:9" x14ac:dyDescent="0.25">
      <c r="B928" s="24" t="s">
        <v>84</v>
      </c>
      <c r="C928" s="24" t="s">
        <v>1975</v>
      </c>
      <c r="D928" s="24" t="s">
        <v>1976</v>
      </c>
      <c r="E928" s="24" t="s">
        <v>132</v>
      </c>
      <c r="F928" s="55" t="s">
        <v>126</v>
      </c>
      <c r="G928" s="55" t="s">
        <v>126</v>
      </c>
      <c r="H928" s="55">
        <v>63.54</v>
      </c>
      <c r="I928" s="53" t="str">
        <f t="shared" si="14"/>
        <v>IDX_ID_1143</v>
      </c>
    </row>
    <row r="929" spans="2:9" x14ac:dyDescent="0.25">
      <c r="B929" s="24" t="s">
        <v>84</v>
      </c>
      <c r="C929" s="24" t="s">
        <v>1977</v>
      </c>
      <c r="D929" s="24" t="s">
        <v>1978</v>
      </c>
      <c r="E929" s="24" t="s">
        <v>132</v>
      </c>
      <c r="F929" s="55">
        <v>106.74400000000001</v>
      </c>
      <c r="G929" s="55">
        <v>95.377499999999998</v>
      </c>
      <c r="H929" s="55">
        <v>137.21</v>
      </c>
      <c r="I929" s="53" t="str">
        <f t="shared" si="14"/>
        <v>IDX_ID_1144</v>
      </c>
    </row>
    <row r="930" spans="2:9" x14ac:dyDescent="0.25">
      <c r="B930" s="24" t="s">
        <v>84</v>
      </c>
      <c r="C930" s="24" t="s">
        <v>1979</v>
      </c>
      <c r="D930" s="24" t="s">
        <v>1980</v>
      </c>
      <c r="E930" s="24" t="s">
        <v>132</v>
      </c>
      <c r="F930" s="55">
        <v>178.048</v>
      </c>
      <c r="G930" s="55">
        <v>129.09</v>
      </c>
      <c r="H930" s="55">
        <v>173</v>
      </c>
      <c r="I930" s="53" t="str">
        <f t="shared" si="14"/>
        <v>IDX_ID_1145</v>
      </c>
    </row>
    <row r="931" spans="2:9" x14ac:dyDescent="0.25">
      <c r="B931" s="24" t="s">
        <v>84</v>
      </c>
      <c r="C931" s="24" t="s">
        <v>1981</v>
      </c>
      <c r="D931" s="24" t="s">
        <v>1982</v>
      </c>
      <c r="E931" s="24" t="s">
        <v>132</v>
      </c>
      <c r="F931" s="55">
        <v>953.44799999999998</v>
      </c>
      <c r="G931" s="55">
        <v>1129.9575</v>
      </c>
      <c r="H931" s="55">
        <v>1221.19</v>
      </c>
      <c r="I931" s="53" t="str">
        <f t="shared" si="14"/>
        <v>IDX_ID_1146</v>
      </c>
    </row>
    <row r="932" spans="2:9" x14ac:dyDescent="0.25">
      <c r="B932" s="24" t="s">
        <v>84</v>
      </c>
      <c r="C932" s="24" t="s">
        <v>1983</v>
      </c>
      <c r="D932" s="24" t="s">
        <v>1984</v>
      </c>
      <c r="E932" s="24" t="s">
        <v>132</v>
      </c>
      <c r="F932" s="55">
        <v>692.42399999999998</v>
      </c>
      <c r="G932" s="55">
        <v>997.94249999999988</v>
      </c>
      <c r="H932" s="55">
        <v>1031.2</v>
      </c>
      <c r="I932" s="53" t="str">
        <f t="shared" si="14"/>
        <v>IDX_ID_1147</v>
      </c>
    </row>
    <row r="933" spans="2:9" x14ac:dyDescent="0.25">
      <c r="B933" s="24" t="s">
        <v>84</v>
      </c>
      <c r="C933" s="24" t="s">
        <v>1985</v>
      </c>
      <c r="D933" s="24" t="s">
        <v>1986</v>
      </c>
      <c r="E933" s="24" t="s">
        <v>132</v>
      </c>
      <c r="F933" s="55">
        <v>66.600000000000009</v>
      </c>
      <c r="G933" s="55">
        <v>90.172499999999999</v>
      </c>
      <c r="H933" s="55">
        <v>87.81</v>
      </c>
      <c r="I933" s="53" t="str">
        <f t="shared" si="14"/>
        <v>IDX_ID_1150</v>
      </c>
    </row>
    <row r="934" spans="2:9" x14ac:dyDescent="0.25">
      <c r="B934" s="24" t="s">
        <v>84</v>
      </c>
      <c r="C934" s="24" t="s">
        <v>1987</v>
      </c>
      <c r="D934" s="24" t="s">
        <v>1988</v>
      </c>
      <c r="E934" s="24" t="s">
        <v>132</v>
      </c>
      <c r="F934" s="55">
        <v>458.14400000000001</v>
      </c>
      <c r="G934" s="55">
        <v>766.70249999999999</v>
      </c>
      <c r="H934" s="55">
        <v>772.97</v>
      </c>
      <c r="I934" s="53" t="str">
        <f t="shared" si="14"/>
        <v>IDX_ID_1151</v>
      </c>
    </row>
    <row r="935" spans="2:9" x14ac:dyDescent="0.25">
      <c r="B935" s="24" t="s">
        <v>84</v>
      </c>
      <c r="C935" s="24" t="s">
        <v>1989</v>
      </c>
      <c r="D935" s="24" t="s">
        <v>1990</v>
      </c>
      <c r="E935" s="24" t="s">
        <v>132</v>
      </c>
      <c r="F935" s="55">
        <v>105.55200000000001</v>
      </c>
      <c r="G935" s="55">
        <v>88.117499999999993</v>
      </c>
      <c r="H935" s="55">
        <v>78.44</v>
      </c>
      <c r="I935" s="53" t="str">
        <f t="shared" si="14"/>
        <v>IDX_ID_1152</v>
      </c>
    </row>
    <row r="936" spans="2:9" x14ac:dyDescent="0.25">
      <c r="B936" s="24" t="s">
        <v>84</v>
      </c>
      <c r="C936" s="24" t="s">
        <v>1991</v>
      </c>
      <c r="D936" s="24" t="s">
        <v>1992</v>
      </c>
      <c r="E936" s="24" t="s">
        <v>132</v>
      </c>
      <c r="F936" s="55">
        <v>1076.04</v>
      </c>
      <c r="G936" s="55" t="s">
        <v>126</v>
      </c>
      <c r="H936" s="55"/>
      <c r="I936" s="53" t="str">
        <f t="shared" si="14"/>
        <v>IDX_ID_1156</v>
      </c>
    </row>
    <row r="937" spans="2:9" x14ac:dyDescent="0.25">
      <c r="B937" s="24" t="s">
        <v>84</v>
      </c>
      <c r="C937" s="24" t="s">
        <v>1993</v>
      </c>
      <c r="D937" s="24" t="s">
        <v>1994</v>
      </c>
      <c r="E937" s="24" t="s">
        <v>132</v>
      </c>
      <c r="F937" s="55" t="s">
        <v>126</v>
      </c>
      <c r="G937" s="55">
        <v>53.820000000000007</v>
      </c>
      <c r="H937" s="55"/>
      <c r="I937" s="53" t="str">
        <f t="shared" si="14"/>
        <v>IDX_ID_1157</v>
      </c>
    </row>
    <row r="938" spans="2:9" x14ac:dyDescent="0.25">
      <c r="B938" s="24" t="s">
        <v>84</v>
      </c>
      <c r="C938" s="24" t="s">
        <v>1995</v>
      </c>
      <c r="D938" s="24" t="s">
        <v>1996</v>
      </c>
      <c r="E938" s="24" t="s">
        <v>132</v>
      </c>
      <c r="F938" s="55" t="s">
        <v>126</v>
      </c>
      <c r="G938" s="55" t="s">
        <v>126</v>
      </c>
      <c r="H938" s="55">
        <v>78.540000000000006</v>
      </c>
      <c r="I938" s="53" t="str">
        <f t="shared" si="14"/>
        <v>IDX_ID_1161</v>
      </c>
    </row>
    <row r="939" spans="2:9" x14ac:dyDescent="0.25">
      <c r="B939" s="24" t="s">
        <v>84</v>
      </c>
      <c r="C939" s="24" t="s">
        <v>1997</v>
      </c>
      <c r="D939" s="24" t="s">
        <v>1998</v>
      </c>
      <c r="E939" s="24" t="s">
        <v>132</v>
      </c>
      <c r="F939" s="55">
        <v>33.752000000000002</v>
      </c>
      <c r="G939" s="55">
        <v>55.237500000000004</v>
      </c>
      <c r="H939" s="55">
        <v>142.72</v>
      </c>
      <c r="I939" s="53" t="str">
        <f t="shared" si="14"/>
        <v>IDX_ID_1163</v>
      </c>
    </row>
    <row r="940" spans="2:9" x14ac:dyDescent="0.25">
      <c r="B940" s="24" t="s">
        <v>84</v>
      </c>
      <c r="C940" s="24" t="s">
        <v>1999</v>
      </c>
      <c r="D940" s="24" t="s">
        <v>2000</v>
      </c>
      <c r="E940" s="24" t="s">
        <v>132</v>
      </c>
      <c r="F940" s="55" t="s">
        <v>126</v>
      </c>
      <c r="G940" s="55">
        <v>13.559999999999999</v>
      </c>
      <c r="H940" s="55">
        <v>107.28</v>
      </c>
      <c r="I940" s="53" t="str">
        <f t="shared" si="14"/>
        <v>IDX_ID_1170</v>
      </c>
    </row>
    <row r="941" spans="2:9" x14ac:dyDescent="0.25">
      <c r="B941" s="24" t="s">
        <v>84</v>
      </c>
      <c r="C941" s="24" t="s">
        <v>2001</v>
      </c>
      <c r="D941" s="24" t="s">
        <v>2002</v>
      </c>
      <c r="E941" s="24" t="s">
        <v>132</v>
      </c>
      <c r="F941" s="55" t="s">
        <v>126</v>
      </c>
      <c r="G941" s="55">
        <v>9.7124999999999986</v>
      </c>
      <c r="H941" s="55">
        <v>28.78</v>
      </c>
      <c r="I941" s="53" t="str">
        <f t="shared" si="14"/>
        <v>IDX_ID_1218</v>
      </c>
    </row>
    <row r="942" spans="2:9" x14ac:dyDescent="0.25">
      <c r="B942" s="24" t="s">
        <v>84</v>
      </c>
      <c r="C942" s="24" t="s">
        <v>2003</v>
      </c>
      <c r="D942" s="24" t="s">
        <v>2004</v>
      </c>
      <c r="E942" s="24" t="s">
        <v>132</v>
      </c>
      <c r="F942" s="55">
        <v>18.047999999999998</v>
      </c>
      <c r="G942" s="55">
        <v>7.9725000000000001</v>
      </c>
      <c r="H942" s="55"/>
      <c r="I942" s="53" t="str">
        <f t="shared" si="14"/>
        <v>IDX_ID_1219</v>
      </c>
    </row>
    <row r="943" spans="2:9" x14ac:dyDescent="0.25">
      <c r="B943" s="24" t="s">
        <v>84</v>
      </c>
      <c r="C943" s="24" t="s">
        <v>2005</v>
      </c>
      <c r="D943" s="24" t="s">
        <v>2006</v>
      </c>
      <c r="E943" s="24" t="s">
        <v>132</v>
      </c>
      <c r="F943" s="55" t="s">
        <v>126</v>
      </c>
      <c r="G943" s="55" t="s">
        <v>126</v>
      </c>
      <c r="H943" s="55">
        <v>16.77</v>
      </c>
      <c r="I943" s="53" t="str">
        <f t="shared" si="14"/>
        <v>IDX_ID_1221</v>
      </c>
    </row>
    <row r="944" spans="2:9" x14ac:dyDescent="0.25">
      <c r="B944" s="24" t="s">
        <v>84</v>
      </c>
      <c r="C944" s="24" t="s">
        <v>2007</v>
      </c>
      <c r="D944" s="24" t="s">
        <v>2008</v>
      </c>
      <c r="E944" s="24" t="s">
        <v>132</v>
      </c>
      <c r="F944" s="55" t="s">
        <v>126</v>
      </c>
      <c r="G944" s="55">
        <v>2.7824999999999998</v>
      </c>
      <c r="H944" s="55">
        <v>9.67</v>
      </c>
      <c r="I944" s="53" t="str">
        <f t="shared" si="14"/>
        <v>IDX_ID_1222</v>
      </c>
    </row>
    <row r="945" spans="2:9" x14ac:dyDescent="0.25">
      <c r="B945" s="24" t="s">
        <v>84</v>
      </c>
      <c r="C945" s="24" t="s">
        <v>2009</v>
      </c>
      <c r="D945" s="24" t="s">
        <v>2010</v>
      </c>
      <c r="E945" s="24" t="s">
        <v>132</v>
      </c>
      <c r="F945" s="55" t="s">
        <v>126</v>
      </c>
      <c r="G945" s="55" t="s">
        <v>126</v>
      </c>
      <c r="H945" s="55">
        <v>15.15</v>
      </c>
      <c r="I945" s="53" t="str">
        <f t="shared" si="14"/>
        <v>IDX_ID_1223</v>
      </c>
    </row>
    <row r="946" spans="2:9" x14ac:dyDescent="0.25">
      <c r="B946" s="24" t="s">
        <v>84</v>
      </c>
      <c r="C946" s="24" t="s">
        <v>2011</v>
      </c>
      <c r="D946" s="24" t="s">
        <v>2012</v>
      </c>
      <c r="E946" s="24" t="s">
        <v>132</v>
      </c>
      <c r="F946" s="55" t="s">
        <v>126</v>
      </c>
      <c r="G946" s="55" t="s">
        <v>126</v>
      </c>
      <c r="H946" s="55">
        <v>16.5</v>
      </c>
      <c r="I946" s="53" t="str">
        <f t="shared" si="14"/>
        <v>IDX_ID_1224</v>
      </c>
    </row>
    <row r="947" spans="2:9" x14ac:dyDescent="0.25">
      <c r="B947" s="24" t="s">
        <v>84</v>
      </c>
      <c r="C947" s="24" t="s">
        <v>2013</v>
      </c>
      <c r="D947" s="24" t="s">
        <v>2014</v>
      </c>
      <c r="E947" s="24" t="s">
        <v>132</v>
      </c>
      <c r="F947" s="55" t="s">
        <v>126</v>
      </c>
      <c r="G947" s="55" t="s">
        <v>126</v>
      </c>
      <c r="H947" s="55">
        <v>24.12</v>
      </c>
      <c r="I947" s="53" t="str">
        <f t="shared" si="14"/>
        <v>IDX_ID_1225</v>
      </c>
    </row>
    <row r="948" spans="2:9" x14ac:dyDescent="0.25">
      <c r="B948" s="24" t="s">
        <v>84</v>
      </c>
      <c r="C948" s="24" t="s">
        <v>2015</v>
      </c>
      <c r="D948" s="24" t="s">
        <v>2016</v>
      </c>
      <c r="E948" s="24" t="s">
        <v>132</v>
      </c>
      <c r="F948" s="55" t="s">
        <v>126</v>
      </c>
      <c r="G948" s="55" t="s">
        <v>126</v>
      </c>
      <c r="H948" s="55"/>
      <c r="I948" s="53" t="str">
        <f t="shared" si="14"/>
        <v>IDX_ID_1226</v>
      </c>
    </row>
    <row r="949" spans="2:9" x14ac:dyDescent="0.25">
      <c r="B949" s="24" t="s">
        <v>84</v>
      </c>
      <c r="C949" s="24" t="s">
        <v>2017</v>
      </c>
      <c r="D949" s="24" t="s">
        <v>2018</v>
      </c>
      <c r="E949" s="24" t="s">
        <v>132</v>
      </c>
      <c r="F949" s="55" t="s">
        <v>126</v>
      </c>
      <c r="G949" s="55" t="s">
        <v>126</v>
      </c>
      <c r="H949" s="55"/>
      <c r="I949" s="53" t="str">
        <f t="shared" si="14"/>
        <v>IDX_ID_1227</v>
      </c>
    </row>
    <row r="950" spans="2:9" x14ac:dyDescent="0.25">
      <c r="B950" s="24" t="s">
        <v>84</v>
      </c>
      <c r="C950" s="24" t="s">
        <v>2019</v>
      </c>
      <c r="D950" s="24" t="s">
        <v>2020</v>
      </c>
      <c r="E950" s="24" t="s">
        <v>132</v>
      </c>
      <c r="F950" s="55" t="s">
        <v>126</v>
      </c>
      <c r="G950" s="55" t="s">
        <v>126</v>
      </c>
      <c r="H950" s="55"/>
      <c r="I950" s="53" t="str">
        <f t="shared" si="14"/>
        <v>IDX_ID_1228</v>
      </c>
    </row>
    <row r="951" spans="2:9" x14ac:dyDescent="0.25">
      <c r="B951" s="24" t="s">
        <v>84</v>
      </c>
      <c r="C951" s="24" t="s">
        <v>2021</v>
      </c>
      <c r="D951" s="24" t="s">
        <v>2022</v>
      </c>
      <c r="E951" s="24" t="s">
        <v>132</v>
      </c>
      <c r="F951" s="55">
        <v>228.34400000000002</v>
      </c>
      <c r="G951" s="55">
        <v>216.14999999999998</v>
      </c>
      <c r="H951" s="55">
        <v>202.76</v>
      </c>
      <c r="I951" s="53" t="str">
        <f t="shared" si="14"/>
        <v>IDX_ID_1236</v>
      </c>
    </row>
    <row r="952" spans="2:9" x14ac:dyDescent="0.25">
      <c r="B952" s="24" t="s">
        <v>84</v>
      </c>
      <c r="C952" s="24" t="s">
        <v>2023</v>
      </c>
      <c r="D952" s="24" t="s">
        <v>2024</v>
      </c>
      <c r="E952" s="24" t="s">
        <v>132</v>
      </c>
      <c r="F952" s="55">
        <v>431.72</v>
      </c>
      <c r="G952" s="55">
        <v>223.875</v>
      </c>
      <c r="H952" s="55">
        <v>143.63</v>
      </c>
      <c r="I952" s="53" t="str">
        <f t="shared" si="14"/>
        <v>IDX_ID_1237</v>
      </c>
    </row>
    <row r="953" spans="2:9" x14ac:dyDescent="0.25">
      <c r="B953" s="24" t="s">
        <v>84</v>
      </c>
      <c r="C953" s="24" t="s">
        <v>2025</v>
      </c>
      <c r="D953" s="24" t="s">
        <v>2026</v>
      </c>
      <c r="E953" s="24" t="s">
        <v>132</v>
      </c>
      <c r="F953" s="55">
        <v>67.488</v>
      </c>
      <c r="G953" s="55">
        <v>242.85750000000002</v>
      </c>
      <c r="H953" s="55">
        <v>288.76</v>
      </c>
      <c r="I953" s="53" t="str">
        <f t="shared" si="14"/>
        <v>IDX_ID_1243</v>
      </c>
    </row>
    <row r="954" spans="2:9" x14ac:dyDescent="0.25">
      <c r="B954" s="24" t="s">
        <v>84</v>
      </c>
      <c r="C954" s="24" t="s">
        <v>2027</v>
      </c>
      <c r="D954" s="24" t="s">
        <v>2028</v>
      </c>
      <c r="E954" s="24" t="s">
        <v>132</v>
      </c>
      <c r="F954" s="55">
        <v>136.55199999999999</v>
      </c>
      <c r="G954" s="55">
        <v>62.557499999999997</v>
      </c>
      <c r="H954" s="55">
        <v>75.87</v>
      </c>
      <c r="I954" s="53" t="str">
        <f t="shared" si="14"/>
        <v>IDX_ID_1253</v>
      </c>
    </row>
    <row r="955" spans="2:9" x14ac:dyDescent="0.25">
      <c r="B955" s="24" t="s">
        <v>84</v>
      </c>
      <c r="C955" s="24" t="s">
        <v>2029</v>
      </c>
      <c r="D955" s="24" t="s">
        <v>2030</v>
      </c>
      <c r="E955" s="24" t="s">
        <v>132</v>
      </c>
      <c r="F955" s="55" t="s">
        <v>126</v>
      </c>
      <c r="G955" s="55" t="s">
        <v>126</v>
      </c>
      <c r="H955" s="55"/>
      <c r="I955" s="53" t="str">
        <f t="shared" si="14"/>
        <v>IDX_ID_1257</v>
      </c>
    </row>
    <row r="956" spans="2:9" x14ac:dyDescent="0.25">
      <c r="B956" s="24" t="s">
        <v>84</v>
      </c>
      <c r="C956" s="24" t="s">
        <v>2031</v>
      </c>
      <c r="D956" s="24" t="s">
        <v>2032</v>
      </c>
      <c r="E956" s="24" t="s">
        <v>132</v>
      </c>
      <c r="F956" s="55" t="s">
        <v>126</v>
      </c>
      <c r="G956" s="55" t="s">
        <v>126</v>
      </c>
      <c r="H956" s="55"/>
      <c r="I956" s="53" t="str">
        <f t="shared" si="14"/>
        <v>IDX_ID_1262</v>
      </c>
    </row>
    <row r="957" spans="2:9" x14ac:dyDescent="0.25">
      <c r="B957" s="24" t="s">
        <v>84</v>
      </c>
      <c r="C957" s="24" t="s">
        <v>2033</v>
      </c>
      <c r="D957" s="24" t="s">
        <v>2034</v>
      </c>
      <c r="E957" s="24" t="s">
        <v>132</v>
      </c>
      <c r="F957" s="55">
        <v>82.391999999999996</v>
      </c>
      <c r="G957" s="55">
        <v>161.25</v>
      </c>
      <c r="H957" s="55">
        <v>265.94</v>
      </c>
      <c r="I957" s="53" t="str">
        <f t="shared" si="14"/>
        <v>IDX_ID_1315</v>
      </c>
    </row>
    <row r="958" spans="2:9" x14ac:dyDescent="0.25">
      <c r="B958" s="24" t="s">
        <v>84</v>
      </c>
      <c r="C958" s="24" t="s">
        <v>2035</v>
      </c>
      <c r="D958" s="24" t="s">
        <v>2036</v>
      </c>
      <c r="E958" s="24" t="s">
        <v>2037</v>
      </c>
      <c r="F958" s="55">
        <v>25.760000000000005</v>
      </c>
      <c r="G958" s="55" t="s">
        <v>126</v>
      </c>
      <c r="H958" s="55"/>
      <c r="I958" s="53" t="str">
        <f t="shared" si="14"/>
        <v>IDX_ID_1316</v>
      </c>
    </row>
    <row r="959" spans="2:9" x14ac:dyDescent="0.25">
      <c r="B959" s="24" t="s">
        <v>84</v>
      </c>
      <c r="C959" s="24" t="s">
        <v>2038</v>
      </c>
      <c r="D959" s="24" t="s">
        <v>2039</v>
      </c>
      <c r="E959" s="24" t="s">
        <v>2037</v>
      </c>
      <c r="F959" s="55">
        <v>454.48800000000006</v>
      </c>
      <c r="G959" s="55">
        <v>830.69249999999988</v>
      </c>
      <c r="H959" s="55">
        <v>904.57</v>
      </c>
      <c r="I959" s="53" t="str">
        <f t="shared" si="14"/>
        <v>IDX_ID_1317</v>
      </c>
    </row>
    <row r="960" spans="2:9" x14ac:dyDescent="0.25">
      <c r="B960" s="24" t="s">
        <v>84</v>
      </c>
      <c r="C960" s="24" t="s">
        <v>2040</v>
      </c>
      <c r="D960" s="24" t="s">
        <v>2041</v>
      </c>
      <c r="E960" s="24" t="s">
        <v>2037</v>
      </c>
      <c r="F960" s="55" t="s">
        <v>126</v>
      </c>
      <c r="G960" s="55" t="s">
        <v>126</v>
      </c>
      <c r="H960" s="55"/>
      <c r="I960" s="53" t="str">
        <f t="shared" si="14"/>
        <v>IDX_ID_1318</v>
      </c>
    </row>
    <row r="961" spans="2:9" x14ac:dyDescent="0.25">
      <c r="B961" s="24" t="s">
        <v>84</v>
      </c>
      <c r="C961" s="24" t="s">
        <v>2042</v>
      </c>
      <c r="D961" s="24" t="s">
        <v>2043</v>
      </c>
      <c r="E961" s="24" t="s">
        <v>2037</v>
      </c>
      <c r="F961" s="55" t="s">
        <v>126</v>
      </c>
      <c r="G961" s="55">
        <v>67.935000000000002</v>
      </c>
      <c r="H961" s="55">
        <v>78.75</v>
      </c>
      <c r="I961" s="53" t="str">
        <f t="shared" si="14"/>
        <v>IDX_ID_1319</v>
      </c>
    </row>
    <row r="962" spans="2:9" x14ac:dyDescent="0.25">
      <c r="B962" s="24" t="s">
        <v>84</v>
      </c>
      <c r="C962" s="24" t="s">
        <v>2044</v>
      </c>
      <c r="D962" s="24" t="s">
        <v>2045</v>
      </c>
      <c r="E962" s="24" t="s">
        <v>2037</v>
      </c>
      <c r="F962" s="55">
        <v>77.951999999999998</v>
      </c>
      <c r="G962" s="55">
        <v>46.177500000000002</v>
      </c>
      <c r="H962" s="55">
        <v>48.72</v>
      </c>
      <c r="I962" s="53" t="str">
        <f t="shared" si="14"/>
        <v>IDX_ID_1320</v>
      </c>
    </row>
    <row r="963" spans="2:9" x14ac:dyDescent="0.25">
      <c r="B963" s="24" t="s">
        <v>84</v>
      </c>
      <c r="C963" s="24" t="s">
        <v>2046</v>
      </c>
      <c r="D963" s="24" t="s">
        <v>2047</v>
      </c>
      <c r="E963" s="24" t="s">
        <v>2037</v>
      </c>
      <c r="F963" s="55">
        <v>-6.1280000000000001</v>
      </c>
      <c r="G963" s="55">
        <v>16.424999999999997</v>
      </c>
      <c r="H963" s="55">
        <v>3.61</v>
      </c>
      <c r="I963" s="53" t="str">
        <f t="shared" si="14"/>
        <v>IDX_ID_1321</v>
      </c>
    </row>
    <row r="964" spans="2:9" x14ac:dyDescent="0.25">
      <c r="B964" s="24" t="s">
        <v>84</v>
      </c>
      <c r="C964" s="24" t="s">
        <v>2048</v>
      </c>
      <c r="D964" s="24" t="s">
        <v>2049</v>
      </c>
      <c r="E964" s="24" t="s">
        <v>2037</v>
      </c>
      <c r="F964" s="55">
        <v>11.904000000000002</v>
      </c>
      <c r="G964" s="55">
        <v>9.7575000000000003</v>
      </c>
      <c r="H964" s="55">
        <v>-44.14</v>
      </c>
      <c r="I964" s="53" t="str">
        <f t="shared" ref="I964:I1027" si="15">"IDX_ID_" &amp; RIGHT(C964,4)</f>
        <v>IDX_ID_1322</v>
      </c>
    </row>
    <row r="965" spans="2:9" x14ac:dyDescent="0.25">
      <c r="B965" s="24" t="s">
        <v>84</v>
      </c>
      <c r="C965" s="24" t="s">
        <v>2050</v>
      </c>
      <c r="D965" s="24" t="s">
        <v>2051</v>
      </c>
      <c r="E965" s="24" t="s">
        <v>2037</v>
      </c>
      <c r="F965" s="55">
        <v>138.048</v>
      </c>
      <c r="G965" s="55">
        <v>117.89999999999999</v>
      </c>
      <c r="H965" s="55">
        <v>84.12</v>
      </c>
      <c r="I965" s="53" t="str">
        <f t="shared" si="15"/>
        <v>IDX_ID_1324</v>
      </c>
    </row>
    <row r="966" spans="2:9" x14ac:dyDescent="0.25">
      <c r="B966" s="24" t="s">
        <v>84</v>
      </c>
      <c r="C966" s="24" t="s">
        <v>2052</v>
      </c>
      <c r="D966" s="24" t="s">
        <v>2053</v>
      </c>
      <c r="E966" s="24" t="s">
        <v>2037</v>
      </c>
      <c r="F966" s="55">
        <v>16.760000000000002</v>
      </c>
      <c r="G966" s="55">
        <v>45.03</v>
      </c>
      <c r="H966" s="55">
        <v>-24.75</v>
      </c>
      <c r="I966" s="53" t="str">
        <f t="shared" si="15"/>
        <v>IDX_ID_1325</v>
      </c>
    </row>
    <row r="967" spans="2:9" x14ac:dyDescent="0.25">
      <c r="B967" s="24" t="s">
        <v>84</v>
      </c>
      <c r="C967" s="24" t="s">
        <v>2054</v>
      </c>
      <c r="D967" s="24" t="s">
        <v>2055</v>
      </c>
      <c r="E967" s="24" t="s">
        <v>132</v>
      </c>
      <c r="F967" s="55">
        <v>19.216000000000001</v>
      </c>
      <c r="G967" s="55">
        <v>353.90999999999997</v>
      </c>
      <c r="H967" s="55">
        <v>655.53</v>
      </c>
      <c r="I967" s="53" t="str">
        <f t="shared" si="15"/>
        <v>IDX_ID_1337</v>
      </c>
    </row>
    <row r="968" spans="2:9" x14ac:dyDescent="0.25">
      <c r="B968" s="24" t="s">
        <v>84</v>
      </c>
      <c r="C968" s="24" t="s">
        <v>2056</v>
      </c>
      <c r="D968" s="24" t="s">
        <v>2057</v>
      </c>
      <c r="E968" s="24" t="s">
        <v>1181</v>
      </c>
      <c r="F968" s="55">
        <v>24.96</v>
      </c>
      <c r="G968" s="55">
        <v>14.782500000000001</v>
      </c>
      <c r="H968" s="55">
        <v>16.440000000000001</v>
      </c>
      <c r="I968" s="53" t="str">
        <f t="shared" si="15"/>
        <v>IDX_ID_1340</v>
      </c>
    </row>
    <row r="969" spans="2:9" x14ac:dyDescent="0.25">
      <c r="B969" s="24" t="s">
        <v>84</v>
      </c>
      <c r="C969" s="24" t="s">
        <v>2058</v>
      </c>
      <c r="D969" s="24" t="s">
        <v>2059</v>
      </c>
      <c r="E969" s="24" t="s">
        <v>1181</v>
      </c>
      <c r="F969" s="55" t="s">
        <v>126</v>
      </c>
      <c r="G969" s="55">
        <v>1.0725</v>
      </c>
      <c r="H969" s="55"/>
      <c r="I969" s="53" t="str">
        <f t="shared" si="15"/>
        <v>IDX_ID_1341</v>
      </c>
    </row>
    <row r="970" spans="2:9" x14ac:dyDescent="0.25">
      <c r="B970" s="24" t="s">
        <v>84</v>
      </c>
      <c r="C970" s="24" t="s">
        <v>2060</v>
      </c>
      <c r="D970" s="24" t="s">
        <v>2061</v>
      </c>
      <c r="E970" s="24" t="s">
        <v>2037</v>
      </c>
      <c r="F970" s="55" t="s">
        <v>126</v>
      </c>
      <c r="G970" s="55">
        <v>35.077500000000001</v>
      </c>
      <c r="H970" s="55"/>
      <c r="I970" s="53" t="str">
        <f t="shared" si="15"/>
        <v>IDX_ID_1354</v>
      </c>
    </row>
    <row r="971" spans="2:9" x14ac:dyDescent="0.25">
      <c r="B971" s="24" t="s">
        <v>84</v>
      </c>
      <c r="C971" s="24" t="s">
        <v>2062</v>
      </c>
      <c r="D971" s="24" t="s">
        <v>2063</v>
      </c>
      <c r="E971" s="24" t="s">
        <v>132</v>
      </c>
      <c r="F971" s="55">
        <v>10839.400000000001</v>
      </c>
      <c r="G971" s="55">
        <v>8580.8024999999998</v>
      </c>
      <c r="H971" s="55">
        <v>11003.33</v>
      </c>
      <c r="I971" s="53" t="str">
        <f t="shared" si="15"/>
        <v>IDX_ID_1357</v>
      </c>
    </row>
    <row r="972" spans="2:9" x14ac:dyDescent="0.25">
      <c r="B972" s="24" t="s">
        <v>84</v>
      </c>
      <c r="C972" s="24" t="s">
        <v>2064</v>
      </c>
      <c r="D972" s="24" t="s">
        <v>2065</v>
      </c>
      <c r="E972" s="24" t="s">
        <v>132</v>
      </c>
      <c r="F972" s="55">
        <v>2472.9040000000005</v>
      </c>
      <c r="G972" s="55">
        <v>2972.0549999999998</v>
      </c>
      <c r="H972" s="55">
        <v>2419.4</v>
      </c>
      <c r="I972" s="53" t="str">
        <f t="shared" si="15"/>
        <v>IDX_ID_1358</v>
      </c>
    </row>
    <row r="973" spans="2:9" x14ac:dyDescent="0.25">
      <c r="B973" s="24" t="s">
        <v>84</v>
      </c>
      <c r="C973" s="24" t="s">
        <v>2066</v>
      </c>
      <c r="D973" s="24" t="s">
        <v>2067</v>
      </c>
      <c r="E973" s="24" t="s">
        <v>1181</v>
      </c>
      <c r="F973" s="55">
        <v>17.663999999999998</v>
      </c>
      <c r="G973" s="55">
        <v>25.11</v>
      </c>
      <c r="H973" s="55">
        <v>22.08</v>
      </c>
      <c r="I973" s="53" t="str">
        <f t="shared" si="15"/>
        <v>IDX_ID_1364</v>
      </c>
    </row>
    <row r="974" spans="2:9" x14ac:dyDescent="0.25">
      <c r="B974" s="24" t="s">
        <v>84</v>
      </c>
      <c r="C974" s="24" t="s">
        <v>2068</v>
      </c>
      <c r="D974" s="24" t="s">
        <v>2069</v>
      </c>
      <c r="E974" s="24" t="s">
        <v>1181</v>
      </c>
      <c r="F974" s="55">
        <v>24</v>
      </c>
      <c r="G974" s="55">
        <v>20.85</v>
      </c>
      <c r="H974" s="55"/>
      <c r="I974" s="53" t="str">
        <f t="shared" si="15"/>
        <v>IDX_ID_1365</v>
      </c>
    </row>
    <row r="975" spans="2:9" x14ac:dyDescent="0.25">
      <c r="B975" s="24" t="s">
        <v>84</v>
      </c>
      <c r="C975" s="24" t="s">
        <v>2070</v>
      </c>
      <c r="D975" s="24" t="s">
        <v>2071</v>
      </c>
      <c r="E975" s="24" t="s">
        <v>132</v>
      </c>
      <c r="F975" s="55" t="s">
        <v>126</v>
      </c>
      <c r="G975" s="55">
        <v>40.6875</v>
      </c>
      <c r="H975" s="55">
        <v>246</v>
      </c>
      <c r="I975" s="53" t="str">
        <f t="shared" si="15"/>
        <v>IDX_ID_1387</v>
      </c>
    </row>
    <row r="976" spans="2:9" x14ac:dyDescent="0.25">
      <c r="B976" s="24" t="s">
        <v>84</v>
      </c>
      <c r="C976" s="24" t="s">
        <v>2072</v>
      </c>
      <c r="D976" s="24" t="s">
        <v>2073</v>
      </c>
      <c r="E976" s="24" t="s">
        <v>132</v>
      </c>
      <c r="F976" s="55" t="s">
        <v>126</v>
      </c>
      <c r="G976" s="55" t="s">
        <v>126</v>
      </c>
      <c r="H976" s="55">
        <v>9.36</v>
      </c>
      <c r="I976" s="53" t="str">
        <f t="shared" si="15"/>
        <v>IDX_ID_1389</v>
      </c>
    </row>
    <row r="977" spans="2:9" x14ac:dyDescent="0.25">
      <c r="B977" s="24" t="s">
        <v>84</v>
      </c>
      <c r="C977" s="24" t="s">
        <v>2074</v>
      </c>
      <c r="D977" s="24" t="s">
        <v>2075</v>
      </c>
      <c r="E977" s="24" t="s">
        <v>132</v>
      </c>
      <c r="F977" s="55">
        <v>293.03200000000004</v>
      </c>
      <c r="G977" s="55">
        <v>733.48500000000001</v>
      </c>
      <c r="H977" s="55">
        <v>728.5</v>
      </c>
      <c r="I977" s="53" t="str">
        <f t="shared" si="15"/>
        <v>IDX_ID_1402</v>
      </c>
    </row>
    <row r="978" spans="2:9" x14ac:dyDescent="0.25">
      <c r="B978" s="24" t="s">
        <v>84</v>
      </c>
      <c r="C978" s="24" t="s">
        <v>2076</v>
      </c>
      <c r="D978" s="24" t="s">
        <v>2077</v>
      </c>
      <c r="E978" s="24" t="s">
        <v>132</v>
      </c>
      <c r="F978" s="55">
        <v>964.00800000000004</v>
      </c>
      <c r="G978" s="55">
        <v>425.57249999999999</v>
      </c>
      <c r="H978" s="55">
        <v>778.2</v>
      </c>
      <c r="I978" s="53" t="str">
        <f t="shared" si="15"/>
        <v>IDX_ID_1403</v>
      </c>
    </row>
    <row r="979" spans="2:9" x14ac:dyDescent="0.25">
      <c r="B979" s="24" t="s">
        <v>84</v>
      </c>
      <c r="C979" s="24" t="s">
        <v>2078</v>
      </c>
      <c r="D979" s="24" t="s">
        <v>2079</v>
      </c>
      <c r="E979" s="24" t="s">
        <v>132</v>
      </c>
      <c r="F979" s="55">
        <v>62.176000000000002</v>
      </c>
      <c r="G979" s="55">
        <v>430.29</v>
      </c>
      <c r="H979" s="55">
        <v>417.58</v>
      </c>
      <c r="I979" s="53" t="str">
        <f t="shared" si="15"/>
        <v>IDX_ID_1407</v>
      </c>
    </row>
    <row r="980" spans="2:9" x14ac:dyDescent="0.25">
      <c r="B980" s="24" t="s">
        <v>84</v>
      </c>
      <c r="C980" s="24" t="s">
        <v>2080</v>
      </c>
      <c r="D980" s="24" t="s">
        <v>2081</v>
      </c>
      <c r="E980" s="24" t="s">
        <v>132</v>
      </c>
      <c r="F980" s="55">
        <v>428.52</v>
      </c>
      <c r="G980" s="55">
        <v>1617.8625000000002</v>
      </c>
      <c r="H980" s="55">
        <v>876.11</v>
      </c>
      <c r="I980" s="53" t="str">
        <f t="shared" si="15"/>
        <v>IDX_ID_1408</v>
      </c>
    </row>
    <row r="981" spans="2:9" x14ac:dyDescent="0.25">
      <c r="B981" s="24" t="s">
        <v>84</v>
      </c>
      <c r="C981" s="24" t="s">
        <v>2082</v>
      </c>
      <c r="D981" s="24" t="s">
        <v>2083</v>
      </c>
      <c r="E981" s="24" t="s">
        <v>132</v>
      </c>
      <c r="F981" s="55">
        <v>200.75200000000001</v>
      </c>
      <c r="G981" s="55">
        <v>236.39999999999998</v>
      </c>
      <c r="H981" s="55">
        <v>145.56</v>
      </c>
      <c r="I981" s="53" t="str">
        <f t="shared" si="15"/>
        <v>IDX_ID_1417</v>
      </c>
    </row>
    <row r="982" spans="2:9" x14ac:dyDescent="0.25">
      <c r="B982" s="24" t="s">
        <v>84</v>
      </c>
      <c r="C982" s="24" t="s">
        <v>2084</v>
      </c>
      <c r="D982" s="24" t="s">
        <v>2085</v>
      </c>
      <c r="E982" s="24" t="s">
        <v>132</v>
      </c>
      <c r="F982" s="55">
        <v>35.975999999999999</v>
      </c>
      <c r="G982" s="55">
        <v>121.23750000000001</v>
      </c>
      <c r="H982" s="55">
        <v>77.819999999999993</v>
      </c>
      <c r="I982" s="53" t="str">
        <f t="shared" si="15"/>
        <v>IDX_ID_1418</v>
      </c>
    </row>
    <row r="983" spans="2:9" x14ac:dyDescent="0.25">
      <c r="B983" s="24" t="s">
        <v>84</v>
      </c>
      <c r="C983" s="24" t="s">
        <v>2086</v>
      </c>
      <c r="D983" s="24" t="s">
        <v>2087</v>
      </c>
      <c r="E983" s="24" t="s">
        <v>132</v>
      </c>
      <c r="F983" s="55" t="s">
        <v>126</v>
      </c>
      <c r="G983" s="55">
        <v>80.722499999999997</v>
      </c>
      <c r="H983" s="55">
        <v>70.099999999999994</v>
      </c>
      <c r="I983" s="53" t="str">
        <f t="shared" si="15"/>
        <v>IDX_ID_1419</v>
      </c>
    </row>
    <row r="984" spans="2:9" x14ac:dyDescent="0.25">
      <c r="B984" s="24" t="s">
        <v>84</v>
      </c>
      <c r="C984" s="24" t="s">
        <v>2088</v>
      </c>
      <c r="D984" s="24" t="s">
        <v>2089</v>
      </c>
      <c r="E984" s="24" t="s">
        <v>132</v>
      </c>
      <c r="F984" s="55" t="s">
        <v>126</v>
      </c>
      <c r="G984" s="55">
        <v>20.197499999999998</v>
      </c>
      <c r="H984" s="55">
        <v>22.8</v>
      </c>
      <c r="I984" s="53" t="str">
        <f t="shared" si="15"/>
        <v>IDX_ID_1424</v>
      </c>
    </row>
    <row r="985" spans="2:9" x14ac:dyDescent="0.25">
      <c r="B985" s="24" t="s">
        <v>84</v>
      </c>
      <c r="C985" s="24" t="s">
        <v>2090</v>
      </c>
      <c r="D985" s="24" t="s">
        <v>2091</v>
      </c>
      <c r="E985" s="24" t="s">
        <v>132</v>
      </c>
      <c r="F985" s="55">
        <v>70.52000000000001</v>
      </c>
      <c r="G985" s="55">
        <v>37.185000000000002</v>
      </c>
      <c r="H985" s="55">
        <v>61.22</v>
      </c>
      <c r="I985" s="53" t="str">
        <f t="shared" si="15"/>
        <v>IDX_ID_1427</v>
      </c>
    </row>
    <row r="986" spans="2:9" x14ac:dyDescent="0.25">
      <c r="B986" s="24" t="s">
        <v>84</v>
      </c>
      <c r="C986" s="24" t="s">
        <v>2092</v>
      </c>
      <c r="D986" s="24" t="s">
        <v>2093</v>
      </c>
      <c r="E986" s="24" t="s">
        <v>132</v>
      </c>
      <c r="F986" s="55">
        <v>786.93600000000004</v>
      </c>
      <c r="G986" s="55">
        <v>260.99250000000001</v>
      </c>
      <c r="H986" s="55">
        <v>601.05999999999995</v>
      </c>
      <c r="I986" s="53" t="str">
        <f t="shared" si="15"/>
        <v>IDX_ID_1434</v>
      </c>
    </row>
    <row r="987" spans="2:9" x14ac:dyDescent="0.25">
      <c r="B987" s="24" t="s">
        <v>84</v>
      </c>
      <c r="C987" s="24" t="s">
        <v>2094</v>
      </c>
      <c r="D987" s="24" t="s">
        <v>2095</v>
      </c>
      <c r="E987" s="24" t="s">
        <v>132</v>
      </c>
      <c r="F987" s="55">
        <v>616.28800000000001</v>
      </c>
      <c r="G987" s="55">
        <v>197.91749999999999</v>
      </c>
      <c r="H987" s="55">
        <v>426.27</v>
      </c>
      <c r="I987" s="53" t="str">
        <f t="shared" si="15"/>
        <v>IDX_ID_1435</v>
      </c>
    </row>
    <row r="988" spans="2:9" x14ac:dyDescent="0.25">
      <c r="B988" s="24" t="s">
        <v>84</v>
      </c>
      <c r="C988" s="24" t="s">
        <v>2096</v>
      </c>
      <c r="D988" s="24" t="s">
        <v>2097</v>
      </c>
      <c r="E988" s="24" t="s">
        <v>132</v>
      </c>
      <c r="F988" s="55">
        <v>887.28800000000001</v>
      </c>
      <c r="G988" s="55">
        <v>161.23499999999999</v>
      </c>
      <c r="H988" s="55">
        <v>360.71</v>
      </c>
      <c r="I988" s="53" t="str">
        <f t="shared" si="15"/>
        <v>IDX_ID_1438</v>
      </c>
    </row>
    <row r="989" spans="2:9" x14ac:dyDescent="0.25">
      <c r="B989" s="24" t="s">
        <v>84</v>
      </c>
      <c r="C989" s="24" t="s">
        <v>2098</v>
      </c>
      <c r="D989" s="24" t="s">
        <v>2099</v>
      </c>
      <c r="E989" s="24" t="s">
        <v>132</v>
      </c>
      <c r="F989" s="55">
        <v>436.28800000000001</v>
      </c>
      <c r="G989" s="55">
        <v>168.45750000000001</v>
      </c>
      <c r="H989" s="55">
        <v>206.35</v>
      </c>
      <c r="I989" s="53" t="str">
        <f t="shared" si="15"/>
        <v>IDX_ID_1439</v>
      </c>
    </row>
    <row r="990" spans="2:9" x14ac:dyDescent="0.25">
      <c r="B990" s="24" t="s">
        <v>84</v>
      </c>
      <c r="C990" s="24" t="s">
        <v>2100</v>
      </c>
      <c r="D990" s="24" t="s">
        <v>2101</v>
      </c>
      <c r="E990" s="24" t="s">
        <v>132</v>
      </c>
      <c r="F990" s="55">
        <v>641.6640000000001</v>
      </c>
      <c r="G990" s="55">
        <v>118.85999999999999</v>
      </c>
      <c r="H990" s="55">
        <v>261.37</v>
      </c>
      <c r="I990" s="53" t="str">
        <f t="shared" si="15"/>
        <v>IDX_ID_1440</v>
      </c>
    </row>
    <row r="991" spans="2:9" x14ac:dyDescent="0.25">
      <c r="B991" s="24" t="s">
        <v>84</v>
      </c>
      <c r="C991" s="24" t="s">
        <v>2102</v>
      </c>
      <c r="D991" s="24" t="s">
        <v>2103</v>
      </c>
      <c r="E991" s="24" t="s">
        <v>132</v>
      </c>
      <c r="F991" s="55">
        <v>418.35200000000009</v>
      </c>
      <c r="G991" s="55">
        <v>139.82999999999998</v>
      </c>
      <c r="H991" s="55">
        <v>206.27</v>
      </c>
      <c r="I991" s="53" t="str">
        <f t="shared" si="15"/>
        <v>IDX_ID_1442</v>
      </c>
    </row>
    <row r="992" spans="2:9" x14ac:dyDescent="0.25">
      <c r="B992" s="24" t="s">
        <v>84</v>
      </c>
      <c r="C992" s="24" t="s">
        <v>2104</v>
      </c>
      <c r="D992" s="24" t="s">
        <v>2105</v>
      </c>
      <c r="E992" s="24" t="s">
        <v>132</v>
      </c>
      <c r="F992" s="55">
        <v>682.48800000000006</v>
      </c>
      <c r="G992" s="55">
        <v>179.565</v>
      </c>
      <c r="H992" s="55">
        <v>568.42999999999995</v>
      </c>
      <c r="I992" s="53" t="str">
        <f t="shared" si="15"/>
        <v>IDX_ID_1443</v>
      </c>
    </row>
    <row r="993" spans="2:9" x14ac:dyDescent="0.25">
      <c r="B993" s="24" t="s">
        <v>84</v>
      </c>
      <c r="C993" s="24" t="s">
        <v>2106</v>
      </c>
      <c r="D993" s="24" t="s">
        <v>2107</v>
      </c>
      <c r="E993" s="24" t="s">
        <v>132</v>
      </c>
      <c r="F993" s="55">
        <v>770.53600000000006</v>
      </c>
      <c r="G993" s="55">
        <v>678.46500000000003</v>
      </c>
      <c r="H993" s="55">
        <v>1299.0999999999999</v>
      </c>
      <c r="I993" s="53" t="str">
        <f t="shared" si="15"/>
        <v>IDX_ID_1444</v>
      </c>
    </row>
    <row r="994" spans="2:9" x14ac:dyDescent="0.25">
      <c r="B994" s="24" t="s">
        <v>84</v>
      </c>
      <c r="C994" s="24" t="s">
        <v>2108</v>
      </c>
      <c r="D994" s="24" t="s">
        <v>2109</v>
      </c>
      <c r="E994" s="24" t="s">
        <v>132</v>
      </c>
      <c r="F994" s="55">
        <v>16.952000000000002</v>
      </c>
      <c r="G994" s="55">
        <v>16.740000000000002</v>
      </c>
      <c r="H994" s="55"/>
      <c r="I994" s="53" t="str">
        <f t="shared" si="15"/>
        <v>IDX_ID_1445</v>
      </c>
    </row>
    <row r="995" spans="2:9" x14ac:dyDescent="0.25">
      <c r="B995" s="24" t="s">
        <v>84</v>
      </c>
      <c r="C995" s="24" t="s">
        <v>2110</v>
      </c>
      <c r="D995" s="24" t="s">
        <v>2111</v>
      </c>
      <c r="E995" s="24" t="s">
        <v>132</v>
      </c>
      <c r="F995" s="55">
        <v>16.952000000000002</v>
      </c>
      <c r="G995" s="55">
        <v>6.7350000000000003</v>
      </c>
      <c r="H995" s="55"/>
      <c r="I995" s="53" t="str">
        <f t="shared" si="15"/>
        <v>IDX_ID_1446</v>
      </c>
    </row>
    <row r="996" spans="2:9" x14ac:dyDescent="0.25">
      <c r="B996" s="24" t="s">
        <v>84</v>
      </c>
      <c r="C996" s="24" t="s">
        <v>2112</v>
      </c>
      <c r="D996" s="24" t="s">
        <v>2113</v>
      </c>
      <c r="E996" s="24" t="s">
        <v>132</v>
      </c>
      <c r="F996" s="55">
        <v>5351.8559999999998</v>
      </c>
      <c r="G996" s="55">
        <v>5384.3250000000007</v>
      </c>
      <c r="H996" s="55">
        <v>7667.54</v>
      </c>
      <c r="I996" s="53" t="str">
        <f t="shared" si="15"/>
        <v>IDX_ID_1447</v>
      </c>
    </row>
    <row r="997" spans="2:9" x14ac:dyDescent="0.25">
      <c r="B997" s="24" t="s">
        <v>84</v>
      </c>
      <c r="C997" s="24" t="s">
        <v>2114</v>
      </c>
      <c r="D997" s="24" t="s">
        <v>2115</v>
      </c>
      <c r="E997" s="24" t="s">
        <v>132</v>
      </c>
      <c r="F997" s="55">
        <v>501.38400000000001</v>
      </c>
      <c r="G997" s="55">
        <v>744.38249999999994</v>
      </c>
      <c r="H997" s="55">
        <v>522.59</v>
      </c>
      <c r="I997" s="53" t="str">
        <f t="shared" si="15"/>
        <v>IDX_ID_1448</v>
      </c>
    </row>
    <row r="998" spans="2:9" x14ac:dyDescent="0.25">
      <c r="B998" s="24" t="s">
        <v>84</v>
      </c>
      <c r="C998" s="24" t="s">
        <v>2116</v>
      </c>
      <c r="D998" s="24" t="s">
        <v>2117</v>
      </c>
      <c r="E998" s="24" t="s">
        <v>132</v>
      </c>
      <c r="F998" s="55">
        <v>152.75200000000001</v>
      </c>
      <c r="G998" s="55">
        <v>83.534999999999997</v>
      </c>
      <c r="H998" s="55">
        <v>148.71</v>
      </c>
      <c r="I998" s="53" t="str">
        <f t="shared" si="15"/>
        <v>IDX_ID_1449</v>
      </c>
    </row>
    <row r="999" spans="2:9" x14ac:dyDescent="0.25">
      <c r="B999" s="24" t="s">
        <v>84</v>
      </c>
      <c r="C999" s="24" t="s">
        <v>2118</v>
      </c>
      <c r="D999" s="24" t="s">
        <v>2119</v>
      </c>
      <c r="E999" s="24" t="s">
        <v>132</v>
      </c>
      <c r="F999" s="55">
        <v>686.91200000000003</v>
      </c>
      <c r="G999" s="55">
        <v>713.3175</v>
      </c>
      <c r="H999" s="55">
        <v>949.43</v>
      </c>
      <c r="I999" s="53" t="str">
        <f t="shared" si="15"/>
        <v>IDX_ID_1450</v>
      </c>
    </row>
    <row r="1000" spans="2:9" x14ac:dyDescent="0.25">
      <c r="B1000" s="24" t="s">
        <v>84</v>
      </c>
      <c r="C1000" s="24" t="s">
        <v>2120</v>
      </c>
      <c r="D1000" s="24" t="s">
        <v>2121</v>
      </c>
      <c r="E1000" s="24" t="s">
        <v>132</v>
      </c>
      <c r="F1000" s="55">
        <v>18.504000000000001</v>
      </c>
      <c r="G1000" s="55">
        <v>26.22</v>
      </c>
      <c r="H1000" s="55">
        <v>87.31</v>
      </c>
      <c r="I1000" s="53" t="str">
        <f t="shared" si="15"/>
        <v>IDX_ID_1451</v>
      </c>
    </row>
    <row r="1001" spans="2:9" x14ac:dyDescent="0.25">
      <c r="B1001" s="24" t="s">
        <v>84</v>
      </c>
      <c r="C1001" s="24" t="s">
        <v>2122</v>
      </c>
      <c r="D1001" s="24" t="s">
        <v>2123</v>
      </c>
      <c r="E1001" s="24" t="s">
        <v>132</v>
      </c>
      <c r="F1001" s="55">
        <v>113.39200000000001</v>
      </c>
      <c r="G1001" s="55" t="s">
        <v>126</v>
      </c>
      <c r="H1001" s="55">
        <v>102.73</v>
      </c>
      <c r="I1001" s="53" t="str">
        <f t="shared" si="15"/>
        <v>IDX_ID_1452</v>
      </c>
    </row>
    <row r="1002" spans="2:9" x14ac:dyDescent="0.25">
      <c r="B1002" s="24" t="s">
        <v>84</v>
      </c>
      <c r="C1002" s="24" t="s">
        <v>2124</v>
      </c>
      <c r="D1002" s="24" t="s">
        <v>2125</v>
      </c>
      <c r="E1002" s="24" t="s">
        <v>132</v>
      </c>
      <c r="F1002" s="55">
        <v>71.096000000000004</v>
      </c>
      <c r="G1002" s="55" t="s">
        <v>126</v>
      </c>
      <c r="H1002" s="55">
        <v>61.6</v>
      </c>
      <c r="I1002" s="53" t="str">
        <f t="shared" si="15"/>
        <v>IDX_ID_1453</v>
      </c>
    </row>
    <row r="1003" spans="2:9" x14ac:dyDescent="0.25">
      <c r="B1003" s="24" t="s">
        <v>84</v>
      </c>
      <c r="C1003" s="24" t="s">
        <v>2126</v>
      </c>
      <c r="D1003" s="24" t="s">
        <v>2127</v>
      </c>
      <c r="E1003" s="24" t="s">
        <v>132</v>
      </c>
      <c r="F1003" s="55">
        <v>146.376</v>
      </c>
      <c r="G1003" s="55" t="s">
        <v>126</v>
      </c>
      <c r="H1003" s="55">
        <v>84.99</v>
      </c>
      <c r="I1003" s="53" t="str">
        <f t="shared" si="15"/>
        <v>IDX_ID_1454</v>
      </c>
    </row>
    <row r="1004" spans="2:9" x14ac:dyDescent="0.25">
      <c r="B1004" s="24" t="s">
        <v>84</v>
      </c>
      <c r="C1004" s="24" t="s">
        <v>2128</v>
      </c>
      <c r="D1004" s="24" t="s">
        <v>2129</v>
      </c>
      <c r="E1004" s="24" t="s">
        <v>132</v>
      </c>
      <c r="F1004" s="55">
        <v>44.576000000000001</v>
      </c>
      <c r="G1004" s="55" t="s">
        <v>126</v>
      </c>
      <c r="H1004" s="55">
        <v>15.4</v>
      </c>
      <c r="I1004" s="53" t="str">
        <f t="shared" si="15"/>
        <v>IDX_ID_1455</v>
      </c>
    </row>
    <row r="1005" spans="2:9" x14ac:dyDescent="0.25">
      <c r="B1005" s="24" t="s">
        <v>84</v>
      </c>
      <c r="C1005" s="24" t="s">
        <v>2130</v>
      </c>
      <c r="D1005" s="24" t="s">
        <v>2131</v>
      </c>
      <c r="E1005" s="24" t="s">
        <v>132</v>
      </c>
      <c r="F1005" s="55">
        <v>15.648</v>
      </c>
      <c r="G1005" s="55" t="s">
        <v>126</v>
      </c>
      <c r="H1005" s="55"/>
      <c r="I1005" s="53" t="str">
        <f t="shared" si="15"/>
        <v>IDX_ID_1456</v>
      </c>
    </row>
    <row r="1006" spans="2:9" x14ac:dyDescent="0.25">
      <c r="B1006" s="24" t="s">
        <v>84</v>
      </c>
      <c r="C1006" s="24" t="s">
        <v>2132</v>
      </c>
      <c r="D1006" s="24" t="s">
        <v>2133</v>
      </c>
      <c r="E1006" s="24" t="s">
        <v>132</v>
      </c>
      <c r="F1006" s="55">
        <v>156.08000000000001</v>
      </c>
      <c r="G1006" s="55">
        <v>47.512500000000003</v>
      </c>
      <c r="H1006" s="55">
        <v>153.32</v>
      </c>
      <c r="I1006" s="53" t="str">
        <f t="shared" si="15"/>
        <v>IDX_ID_1457</v>
      </c>
    </row>
    <row r="1007" spans="2:9" x14ac:dyDescent="0.25">
      <c r="B1007" s="24" t="s">
        <v>84</v>
      </c>
      <c r="C1007" s="24" t="s">
        <v>2134</v>
      </c>
      <c r="D1007" s="24" t="s">
        <v>2135</v>
      </c>
      <c r="E1007" s="24" t="s">
        <v>132</v>
      </c>
      <c r="F1007" s="55">
        <v>520.88800000000003</v>
      </c>
      <c r="G1007" s="55">
        <v>156.72749999999999</v>
      </c>
      <c r="H1007" s="55">
        <v>827.21</v>
      </c>
      <c r="I1007" s="53" t="str">
        <f t="shared" si="15"/>
        <v>IDX_ID_1458</v>
      </c>
    </row>
    <row r="1008" spans="2:9" x14ac:dyDescent="0.25">
      <c r="B1008" s="24" t="s">
        <v>84</v>
      </c>
      <c r="C1008" s="24" t="s">
        <v>2136</v>
      </c>
      <c r="D1008" s="24" t="s">
        <v>2137</v>
      </c>
      <c r="E1008" s="24" t="s">
        <v>132</v>
      </c>
      <c r="F1008" s="55">
        <v>1175.664</v>
      </c>
      <c r="G1008" s="55">
        <v>491.64749999999998</v>
      </c>
      <c r="H1008" s="55">
        <v>873.54</v>
      </c>
      <c r="I1008" s="53" t="str">
        <f t="shared" si="15"/>
        <v>IDX_ID_1459</v>
      </c>
    </row>
    <row r="1009" spans="2:9" x14ac:dyDescent="0.25">
      <c r="B1009" s="24" t="s">
        <v>84</v>
      </c>
      <c r="C1009" s="24" t="s">
        <v>2138</v>
      </c>
      <c r="D1009" s="24" t="s">
        <v>2139</v>
      </c>
      <c r="E1009" s="24" t="s">
        <v>132</v>
      </c>
      <c r="F1009" s="55">
        <v>233.87199999999999</v>
      </c>
      <c r="G1009" s="55">
        <v>169.55250000000001</v>
      </c>
      <c r="H1009" s="55">
        <v>442.8</v>
      </c>
      <c r="I1009" s="53" t="str">
        <f t="shared" si="15"/>
        <v>IDX_ID_1460</v>
      </c>
    </row>
    <row r="1010" spans="2:9" x14ac:dyDescent="0.25">
      <c r="B1010" s="24" t="s">
        <v>84</v>
      </c>
      <c r="C1010" s="24" t="s">
        <v>2140</v>
      </c>
      <c r="D1010" s="24" t="s">
        <v>2141</v>
      </c>
      <c r="E1010" s="24" t="s">
        <v>132</v>
      </c>
      <c r="F1010" s="55">
        <v>462.76000000000005</v>
      </c>
      <c r="G1010" s="55">
        <v>35.594999999999999</v>
      </c>
      <c r="H1010" s="55">
        <v>288</v>
      </c>
      <c r="I1010" s="53" t="str">
        <f t="shared" si="15"/>
        <v>IDX_ID_1461</v>
      </c>
    </row>
    <row r="1011" spans="2:9" x14ac:dyDescent="0.25">
      <c r="B1011" s="24" t="s">
        <v>84</v>
      </c>
      <c r="C1011" s="24" t="s">
        <v>2142</v>
      </c>
      <c r="D1011" s="24" t="s">
        <v>2143</v>
      </c>
      <c r="E1011" s="24" t="s">
        <v>132</v>
      </c>
      <c r="F1011" s="55">
        <v>120.78399999999999</v>
      </c>
      <c r="G1011" s="55">
        <v>125.05500000000001</v>
      </c>
      <c r="H1011" s="55">
        <v>129.65</v>
      </c>
      <c r="I1011" s="53" t="str">
        <f t="shared" si="15"/>
        <v>IDX_ID_1462</v>
      </c>
    </row>
    <row r="1012" spans="2:9" x14ac:dyDescent="0.25">
      <c r="B1012" s="24" t="s">
        <v>84</v>
      </c>
      <c r="C1012" s="24" t="s">
        <v>2144</v>
      </c>
      <c r="D1012" s="24" t="s">
        <v>2145</v>
      </c>
      <c r="E1012" s="24" t="s">
        <v>132</v>
      </c>
      <c r="F1012" s="55">
        <v>140.80000000000001</v>
      </c>
      <c r="G1012" s="55">
        <v>148.80000000000001</v>
      </c>
      <c r="H1012" s="55">
        <v>492.32</v>
      </c>
      <c r="I1012" s="53" t="str">
        <f t="shared" si="15"/>
        <v>IDX_ID_1463</v>
      </c>
    </row>
    <row r="1013" spans="2:9" x14ac:dyDescent="0.25">
      <c r="B1013" s="24" t="s">
        <v>84</v>
      </c>
      <c r="C1013" s="24" t="s">
        <v>2146</v>
      </c>
      <c r="D1013" s="24" t="s">
        <v>2147</v>
      </c>
      <c r="E1013" s="24" t="s">
        <v>132</v>
      </c>
      <c r="F1013" s="55">
        <v>110.01600000000002</v>
      </c>
      <c r="G1013" s="55">
        <v>155.70750000000001</v>
      </c>
      <c r="H1013" s="55">
        <v>264.49</v>
      </c>
      <c r="I1013" s="53" t="str">
        <f t="shared" si="15"/>
        <v>IDX_ID_1464</v>
      </c>
    </row>
    <row r="1014" spans="2:9" x14ac:dyDescent="0.25">
      <c r="B1014" s="24" t="s">
        <v>84</v>
      </c>
      <c r="C1014" s="24" t="s">
        <v>2148</v>
      </c>
      <c r="D1014" s="24" t="s">
        <v>2149</v>
      </c>
      <c r="E1014" s="24" t="s">
        <v>132</v>
      </c>
      <c r="F1014" s="55">
        <v>363.75200000000001</v>
      </c>
      <c r="G1014" s="55">
        <v>108.39750000000001</v>
      </c>
      <c r="H1014" s="55">
        <v>177.28</v>
      </c>
      <c r="I1014" s="53" t="str">
        <f t="shared" si="15"/>
        <v>IDX_ID_1465</v>
      </c>
    </row>
    <row r="1015" spans="2:9" x14ac:dyDescent="0.25">
      <c r="B1015" s="24" t="s">
        <v>84</v>
      </c>
      <c r="C1015" s="24" t="s">
        <v>2150</v>
      </c>
      <c r="D1015" s="24" t="s">
        <v>1897</v>
      </c>
      <c r="E1015" s="24" t="s">
        <v>132</v>
      </c>
      <c r="F1015" s="55">
        <v>876.23199999999997</v>
      </c>
      <c r="G1015" s="55">
        <v>374.58</v>
      </c>
      <c r="H1015" s="55">
        <v>906.78</v>
      </c>
      <c r="I1015" s="53" t="str">
        <f t="shared" si="15"/>
        <v>IDX_ID_1466</v>
      </c>
    </row>
    <row r="1016" spans="2:9" x14ac:dyDescent="0.25">
      <c r="B1016" s="24" t="s">
        <v>84</v>
      </c>
      <c r="C1016" s="24" t="s">
        <v>2151</v>
      </c>
      <c r="D1016" s="24" t="s">
        <v>2152</v>
      </c>
      <c r="E1016" s="24" t="s">
        <v>132</v>
      </c>
      <c r="F1016" s="55">
        <v>276.73600000000005</v>
      </c>
      <c r="G1016" s="55">
        <v>196.38750000000002</v>
      </c>
      <c r="H1016" s="55">
        <v>238.66</v>
      </c>
      <c r="I1016" s="53" t="str">
        <f t="shared" si="15"/>
        <v>IDX_ID_1467</v>
      </c>
    </row>
    <row r="1017" spans="2:9" x14ac:dyDescent="0.25">
      <c r="B1017" s="24" t="s">
        <v>84</v>
      </c>
      <c r="C1017" s="24" t="s">
        <v>2153</v>
      </c>
      <c r="D1017" s="24" t="s">
        <v>2154</v>
      </c>
      <c r="E1017" s="24" t="s">
        <v>132</v>
      </c>
      <c r="F1017" s="55">
        <v>769.80000000000007</v>
      </c>
      <c r="G1017" s="55">
        <v>300.89249999999998</v>
      </c>
      <c r="H1017" s="55">
        <v>284.44</v>
      </c>
      <c r="I1017" s="53" t="str">
        <f t="shared" si="15"/>
        <v>IDX_ID_1468</v>
      </c>
    </row>
    <row r="1018" spans="2:9" x14ac:dyDescent="0.25">
      <c r="B1018" s="24" t="s">
        <v>84</v>
      </c>
      <c r="C1018" s="24" t="s">
        <v>2155</v>
      </c>
      <c r="D1018" s="24" t="s">
        <v>2156</v>
      </c>
      <c r="E1018" s="24" t="s">
        <v>132</v>
      </c>
      <c r="F1018" s="55">
        <v>737.72800000000007</v>
      </c>
      <c r="G1018" s="55">
        <v>3757.5524999999998</v>
      </c>
      <c r="H1018" s="55">
        <v>2539.67</v>
      </c>
      <c r="I1018" s="53" t="str">
        <f t="shared" si="15"/>
        <v>IDX_ID_1469</v>
      </c>
    </row>
    <row r="1019" spans="2:9" x14ac:dyDescent="0.25">
      <c r="B1019" s="24" t="s">
        <v>84</v>
      </c>
      <c r="C1019" s="24" t="s">
        <v>2157</v>
      </c>
      <c r="D1019" s="24" t="s">
        <v>2158</v>
      </c>
      <c r="E1019" s="24" t="s">
        <v>132</v>
      </c>
      <c r="F1019" s="55">
        <v>27.672000000000004</v>
      </c>
      <c r="G1019" s="55">
        <v>128.28</v>
      </c>
      <c r="H1019" s="55">
        <v>227.01</v>
      </c>
      <c r="I1019" s="53" t="str">
        <f t="shared" si="15"/>
        <v>IDX_ID_1470</v>
      </c>
    </row>
    <row r="1020" spans="2:9" x14ac:dyDescent="0.25">
      <c r="B1020" s="24" t="s">
        <v>84</v>
      </c>
      <c r="C1020" s="24" t="s">
        <v>2159</v>
      </c>
      <c r="D1020" s="24" t="s">
        <v>2160</v>
      </c>
      <c r="E1020" s="24" t="s">
        <v>132</v>
      </c>
      <c r="F1020" s="55">
        <v>553.32799999999997</v>
      </c>
      <c r="G1020" s="55">
        <v>135.27000000000001</v>
      </c>
      <c r="H1020" s="55">
        <v>291.52</v>
      </c>
      <c r="I1020" s="53" t="str">
        <f t="shared" si="15"/>
        <v>IDX_ID_1471</v>
      </c>
    </row>
    <row r="1021" spans="2:9" x14ac:dyDescent="0.25">
      <c r="B1021" s="24" t="s">
        <v>84</v>
      </c>
      <c r="C1021" s="24" t="s">
        <v>2161</v>
      </c>
      <c r="D1021" s="24" t="s">
        <v>2162</v>
      </c>
      <c r="E1021" s="24" t="s">
        <v>132</v>
      </c>
      <c r="F1021" s="55">
        <v>610.43999999999994</v>
      </c>
      <c r="G1021" s="55">
        <v>211.09499999999997</v>
      </c>
      <c r="H1021" s="55">
        <v>757.58</v>
      </c>
      <c r="I1021" s="53" t="str">
        <f t="shared" si="15"/>
        <v>IDX_ID_1472</v>
      </c>
    </row>
    <row r="1022" spans="2:9" x14ac:dyDescent="0.25">
      <c r="B1022" s="24" t="s">
        <v>84</v>
      </c>
      <c r="C1022" s="24" t="s">
        <v>2163</v>
      </c>
      <c r="D1022" s="24" t="s">
        <v>2164</v>
      </c>
      <c r="E1022" s="24" t="s">
        <v>132</v>
      </c>
      <c r="F1022" s="55">
        <v>299.18400000000003</v>
      </c>
      <c r="G1022" s="55">
        <v>240.57749999999999</v>
      </c>
      <c r="H1022" s="55">
        <v>681.56</v>
      </c>
      <c r="I1022" s="53" t="str">
        <f t="shared" si="15"/>
        <v>IDX_ID_1473</v>
      </c>
    </row>
    <row r="1023" spans="2:9" x14ac:dyDescent="0.25">
      <c r="B1023" s="24" t="s">
        <v>84</v>
      </c>
      <c r="C1023" s="24" t="s">
        <v>2165</v>
      </c>
      <c r="D1023" s="24" t="s">
        <v>2166</v>
      </c>
      <c r="E1023" s="24" t="s">
        <v>132</v>
      </c>
      <c r="F1023" s="55">
        <v>3004.7919999999999</v>
      </c>
      <c r="G1023" s="55">
        <v>3519.7200000000003</v>
      </c>
      <c r="H1023" s="55">
        <v>3624.51</v>
      </c>
      <c r="I1023" s="53" t="str">
        <f t="shared" si="15"/>
        <v>IDX_ID_1474</v>
      </c>
    </row>
    <row r="1024" spans="2:9" x14ac:dyDescent="0.25">
      <c r="B1024" s="24" t="s">
        <v>84</v>
      </c>
      <c r="C1024" s="24" t="s">
        <v>2167</v>
      </c>
      <c r="D1024" s="24" t="s">
        <v>2168</v>
      </c>
      <c r="E1024" s="24" t="s">
        <v>132</v>
      </c>
      <c r="F1024" s="55">
        <v>401.416</v>
      </c>
      <c r="G1024" s="55">
        <v>173.08500000000001</v>
      </c>
      <c r="H1024" s="55">
        <v>606.15</v>
      </c>
      <c r="I1024" s="53" t="str">
        <f t="shared" si="15"/>
        <v>IDX_ID_1476</v>
      </c>
    </row>
    <row r="1025" spans="2:9" x14ac:dyDescent="0.25">
      <c r="B1025" s="24" t="s">
        <v>84</v>
      </c>
      <c r="C1025" s="24" t="s">
        <v>2169</v>
      </c>
      <c r="D1025" s="24" t="s">
        <v>2170</v>
      </c>
      <c r="E1025" s="24" t="s">
        <v>132</v>
      </c>
      <c r="F1025" s="55">
        <v>3003.4960000000001</v>
      </c>
      <c r="G1025" s="55">
        <v>3636.5775000000003</v>
      </c>
      <c r="H1025" s="55">
        <v>5078.7</v>
      </c>
      <c r="I1025" s="53" t="str">
        <f t="shared" si="15"/>
        <v>IDX_ID_1477</v>
      </c>
    </row>
    <row r="1026" spans="2:9" x14ac:dyDescent="0.25">
      <c r="B1026" s="24" t="s">
        <v>84</v>
      </c>
      <c r="C1026" s="24" t="s">
        <v>2171</v>
      </c>
      <c r="D1026" s="24" t="s">
        <v>2172</v>
      </c>
      <c r="E1026" s="24" t="s">
        <v>132</v>
      </c>
      <c r="F1026" s="55">
        <v>335.52</v>
      </c>
      <c r="G1026" s="55">
        <v>267.88499999999999</v>
      </c>
      <c r="H1026" s="55">
        <v>1502.84</v>
      </c>
      <c r="I1026" s="53" t="str">
        <f t="shared" si="15"/>
        <v>IDX_ID_1478</v>
      </c>
    </row>
    <row r="1027" spans="2:9" x14ac:dyDescent="0.25">
      <c r="B1027" s="24" t="s">
        <v>84</v>
      </c>
      <c r="C1027" s="24" t="s">
        <v>2173</v>
      </c>
      <c r="D1027" s="24" t="s">
        <v>2174</v>
      </c>
      <c r="E1027" s="24" t="s">
        <v>132</v>
      </c>
      <c r="F1027" s="55">
        <v>282.62399999999997</v>
      </c>
      <c r="G1027" s="55">
        <v>132</v>
      </c>
      <c r="H1027" s="55">
        <v>263.83</v>
      </c>
      <c r="I1027" s="53" t="str">
        <f t="shared" si="15"/>
        <v>IDX_ID_1479</v>
      </c>
    </row>
    <row r="1028" spans="2:9" x14ac:dyDescent="0.25">
      <c r="B1028" s="24" t="s">
        <v>84</v>
      </c>
      <c r="C1028" s="24" t="s">
        <v>2175</v>
      </c>
      <c r="D1028" s="24" t="s">
        <v>2176</v>
      </c>
      <c r="E1028" s="24" t="s">
        <v>2177</v>
      </c>
      <c r="F1028" s="55">
        <v>5080.32</v>
      </c>
      <c r="G1028" s="55" t="s">
        <v>126</v>
      </c>
      <c r="H1028" s="55"/>
      <c r="I1028" s="53" t="str">
        <f t="shared" ref="I1028:I1091" si="16">"IDX_ID_" &amp; RIGHT(C1028,4)</f>
        <v>IDX_ID_1487</v>
      </c>
    </row>
    <row r="1029" spans="2:9" x14ac:dyDescent="0.25">
      <c r="B1029" s="24" t="s">
        <v>84</v>
      </c>
      <c r="C1029" s="24" t="s">
        <v>2178</v>
      </c>
      <c r="D1029" s="24" t="s">
        <v>2179</v>
      </c>
      <c r="E1029" s="24" t="s">
        <v>2177</v>
      </c>
      <c r="F1029" s="55">
        <v>2540.16</v>
      </c>
      <c r="G1029" s="55" t="s">
        <v>126</v>
      </c>
      <c r="H1029" s="55"/>
      <c r="I1029" s="53" t="str">
        <f t="shared" si="16"/>
        <v>IDX_ID_1488</v>
      </c>
    </row>
    <row r="1030" spans="2:9" x14ac:dyDescent="0.25">
      <c r="B1030" s="24" t="s">
        <v>84</v>
      </c>
      <c r="C1030" s="24" t="s">
        <v>2180</v>
      </c>
      <c r="D1030" s="24" t="s">
        <v>2181</v>
      </c>
      <c r="E1030" s="24" t="s">
        <v>2177</v>
      </c>
      <c r="F1030" s="55">
        <v>1838.5919999999999</v>
      </c>
      <c r="G1030" s="55" t="s">
        <v>126</v>
      </c>
      <c r="H1030" s="55"/>
      <c r="I1030" s="53" t="str">
        <f t="shared" si="16"/>
        <v>IDX_ID_1489</v>
      </c>
    </row>
    <row r="1031" spans="2:9" x14ac:dyDescent="0.25">
      <c r="B1031" s="24" t="s">
        <v>84</v>
      </c>
      <c r="C1031" s="24" t="s">
        <v>2182</v>
      </c>
      <c r="D1031" s="24" t="s">
        <v>2183</v>
      </c>
      <c r="E1031" s="24" t="s">
        <v>191</v>
      </c>
      <c r="F1031" s="55">
        <v>8273.6640000000007</v>
      </c>
      <c r="G1031" s="55" t="s">
        <v>126</v>
      </c>
      <c r="H1031" s="55"/>
      <c r="I1031" s="53" t="str">
        <f t="shared" si="16"/>
        <v>IDX_ID_1490</v>
      </c>
    </row>
    <row r="1032" spans="2:9" x14ac:dyDescent="0.25">
      <c r="B1032" s="24" t="s">
        <v>84</v>
      </c>
      <c r="C1032" s="24" t="s">
        <v>2184</v>
      </c>
      <c r="D1032" s="24" t="s">
        <v>2185</v>
      </c>
      <c r="E1032" s="24" t="s">
        <v>2177</v>
      </c>
      <c r="F1032" s="55">
        <v>1524.096</v>
      </c>
      <c r="G1032" s="55" t="s">
        <v>126</v>
      </c>
      <c r="H1032" s="55"/>
      <c r="I1032" s="53" t="str">
        <f t="shared" si="16"/>
        <v>IDX_ID_1491</v>
      </c>
    </row>
    <row r="1033" spans="2:9" x14ac:dyDescent="0.25">
      <c r="B1033" s="24" t="s">
        <v>84</v>
      </c>
      <c r="C1033" s="24" t="s">
        <v>2186</v>
      </c>
      <c r="D1033" s="24" t="s">
        <v>2187</v>
      </c>
      <c r="E1033" s="24" t="s">
        <v>2177</v>
      </c>
      <c r="F1033" s="55">
        <v>1524.096</v>
      </c>
      <c r="G1033" s="55" t="s">
        <v>126</v>
      </c>
      <c r="H1033" s="55"/>
      <c r="I1033" s="53" t="str">
        <f t="shared" si="16"/>
        <v>IDX_ID_1493</v>
      </c>
    </row>
    <row r="1034" spans="2:9" x14ac:dyDescent="0.25">
      <c r="B1034" s="24" t="s">
        <v>84</v>
      </c>
      <c r="C1034" s="24" t="s">
        <v>2188</v>
      </c>
      <c r="D1034" s="24" t="s">
        <v>2189</v>
      </c>
      <c r="E1034" s="24" t="s">
        <v>191</v>
      </c>
      <c r="F1034" s="55" t="s">
        <v>126</v>
      </c>
      <c r="G1034" s="55" t="s">
        <v>126</v>
      </c>
      <c r="H1034" s="55"/>
      <c r="I1034" s="53" t="str">
        <f t="shared" si="16"/>
        <v>IDX_ID_1520</v>
      </c>
    </row>
    <row r="1035" spans="2:9" x14ac:dyDescent="0.25">
      <c r="B1035" s="24" t="s">
        <v>84</v>
      </c>
      <c r="C1035" s="24" t="s">
        <v>2190</v>
      </c>
      <c r="D1035" s="24" t="s">
        <v>2191</v>
      </c>
      <c r="E1035" s="24" t="s">
        <v>1083</v>
      </c>
      <c r="F1035" s="55" t="s">
        <v>126</v>
      </c>
      <c r="G1035" s="55">
        <v>886.03500000000008</v>
      </c>
      <c r="H1035" s="55"/>
      <c r="I1035" s="53" t="str">
        <f t="shared" si="16"/>
        <v>IDX_ID_1525</v>
      </c>
    </row>
    <row r="1036" spans="2:9" x14ac:dyDescent="0.25">
      <c r="B1036" s="24" t="s">
        <v>84</v>
      </c>
      <c r="C1036" s="24" t="s">
        <v>2192</v>
      </c>
      <c r="D1036" s="24" t="s">
        <v>2193</v>
      </c>
      <c r="E1036" s="24" t="s">
        <v>1083</v>
      </c>
      <c r="F1036" s="55" t="s">
        <v>126</v>
      </c>
      <c r="G1036" s="55">
        <v>1772.0625</v>
      </c>
      <c r="H1036" s="55"/>
      <c r="I1036" s="53" t="str">
        <f t="shared" si="16"/>
        <v>IDX_ID_1526</v>
      </c>
    </row>
    <row r="1037" spans="2:9" x14ac:dyDescent="0.25">
      <c r="B1037" s="24" t="s">
        <v>84</v>
      </c>
      <c r="C1037" s="24" t="s">
        <v>2194</v>
      </c>
      <c r="D1037" s="24" t="s">
        <v>2195</v>
      </c>
      <c r="E1037" s="24" t="s">
        <v>2196</v>
      </c>
      <c r="F1037" s="55" t="s">
        <v>126</v>
      </c>
      <c r="G1037" s="55" t="s">
        <v>126</v>
      </c>
      <c r="H1037" s="55"/>
      <c r="I1037" s="53" t="str">
        <f t="shared" si="16"/>
        <v>IDX_ID_1532</v>
      </c>
    </row>
    <row r="1038" spans="2:9" x14ac:dyDescent="0.25">
      <c r="B1038" s="24" t="s">
        <v>84</v>
      </c>
      <c r="C1038" s="24" t="s">
        <v>2197</v>
      </c>
      <c r="D1038" s="24" t="s">
        <v>2198</v>
      </c>
      <c r="E1038" s="24" t="s">
        <v>2199</v>
      </c>
      <c r="F1038" s="55" t="s">
        <v>126</v>
      </c>
      <c r="G1038" s="55" t="s">
        <v>126</v>
      </c>
      <c r="H1038" s="55"/>
      <c r="I1038" s="53" t="str">
        <f t="shared" si="16"/>
        <v>IDX_ID_1586</v>
      </c>
    </row>
    <row r="1039" spans="2:9" x14ac:dyDescent="0.25">
      <c r="B1039" s="24" t="s">
        <v>84</v>
      </c>
      <c r="C1039" s="24" t="s">
        <v>2200</v>
      </c>
      <c r="D1039" s="24" t="s">
        <v>2201</v>
      </c>
      <c r="E1039" s="24" t="s">
        <v>2202</v>
      </c>
      <c r="F1039" s="55" t="s">
        <v>126</v>
      </c>
      <c r="G1039" s="55" t="s">
        <v>126</v>
      </c>
      <c r="H1039" s="55"/>
      <c r="I1039" s="53" t="str">
        <f t="shared" si="16"/>
        <v>IDX_ID_1603</v>
      </c>
    </row>
    <row r="1040" spans="2:9" x14ac:dyDescent="0.25">
      <c r="B1040" s="24" t="s">
        <v>84</v>
      </c>
      <c r="C1040" s="24" t="s">
        <v>2203</v>
      </c>
      <c r="D1040" s="24" t="s">
        <v>2204</v>
      </c>
      <c r="E1040" s="24" t="s">
        <v>1103</v>
      </c>
      <c r="F1040" s="55" t="s">
        <v>126</v>
      </c>
      <c r="G1040" s="55" t="s">
        <v>126</v>
      </c>
      <c r="H1040" s="55">
        <v>316.8</v>
      </c>
      <c r="I1040" s="53" t="str">
        <f t="shared" si="16"/>
        <v>IDX_ID_1614</v>
      </c>
    </row>
    <row r="1041" spans="2:9" x14ac:dyDescent="0.25">
      <c r="B1041" s="24" t="s">
        <v>84</v>
      </c>
      <c r="C1041" s="24" t="s">
        <v>2205</v>
      </c>
      <c r="D1041" s="24" t="s">
        <v>2206</v>
      </c>
      <c r="E1041" s="24" t="s">
        <v>132</v>
      </c>
      <c r="F1041" s="55" t="s">
        <v>126</v>
      </c>
      <c r="G1041" s="55">
        <v>505.65000000000003</v>
      </c>
      <c r="H1041" s="55"/>
      <c r="I1041" s="53" t="str">
        <f t="shared" si="16"/>
        <v>IDX_ID_1931</v>
      </c>
    </row>
    <row r="1042" spans="2:9" x14ac:dyDescent="0.25">
      <c r="B1042" s="24" t="s">
        <v>84</v>
      </c>
      <c r="C1042" s="24" t="s">
        <v>2207</v>
      </c>
      <c r="D1042" s="24" t="s">
        <v>2208</v>
      </c>
      <c r="E1042" s="24" t="s">
        <v>2209</v>
      </c>
      <c r="F1042" s="55" t="s">
        <v>126</v>
      </c>
      <c r="G1042" s="55">
        <v>1042.5225</v>
      </c>
      <c r="H1042" s="55"/>
      <c r="I1042" s="53" t="str">
        <f t="shared" si="16"/>
        <v>IDX_ID_2689</v>
      </c>
    </row>
    <row r="1043" spans="2:9" x14ac:dyDescent="0.25">
      <c r="B1043" s="24" t="s">
        <v>84</v>
      </c>
      <c r="C1043" s="24" t="s">
        <v>2210</v>
      </c>
      <c r="D1043" s="24" t="s">
        <v>2211</v>
      </c>
      <c r="E1043" s="24" t="s">
        <v>1130</v>
      </c>
      <c r="F1043" s="55" t="s">
        <v>126</v>
      </c>
      <c r="G1043" s="55" t="s">
        <v>126</v>
      </c>
      <c r="H1043" s="55"/>
      <c r="I1043" s="53" t="str">
        <f t="shared" si="16"/>
        <v>IDX_ID_2725</v>
      </c>
    </row>
    <row r="1044" spans="2:9" x14ac:dyDescent="0.25">
      <c r="B1044" s="24" t="s">
        <v>84</v>
      </c>
      <c r="C1044" s="24" t="s">
        <v>2212</v>
      </c>
      <c r="D1044" s="24" t="s">
        <v>2213</v>
      </c>
      <c r="E1044" s="24" t="s">
        <v>1130</v>
      </c>
      <c r="F1044" s="55" t="s">
        <v>126</v>
      </c>
      <c r="G1044" s="55" t="s">
        <v>126</v>
      </c>
      <c r="H1044" s="55"/>
      <c r="I1044" s="53" t="str">
        <f t="shared" si="16"/>
        <v>IDX_ID_2726</v>
      </c>
    </row>
    <row r="1045" spans="2:9" x14ac:dyDescent="0.25">
      <c r="B1045" s="24" t="s">
        <v>84</v>
      </c>
      <c r="C1045" s="24" t="s">
        <v>2214</v>
      </c>
      <c r="D1045" s="24" t="s">
        <v>2215</v>
      </c>
      <c r="E1045" s="24" t="s">
        <v>191</v>
      </c>
      <c r="F1045" s="55">
        <v>475.8</v>
      </c>
      <c r="G1045" s="55">
        <v>105.83250000000001</v>
      </c>
      <c r="H1045" s="55"/>
      <c r="I1045" s="53" t="str">
        <f t="shared" si="16"/>
        <v>IDX_ID_2748</v>
      </c>
    </row>
    <row r="1046" spans="2:9" x14ac:dyDescent="0.25">
      <c r="B1046" s="24" t="s">
        <v>84</v>
      </c>
      <c r="C1046" s="24" t="s">
        <v>2216</v>
      </c>
      <c r="D1046" s="24" t="s">
        <v>2217</v>
      </c>
      <c r="E1046" s="24" t="s">
        <v>1249</v>
      </c>
      <c r="F1046" s="55" t="s">
        <v>126</v>
      </c>
      <c r="G1046" s="55" t="s">
        <v>126</v>
      </c>
      <c r="H1046" s="55"/>
      <c r="I1046" s="53" t="str">
        <f t="shared" si="16"/>
        <v>IDX_ID_2846</v>
      </c>
    </row>
    <row r="1047" spans="2:9" x14ac:dyDescent="0.25">
      <c r="B1047" s="24" t="s">
        <v>84</v>
      </c>
      <c r="C1047" s="24" t="s">
        <v>2218</v>
      </c>
      <c r="D1047" s="24" t="s">
        <v>2219</v>
      </c>
      <c r="E1047" s="24" t="s">
        <v>132</v>
      </c>
      <c r="F1047" s="55">
        <v>6.2960000000000003</v>
      </c>
      <c r="G1047" s="55" t="s">
        <v>126</v>
      </c>
      <c r="H1047" s="55"/>
      <c r="I1047" s="53" t="str">
        <f t="shared" si="16"/>
        <v>IDX_ID_2899</v>
      </c>
    </row>
    <row r="1048" spans="2:9" x14ac:dyDescent="0.25">
      <c r="B1048" s="24" t="s">
        <v>84</v>
      </c>
      <c r="C1048" s="24" t="s">
        <v>2220</v>
      </c>
      <c r="D1048" s="24" t="s">
        <v>2221</v>
      </c>
      <c r="E1048" s="24" t="s">
        <v>132</v>
      </c>
      <c r="F1048" s="55">
        <v>34.504000000000005</v>
      </c>
      <c r="G1048" s="55" t="s">
        <v>126</v>
      </c>
      <c r="H1048" s="55"/>
      <c r="I1048" s="53" t="str">
        <f t="shared" si="16"/>
        <v>IDX_ID_2902</v>
      </c>
    </row>
    <row r="1049" spans="2:9" x14ac:dyDescent="0.25">
      <c r="B1049" s="24" t="s">
        <v>84</v>
      </c>
      <c r="C1049" s="24" t="s">
        <v>2222</v>
      </c>
      <c r="D1049" s="24" t="s">
        <v>2223</v>
      </c>
      <c r="E1049" s="24" t="s">
        <v>132</v>
      </c>
      <c r="F1049" s="55" t="s">
        <v>126</v>
      </c>
      <c r="G1049" s="55">
        <v>95.085000000000008</v>
      </c>
      <c r="H1049" s="55"/>
      <c r="I1049" s="53" t="str">
        <f t="shared" si="16"/>
        <v>IDX_ID_2946</v>
      </c>
    </row>
    <row r="1050" spans="2:9" x14ac:dyDescent="0.25">
      <c r="B1050" s="24" t="s">
        <v>84</v>
      </c>
      <c r="C1050" s="24" t="s">
        <v>2224</v>
      </c>
      <c r="D1050" s="24" t="s">
        <v>2225</v>
      </c>
      <c r="E1050" s="24" t="s">
        <v>132</v>
      </c>
      <c r="F1050" s="55" t="s">
        <v>126</v>
      </c>
      <c r="G1050" s="55" t="s">
        <v>126</v>
      </c>
      <c r="H1050" s="55"/>
      <c r="I1050" s="53" t="str">
        <f t="shared" si="16"/>
        <v>IDX_ID_2959</v>
      </c>
    </row>
    <row r="1051" spans="2:9" x14ac:dyDescent="0.25">
      <c r="B1051" s="24" t="s">
        <v>84</v>
      </c>
      <c r="C1051" s="24" t="s">
        <v>2226</v>
      </c>
      <c r="D1051" s="24" t="s">
        <v>2227</v>
      </c>
      <c r="E1051" s="24" t="s">
        <v>132</v>
      </c>
      <c r="F1051" s="55" t="s">
        <v>126</v>
      </c>
      <c r="G1051" s="55" t="s">
        <v>126</v>
      </c>
      <c r="H1051" s="55"/>
      <c r="I1051" s="53" t="str">
        <f t="shared" si="16"/>
        <v>IDX_ID_2964</v>
      </c>
    </row>
    <row r="1052" spans="2:9" x14ac:dyDescent="0.25">
      <c r="B1052" s="24" t="s">
        <v>84</v>
      </c>
      <c r="C1052" s="24" t="s">
        <v>2228</v>
      </c>
      <c r="D1052" s="24" t="s">
        <v>2229</v>
      </c>
      <c r="E1052" s="24" t="s">
        <v>191</v>
      </c>
      <c r="F1052" s="55" t="s">
        <v>126</v>
      </c>
      <c r="G1052" s="55">
        <v>124.97999999999999</v>
      </c>
      <c r="H1052" s="55"/>
      <c r="I1052" s="53" t="str">
        <f t="shared" si="16"/>
        <v>IDX_ID_2970</v>
      </c>
    </row>
    <row r="1053" spans="2:9" x14ac:dyDescent="0.25">
      <c r="B1053" s="24" t="s">
        <v>84</v>
      </c>
      <c r="C1053" s="24" t="s">
        <v>2230</v>
      </c>
      <c r="D1053" s="24" t="s">
        <v>2231</v>
      </c>
      <c r="E1053" s="24" t="s">
        <v>132</v>
      </c>
      <c r="F1053" s="55" t="s">
        <v>126</v>
      </c>
      <c r="G1053" s="55">
        <v>1.3049999999999999</v>
      </c>
      <c r="H1053" s="55"/>
      <c r="I1053" s="53" t="str">
        <f t="shared" si="16"/>
        <v>IDX_ID_2988</v>
      </c>
    </row>
    <row r="1054" spans="2:9" x14ac:dyDescent="0.25">
      <c r="B1054" s="24" t="s">
        <v>84</v>
      </c>
      <c r="C1054" s="24" t="s">
        <v>2232</v>
      </c>
      <c r="D1054" s="24" t="s">
        <v>2233</v>
      </c>
      <c r="E1054" s="24" t="s">
        <v>2234</v>
      </c>
      <c r="F1054" s="55" t="s">
        <v>126</v>
      </c>
      <c r="G1054" s="55" t="s">
        <v>126</v>
      </c>
      <c r="H1054" s="55"/>
      <c r="I1054" s="53" t="str">
        <f t="shared" si="16"/>
        <v>IDX_ID_5269</v>
      </c>
    </row>
    <row r="1055" spans="2:9" x14ac:dyDescent="0.25">
      <c r="B1055" s="24" t="s">
        <v>84</v>
      </c>
      <c r="C1055" s="24" t="s">
        <v>2235</v>
      </c>
      <c r="D1055" s="24" t="s">
        <v>2236</v>
      </c>
      <c r="E1055" s="24" t="s">
        <v>2234</v>
      </c>
      <c r="F1055" s="55">
        <v>1128.96</v>
      </c>
      <c r="G1055" s="55" t="s">
        <v>126</v>
      </c>
      <c r="H1055" s="55"/>
      <c r="I1055" s="53" t="str">
        <f t="shared" si="16"/>
        <v>IDX_ID_5271</v>
      </c>
    </row>
    <row r="1056" spans="2:9" x14ac:dyDescent="0.25">
      <c r="B1056" s="24" t="s">
        <v>84</v>
      </c>
      <c r="C1056" s="24" t="s">
        <v>2237</v>
      </c>
      <c r="D1056" s="24" t="s">
        <v>2238</v>
      </c>
      <c r="E1056" s="24" t="s">
        <v>2234</v>
      </c>
      <c r="F1056" s="55" t="s">
        <v>126</v>
      </c>
      <c r="G1056" s="55" t="s">
        <v>126</v>
      </c>
      <c r="H1056" s="55"/>
      <c r="I1056" s="53" t="str">
        <f t="shared" si="16"/>
        <v>IDX_ID_5273</v>
      </c>
    </row>
    <row r="1057" spans="2:9" x14ac:dyDescent="0.25">
      <c r="B1057" s="24" t="s">
        <v>84</v>
      </c>
      <c r="C1057" s="24" t="s">
        <v>2239</v>
      </c>
      <c r="D1057" s="24" t="s">
        <v>2240</v>
      </c>
      <c r="E1057" s="24" t="s">
        <v>132</v>
      </c>
      <c r="F1057" s="55">
        <v>1487.616</v>
      </c>
      <c r="G1057" s="55" t="s">
        <v>126</v>
      </c>
      <c r="H1057" s="55"/>
      <c r="I1057" s="53" t="str">
        <f t="shared" si="16"/>
        <v>IDX_ID_5387</v>
      </c>
    </row>
    <row r="1058" spans="2:9" x14ac:dyDescent="0.25">
      <c r="B1058" s="24" t="s">
        <v>84</v>
      </c>
      <c r="C1058" s="24" t="s">
        <v>2241</v>
      </c>
      <c r="D1058" s="24" t="s">
        <v>2242</v>
      </c>
      <c r="E1058" s="24" t="s">
        <v>132</v>
      </c>
      <c r="F1058" s="55">
        <v>704.01600000000008</v>
      </c>
      <c r="G1058" s="55">
        <v>495.55500000000001</v>
      </c>
      <c r="H1058" s="55">
        <v>295.49</v>
      </c>
      <c r="I1058" s="53" t="str">
        <f t="shared" si="16"/>
        <v>IDX_ID_0004</v>
      </c>
    </row>
    <row r="1059" spans="2:9" x14ac:dyDescent="0.25">
      <c r="B1059" s="24" t="s">
        <v>84</v>
      </c>
      <c r="C1059" s="24" t="s">
        <v>2243</v>
      </c>
      <c r="D1059" s="24" t="s">
        <v>2244</v>
      </c>
      <c r="E1059" s="24" t="s">
        <v>132</v>
      </c>
      <c r="F1059" s="55">
        <v>905.94400000000007</v>
      </c>
      <c r="G1059" s="55">
        <v>713.71500000000003</v>
      </c>
      <c r="H1059" s="55">
        <v>254.74</v>
      </c>
      <c r="I1059" s="53" t="str">
        <f t="shared" si="16"/>
        <v>IDX_ID_0005</v>
      </c>
    </row>
    <row r="1060" spans="2:9" x14ac:dyDescent="0.25">
      <c r="B1060" s="24" t="s">
        <v>84</v>
      </c>
      <c r="C1060" s="24" t="s">
        <v>2245</v>
      </c>
      <c r="D1060" s="24" t="s">
        <v>2246</v>
      </c>
      <c r="E1060" s="24" t="s">
        <v>132</v>
      </c>
      <c r="F1060" s="55">
        <v>244.96799999999999</v>
      </c>
      <c r="G1060" s="55">
        <v>470.68500000000006</v>
      </c>
      <c r="H1060" s="55">
        <v>192.45</v>
      </c>
      <c r="I1060" s="53" t="str">
        <f t="shared" si="16"/>
        <v>IDX_ID_0006</v>
      </c>
    </row>
    <row r="1061" spans="2:9" x14ac:dyDescent="0.25">
      <c r="B1061" s="24" t="s">
        <v>84</v>
      </c>
      <c r="C1061" s="24" t="s">
        <v>2247</v>
      </c>
      <c r="D1061" s="24" t="s">
        <v>2248</v>
      </c>
      <c r="E1061" s="24" t="s">
        <v>132</v>
      </c>
      <c r="F1061" s="55">
        <v>185.36</v>
      </c>
      <c r="G1061" s="55">
        <v>552.67499999999995</v>
      </c>
      <c r="H1061" s="55">
        <v>345.08</v>
      </c>
      <c r="I1061" s="53" t="str">
        <f t="shared" si="16"/>
        <v>IDX_ID_0007</v>
      </c>
    </row>
    <row r="1062" spans="2:9" x14ac:dyDescent="0.25">
      <c r="B1062" s="24" t="s">
        <v>84</v>
      </c>
      <c r="C1062" s="24" t="s">
        <v>2249</v>
      </c>
      <c r="D1062" s="24" t="s">
        <v>2250</v>
      </c>
      <c r="E1062" s="24" t="s">
        <v>2251</v>
      </c>
      <c r="F1062" s="55" t="s">
        <v>126</v>
      </c>
      <c r="G1062" s="55" t="s">
        <v>126</v>
      </c>
      <c r="H1062" s="55"/>
      <c r="I1062" s="53" t="str">
        <f t="shared" si="16"/>
        <v>IDX_ID_0013</v>
      </c>
    </row>
    <row r="1063" spans="2:9" x14ac:dyDescent="0.25">
      <c r="B1063" s="24" t="s">
        <v>84</v>
      </c>
      <c r="C1063" s="24" t="s">
        <v>2252</v>
      </c>
      <c r="D1063" s="24" t="s">
        <v>2253</v>
      </c>
      <c r="E1063" s="24" t="s">
        <v>2177</v>
      </c>
      <c r="F1063" s="55">
        <v>13978.135999999999</v>
      </c>
      <c r="G1063" s="55" t="s">
        <v>126</v>
      </c>
      <c r="H1063" s="55"/>
      <c r="I1063" s="53" t="str">
        <f t="shared" si="16"/>
        <v>IDX_ID_0014</v>
      </c>
    </row>
    <row r="1064" spans="2:9" x14ac:dyDescent="0.25">
      <c r="B1064" s="24" t="s">
        <v>84</v>
      </c>
      <c r="C1064" s="24" t="s">
        <v>2254</v>
      </c>
      <c r="D1064" s="24" t="s">
        <v>2255</v>
      </c>
      <c r="E1064" s="24" t="s">
        <v>2177</v>
      </c>
      <c r="F1064" s="55">
        <v>3882.8160000000007</v>
      </c>
      <c r="G1064" s="55" t="s">
        <v>126</v>
      </c>
      <c r="H1064" s="55"/>
      <c r="I1064" s="53" t="str">
        <f t="shared" si="16"/>
        <v>IDX_ID_0015</v>
      </c>
    </row>
    <row r="1065" spans="2:9" x14ac:dyDescent="0.25">
      <c r="B1065" s="24" t="s">
        <v>84</v>
      </c>
      <c r="C1065" s="24" t="s">
        <v>2256</v>
      </c>
      <c r="D1065" s="24" t="s">
        <v>2257</v>
      </c>
      <c r="E1065" s="24" t="s">
        <v>2199</v>
      </c>
      <c r="F1065" s="55" t="s">
        <v>126</v>
      </c>
      <c r="G1065" s="55">
        <v>3089.2349999999997</v>
      </c>
      <c r="H1065" s="55">
        <v>3859.2</v>
      </c>
      <c r="I1065" s="53" t="str">
        <f t="shared" si="16"/>
        <v>IDX_ID_0016</v>
      </c>
    </row>
    <row r="1066" spans="2:9" x14ac:dyDescent="0.25">
      <c r="B1066" s="24" t="s">
        <v>84</v>
      </c>
      <c r="C1066" s="24" t="s">
        <v>2258</v>
      </c>
      <c r="D1066" s="24" t="s">
        <v>2259</v>
      </c>
      <c r="E1066" s="24" t="s">
        <v>2251</v>
      </c>
      <c r="F1066" s="55" t="s">
        <v>126</v>
      </c>
      <c r="G1066" s="55" t="s">
        <v>126</v>
      </c>
      <c r="H1066" s="55"/>
      <c r="I1066" s="53" t="str">
        <f t="shared" si="16"/>
        <v>IDX_ID_0017</v>
      </c>
    </row>
    <row r="1067" spans="2:9" x14ac:dyDescent="0.25">
      <c r="B1067" s="24" t="s">
        <v>84</v>
      </c>
      <c r="C1067" s="24" t="s">
        <v>2260</v>
      </c>
      <c r="D1067" s="24" t="s">
        <v>2261</v>
      </c>
      <c r="E1067" s="24" t="s">
        <v>2177</v>
      </c>
      <c r="F1067" s="55">
        <v>4223.92</v>
      </c>
      <c r="G1067" s="55" t="s">
        <v>126</v>
      </c>
      <c r="H1067" s="55"/>
      <c r="I1067" s="53" t="str">
        <f t="shared" si="16"/>
        <v>IDX_ID_0024</v>
      </c>
    </row>
    <row r="1068" spans="2:9" x14ac:dyDescent="0.25">
      <c r="B1068" s="24" t="s">
        <v>84</v>
      </c>
      <c r="C1068" s="24" t="s">
        <v>2262</v>
      </c>
      <c r="D1068" s="24" t="s">
        <v>2263</v>
      </c>
      <c r="E1068" s="24" t="s">
        <v>1083</v>
      </c>
      <c r="F1068" s="55" t="s">
        <v>126</v>
      </c>
      <c r="G1068" s="55" t="s">
        <v>126</v>
      </c>
      <c r="H1068" s="55"/>
      <c r="I1068" s="53" t="str">
        <f t="shared" si="16"/>
        <v>IDX_ID_0035</v>
      </c>
    </row>
    <row r="1069" spans="2:9" x14ac:dyDescent="0.25">
      <c r="B1069" s="24" t="s">
        <v>84</v>
      </c>
      <c r="C1069" s="24" t="s">
        <v>2264</v>
      </c>
      <c r="D1069" s="24" t="s">
        <v>2265</v>
      </c>
      <c r="E1069" s="24" t="s">
        <v>1083</v>
      </c>
      <c r="F1069" s="55" t="s">
        <v>126</v>
      </c>
      <c r="G1069" s="55">
        <v>641.52</v>
      </c>
      <c r="H1069" s="55"/>
      <c r="I1069" s="53" t="str">
        <f t="shared" si="16"/>
        <v>IDX_ID_0036</v>
      </c>
    </row>
    <row r="1070" spans="2:9" x14ac:dyDescent="0.25">
      <c r="B1070" s="24" t="s">
        <v>84</v>
      </c>
      <c r="C1070" s="24" t="s">
        <v>2266</v>
      </c>
      <c r="D1070" s="24" t="s">
        <v>2267</v>
      </c>
      <c r="E1070" s="24" t="s">
        <v>1083</v>
      </c>
      <c r="F1070" s="55" t="s">
        <v>126</v>
      </c>
      <c r="G1070" s="55" t="s">
        <v>126</v>
      </c>
      <c r="H1070" s="55"/>
      <c r="I1070" s="53" t="str">
        <f t="shared" si="16"/>
        <v>IDX_ID_0037</v>
      </c>
    </row>
    <row r="1071" spans="2:9" x14ac:dyDescent="0.25">
      <c r="B1071" s="24" t="s">
        <v>84</v>
      </c>
      <c r="C1071" s="24" t="s">
        <v>2268</v>
      </c>
      <c r="D1071" s="24" t="s">
        <v>2269</v>
      </c>
      <c r="E1071" s="24" t="s">
        <v>1103</v>
      </c>
      <c r="F1071" s="55" t="s">
        <v>126</v>
      </c>
      <c r="G1071" s="55" t="s">
        <v>126</v>
      </c>
      <c r="H1071" s="55"/>
      <c r="I1071" s="53" t="str">
        <f t="shared" si="16"/>
        <v>IDX_ID_0052</v>
      </c>
    </row>
    <row r="1072" spans="2:9" x14ac:dyDescent="0.25">
      <c r="B1072" s="24" t="s">
        <v>84</v>
      </c>
      <c r="C1072" s="24" t="s">
        <v>2270</v>
      </c>
      <c r="D1072" s="24" t="s">
        <v>2271</v>
      </c>
      <c r="E1072" s="24" t="s">
        <v>1103</v>
      </c>
      <c r="F1072" s="55">
        <v>1713.2240000000002</v>
      </c>
      <c r="G1072" s="55" t="s">
        <v>126</v>
      </c>
      <c r="H1072" s="55">
        <v>350.7</v>
      </c>
      <c r="I1072" s="53" t="str">
        <f t="shared" si="16"/>
        <v>IDX_ID_0057</v>
      </c>
    </row>
    <row r="1073" spans="2:9" x14ac:dyDescent="0.25">
      <c r="B1073" s="24" t="s">
        <v>84</v>
      </c>
      <c r="C1073" s="24" t="s">
        <v>2272</v>
      </c>
      <c r="D1073" s="24" t="s">
        <v>2273</v>
      </c>
      <c r="E1073" s="24" t="s">
        <v>1103</v>
      </c>
      <c r="F1073" s="55">
        <v>174.184</v>
      </c>
      <c r="G1073" s="55" t="s">
        <v>126</v>
      </c>
      <c r="H1073" s="55"/>
      <c r="I1073" s="53" t="str">
        <f t="shared" si="16"/>
        <v>IDX_ID_0058</v>
      </c>
    </row>
    <row r="1074" spans="2:9" x14ac:dyDescent="0.25">
      <c r="B1074" s="24" t="s">
        <v>84</v>
      </c>
      <c r="C1074" s="24" t="s">
        <v>2274</v>
      </c>
      <c r="D1074" s="24" t="s">
        <v>2275</v>
      </c>
      <c r="E1074" s="24" t="s">
        <v>1103</v>
      </c>
      <c r="F1074" s="55" t="s">
        <v>126</v>
      </c>
      <c r="G1074" s="55" t="s">
        <v>126</v>
      </c>
      <c r="H1074" s="55"/>
      <c r="I1074" s="53" t="str">
        <f t="shared" si="16"/>
        <v>IDX_ID_0059</v>
      </c>
    </row>
    <row r="1075" spans="2:9" x14ac:dyDescent="0.25">
      <c r="B1075" s="24" t="s">
        <v>84</v>
      </c>
      <c r="C1075" s="24" t="s">
        <v>2276</v>
      </c>
      <c r="D1075" s="24" t="s">
        <v>1859</v>
      </c>
      <c r="E1075" s="24" t="s">
        <v>1103</v>
      </c>
      <c r="F1075" s="55" t="s">
        <v>126</v>
      </c>
      <c r="G1075" s="55" t="s">
        <v>126</v>
      </c>
      <c r="H1075" s="55">
        <v>26.93</v>
      </c>
      <c r="I1075" s="53" t="str">
        <f t="shared" si="16"/>
        <v>IDX_ID_0076</v>
      </c>
    </row>
    <row r="1076" spans="2:9" x14ac:dyDescent="0.25">
      <c r="B1076" s="24" t="s">
        <v>84</v>
      </c>
      <c r="C1076" s="24" t="s">
        <v>2277</v>
      </c>
      <c r="D1076" s="24" t="s">
        <v>2278</v>
      </c>
      <c r="E1076" s="24" t="s">
        <v>132</v>
      </c>
      <c r="F1076" s="55" t="s">
        <v>126</v>
      </c>
      <c r="G1076" s="55">
        <v>32.474999999999994</v>
      </c>
      <c r="H1076" s="55">
        <v>30.83</v>
      </c>
      <c r="I1076" s="53" t="str">
        <f t="shared" si="16"/>
        <v>IDX_ID_0083</v>
      </c>
    </row>
    <row r="1077" spans="2:9" x14ac:dyDescent="0.25">
      <c r="B1077" s="24" t="s">
        <v>84</v>
      </c>
      <c r="C1077" s="24" t="s">
        <v>2279</v>
      </c>
      <c r="D1077" s="24" t="s">
        <v>2280</v>
      </c>
      <c r="E1077" s="24" t="s">
        <v>132</v>
      </c>
      <c r="F1077" s="55" t="s">
        <v>126</v>
      </c>
      <c r="G1077" s="55">
        <v>78.502499999999998</v>
      </c>
      <c r="H1077" s="55"/>
      <c r="I1077" s="53" t="str">
        <f t="shared" si="16"/>
        <v>IDX_ID_0084</v>
      </c>
    </row>
    <row r="1078" spans="2:9" x14ac:dyDescent="0.25">
      <c r="B1078" s="24" t="s">
        <v>84</v>
      </c>
      <c r="C1078" s="24" t="s">
        <v>2281</v>
      </c>
      <c r="D1078" s="24" t="s">
        <v>2282</v>
      </c>
      <c r="E1078" s="24" t="s">
        <v>191</v>
      </c>
      <c r="F1078" s="55" t="s">
        <v>126</v>
      </c>
      <c r="G1078" s="55" t="s">
        <v>126</v>
      </c>
      <c r="H1078" s="55">
        <v>1</v>
      </c>
      <c r="I1078" s="53" t="str">
        <f t="shared" si="16"/>
        <v>IDX_ID_0118</v>
      </c>
    </row>
    <row r="1079" spans="2:9" x14ac:dyDescent="0.25">
      <c r="B1079" s="24" t="s">
        <v>84</v>
      </c>
      <c r="C1079" s="24" t="s">
        <v>2283</v>
      </c>
      <c r="D1079" s="24" t="s">
        <v>2284</v>
      </c>
      <c r="E1079" s="24" t="s">
        <v>191</v>
      </c>
      <c r="F1079" s="55" t="s">
        <v>126</v>
      </c>
      <c r="G1079" s="55">
        <v>0.92999999999999994</v>
      </c>
      <c r="H1079" s="55"/>
      <c r="I1079" s="53" t="str">
        <f t="shared" si="16"/>
        <v>IDX_ID_0119</v>
      </c>
    </row>
    <row r="1080" spans="2:9" x14ac:dyDescent="0.25">
      <c r="B1080" s="24" t="s">
        <v>84</v>
      </c>
      <c r="C1080" s="24" t="s">
        <v>2285</v>
      </c>
      <c r="D1080" s="24" t="s">
        <v>2286</v>
      </c>
      <c r="E1080" s="24" t="s">
        <v>191</v>
      </c>
      <c r="F1080" s="55" t="s">
        <v>126</v>
      </c>
      <c r="G1080" s="55">
        <v>17.535</v>
      </c>
      <c r="H1080" s="55">
        <v>33.18</v>
      </c>
      <c r="I1080" s="53" t="str">
        <f t="shared" si="16"/>
        <v>IDX_ID_0120</v>
      </c>
    </row>
    <row r="1081" spans="2:9" x14ac:dyDescent="0.25">
      <c r="B1081" s="24" t="s">
        <v>84</v>
      </c>
      <c r="C1081" s="24" t="s">
        <v>2287</v>
      </c>
      <c r="D1081" s="24" t="s">
        <v>2288</v>
      </c>
      <c r="E1081" s="24" t="s">
        <v>191</v>
      </c>
      <c r="F1081" s="55">
        <v>12.280000000000001</v>
      </c>
      <c r="G1081" s="55">
        <v>4.4999999999999998E-2</v>
      </c>
      <c r="H1081" s="55"/>
      <c r="I1081" s="53" t="str">
        <f t="shared" si="16"/>
        <v>IDX_ID_0121</v>
      </c>
    </row>
    <row r="1082" spans="2:9" x14ac:dyDescent="0.25">
      <c r="B1082" s="24" t="s">
        <v>84</v>
      </c>
      <c r="C1082" s="24" t="s">
        <v>2289</v>
      </c>
      <c r="D1082" s="24" t="s">
        <v>2290</v>
      </c>
      <c r="E1082" s="24" t="s">
        <v>191</v>
      </c>
      <c r="F1082" s="55" t="s">
        <v>126</v>
      </c>
      <c r="G1082" s="55" t="s">
        <v>126</v>
      </c>
      <c r="H1082" s="55"/>
      <c r="I1082" s="53" t="str">
        <f t="shared" si="16"/>
        <v>IDX_ID_0122</v>
      </c>
    </row>
    <row r="1083" spans="2:9" x14ac:dyDescent="0.25">
      <c r="B1083" s="24" t="s">
        <v>84</v>
      </c>
      <c r="C1083" s="24" t="s">
        <v>2291</v>
      </c>
      <c r="D1083" s="24" t="s">
        <v>2292</v>
      </c>
      <c r="E1083" s="24" t="s">
        <v>2293</v>
      </c>
      <c r="F1083" s="55">
        <v>1331.296</v>
      </c>
      <c r="G1083" s="55">
        <v>311.98500000000001</v>
      </c>
      <c r="H1083" s="55"/>
      <c r="I1083" s="53" t="str">
        <f t="shared" si="16"/>
        <v>IDX_ID_0216</v>
      </c>
    </row>
    <row r="1084" spans="2:9" x14ac:dyDescent="0.25">
      <c r="B1084" s="24" t="s">
        <v>84</v>
      </c>
      <c r="C1084" s="24" t="s">
        <v>2294</v>
      </c>
      <c r="D1084" s="24" t="s">
        <v>2295</v>
      </c>
      <c r="E1084" s="24" t="s">
        <v>2293</v>
      </c>
      <c r="F1084" s="55" t="s">
        <v>126</v>
      </c>
      <c r="G1084" s="55">
        <v>537.79499999999996</v>
      </c>
      <c r="H1084" s="55"/>
      <c r="I1084" s="53" t="str">
        <f t="shared" si="16"/>
        <v>IDX_ID_0232</v>
      </c>
    </row>
    <row r="1085" spans="2:9" x14ac:dyDescent="0.25">
      <c r="B1085" s="24" t="s">
        <v>84</v>
      </c>
      <c r="C1085" s="24" t="s">
        <v>2296</v>
      </c>
      <c r="D1085" s="24" t="s">
        <v>2297</v>
      </c>
      <c r="E1085" s="24" t="s">
        <v>2293</v>
      </c>
      <c r="F1085" s="55">
        <v>1414.5040000000001</v>
      </c>
      <c r="G1085" s="55">
        <v>355.64249999999998</v>
      </c>
      <c r="H1085" s="55"/>
      <c r="I1085" s="53" t="str">
        <f t="shared" si="16"/>
        <v>IDX_ID_0299</v>
      </c>
    </row>
    <row r="1086" spans="2:9" x14ac:dyDescent="0.25">
      <c r="B1086" s="24" t="s">
        <v>84</v>
      </c>
      <c r="C1086" s="24" t="s">
        <v>2298</v>
      </c>
      <c r="D1086" s="24" t="s">
        <v>2299</v>
      </c>
      <c r="E1086" s="24" t="s">
        <v>2293</v>
      </c>
      <c r="F1086" s="55">
        <v>1414.5040000000001</v>
      </c>
      <c r="G1086" s="55">
        <v>168.14249999999998</v>
      </c>
      <c r="H1086" s="55"/>
      <c r="I1086" s="53" t="str">
        <f t="shared" si="16"/>
        <v>IDX_ID_0307</v>
      </c>
    </row>
    <row r="1087" spans="2:9" x14ac:dyDescent="0.25">
      <c r="B1087" s="24" t="s">
        <v>84</v>
      </c>
      <c r="C1087" s="24" t="s">
        <v>2300</v>
      </c>
      <c r="D1087" s="24" t="s">
        <v>2301</v>
      </c>
      <c r="E1087" s="24" t="s">
        <v>2293</v>
      </c>
      <c r="F1087" s="55" t="s">
        <v>126</v>
      </c>
      <c r="G1087" s="55">
        <v>828.96749999999997</v>
      </c>
      <c r="H1087" s="55"/>
      <c r="I1087" s="53" t="str">
        <f t="shared" si="16"/>
        <v>IDX_ID_0315</v>
      </c>
    </row>
    <row r="1088" spans="2:9" x14ac:dyDescent="0.25">
      <c r="B1088" s="24" t="s">
        <v>84</v>
      </c>
      <c r="C1088" s="24" t="s">
        <v>2302</v>
      </c>
      <c r="D1088" s="24" t="s">
        <v>2303</v>
      </c>
      <c r="E1088" s="24" t="s">
        <v>2293</v>
      </c>
      <c r="F1088" s="55" t="s">
        <v>126</v>
      </c>
      <c r="G1088" s="55" t="s">
        <v>126</v>
      </c>
      <c r="H1088" s="55"/>
      <c r="I1088" s="53" t="str">
        <f t="shared" si="16"/>
        <v>IDX_ID_0372</v>
      </c>
    </row>
    <row r="1089" spans="2:9" x14ac:dyDescent="0.25">
      <c r="B1089" s="24" t="s">
        <v>84</v>
      </c>
      <c r="C1089" s="24" t="s">
        <v>2304</v>
      </c>
      <c r="D1089" s="24" t="s">
        <v>2305</v>
      </c>
      <c r="E1089" s="24" t="s">
        <v>2293</v>
      </c>
      <c r="F1089" s="55">
        <v>11218.632000000001</v>
      </c>
      <c r="G1089" s="55">
        <v>10621.4475</v>
      </c>
      <c r="H1089" s="55">
        <v>27615.29</v>
      </c>
      <c r="I1089" s="53" t="str">
        <f t="shared" si="16"/>
        <v>IDX_ID_0430</v>
      </c>
    </row>
    <row r="1090" spans="2:9" x14ac:dyDescent="0.25">
      <c r="B1090" s="24" t="s">
        <v>84</v>
      </c>
      <c r="C1090" s="24" t="s">
        <v>2306</v>
      </c>
      <c r="D1090" s="24" t="s">
        <v>2307</v>
      </c>
      <c r="E1090" s="24" t="s">
        <v>257</v>
      </c>
      <c r="F1090" s="55">
        <v>-2.8800000000000003</v>
      </c>
      <c r="G1090" s="55">
        <v>1253.9850000000001</v>
      </c>
      <c r="H1090" s="55"/>
      <c r="I1090" s="53" t="str">
        <f t="shared" si="16"/>
        <v>IDX_ID_0828</v>
      </c>
    </row>
    <row r="1091" spans="2:9" x14ac:dyDescent="0.25">
      <c r="B1091" s="24" t="s">
        <v>84</v>
      </c>
      <c r="C1091" s="24" t="s">
        <v>2308</v>
      </c>
      <c r="D1091" s="24" t="s">
        <v>2309</v>
      </c>
      <c r="E1091" s="24" t="s">
        <v>2293</v>
      </c>
      <c r="F1091" s="55" t="s">
        <v>126</v>
      </c>
      <c r="G1091" s="55">
        <v>74.002499999999998</v>
      </c>
      <c r="H1091" s="55"/>
      <c r="I1091" s="53" t="str">
        <f t="shared" si="16"/>
        <v>IDX_ID_1123</v>
      </c>
    </row>
    <row r="1092" spans="2:9" x14ac:dyDescent="0.25">
      <c r="B1092" s="24" t="s">
        <v>84</v>
      </c>
      <c r="C1092" s="24" t="s">
        <v>2310</v>
      </c>
      <c r="D1092" s="24" t="s">
        <v>2311</v>
      </c>
      <c r="E1092" s="24" t="s">
        <v>257</v>
      </c>
      <c r="F1092" s="55" t="s">
        <v>126</v>
      </c>
      <c r="G1092" s="55" t="s">
        <v>126</v>
      </c>
      <c r="H1092" s="55"/>
      <c r="I1092" s="53" t="str">
        <f t="shared" ref="I1092:I1155" si="17">"IDX_ID_" &amp; RIGHT(C1092,4)</f>
        <v>IDX_ID_1305</v>
      </c>
    </row>
    <row r="1093" spans="2:9" x14ac:dyDescent="0.25">
      <c r="B1093" s="24" t="s">
        <v>84</v>
      </c>
      <c r="C1093" s="24" t="s">
        <v>2312</v>
      </c>
      <c r="D1093" s="24" t="s">
        <v>2313</v>
      </c>
      <c r="E1093" s="24" t="s">
        <v>2293</v>
      </c>
      <c r="F1093" s="55" t="s">
        <v>126</v>
      </c>
      <c r="G1093" s="55" t="s">
        <v>126</v>
      </c>
      <c r="H1093" s="55"/>
      <c r="I1093" s="53" t="str">
        <f t="shared" si="17"/>
        <v>IDX_ID_1784</v>
      </c>
    </row>
    <row r="1094" spans="2:9" x14ac:dyDescent="0.25">
      <c r="B1094" s="24" t="s">
        <v>84</v>
      </c>
      <c r="C1094" s="24" t="s">
        <v>2314</v>
      </c>
      <c r="D1094" s="24" t="s">
        <v>2315</v>
      </c>
      <c r="E1094" s="24" t="s">
        <v>2293</v>
      </c>
      <c r="F1094" s="55">
        <v>6780.5839999999998</v>
      </c>
      <c r="G1094" s="55">
        <v>8833.9500000000007</v>
      </c>
      <c r="H1094" s="55">
        <v>11920.8</v>
      </c>
      <c r="I1094" s="53" t="str">
        <f t="shared" si="17"/>
        <v>IDX_ID_1982</v>
      </c>
    </row>
    <row r="1095" spans="2:9" x14ac:dyDescent="0.25">
      <c r="B1095" s="24" t="s">
        <v>84</v>
      </c>
      <c r="C1095" s="24" t="s">
        <v>2316</v>
      </c>
      <c r="D1095" s="24" t="s">
        <v>2317</v>
      </c>
      <c r="E1095" s="24" t="s">
        <v>2293</v>
      </c>
      <c r="F1095" s="55">
        <v>2196.3520000000003</v>
      </c>
      <c r="G1095" s="55">
        <v>3332.04</v>
      </c>
      <c r="H1095" s="55">
        <v>6027.78</v>
      </c>
      <c r="I1095" s="53" t="str">
        <f t="shared" si="17"/>
        <v>IDX_ID_1990</v>
      </c>
    </row>
    <row r="1096" spans="2:9" x14ac:dyDescent="0.25">
      <c r="B1096" s="24" t="s">
        <v>84</v>
      </c>
      <c r="C1096" s="24" t="s">
        <v>2318</v>
      </c>
      <c r="D1096" s="24" t="s">
        <v>2319</v>
      </c>
      <c r="E1096" s="24" t="s">
        <v>257</v>
      </c>
      <c r="F1096" s="55" t="s">
        <v>126</v>
      </c>
      <c r="G1096" s="55">
        <v>1020.81</v>
      </c>
      <c r="H1096" s="55"/>
      <c r="I1096" s="53" t="str">
        <f t="shared" si="17"/>
        <v>IDX_ID_2295</v>
      </c>
    </row>
    <row r="1097" spans="2:9" x14ac:dyDescent="0.25">
      <c r="B1097" s="24" t="s">
        <v>84</v>
      </c>
      <c r="C1097" s="24" t="s">
        <v>2320</v>
      </c>
      <c r="D1097" s="24" t="s">
        <v>2321</v>
      </c>
      <c r="E1097" s="24" t="s">
        <v>2293</v>
      </c>
      <c r="F1097" s="55">
        <v>7622.7440000000006</v>
      </c>
      <c r="G1097" s="55">
        <v>6026.01</v>
      </c>
      <c r="H1097" s="55">
        <v>10350.41</v>
      </c>
      <c r="I1097" s="53" t="str">
        <f t="shared" si="17"/>
        <v>IDX_ID_3053</v>
      </c>
    </row>
    <row r="1098" spans="2:9" x14ac:dyDescent="0.25">
      <c r="B1098" s="24" t="s">
        <v>84</v>
      </c>
      <c r="C1098" s="24" t="s">
        <v>2322</v>
      </c>
      <c r="D1098" s="24" t="s">
        <v>2323</v>
      </c>
      <c r="E1098" s="24" t="s">
        <v>2293</v>
      </c>
      <c r="F1098" s="55">
        <v>192</v>
      </c>
      <c r="G1098" s="55">
        <v>216.15749999999997</v>
      </c>
      <c r="H1098" s="55">
        <v>-729.6</v>
      </c>
      <c r="I1098" s="53" t="str">
        <f t="shared" si="17"/>
        <v>IDX_ID_3558</v>
      </c>
    </row>
    <row r="1099" spans="2:9" x14ac:dyDescent="0.25">
      <c r="B1099" s="24" t="s">
        <v>84</v>
      </c>
      <c r="C1099" s="24" t="s">
        <v>2324</v>
      </c>
      <c r="D1099" s="24" t="s">
        <v>2325</v>
      </c>
      <c r="E1099" s="24" t="s">
        <v>257</v>
      </c>
      <c r="F1099" s="55" t="s">
        <v>126</v>
      </c>
      <c r="G1099" s="55">
        <v>262.59000000000003</v>
      </c>
      <c r="H1099" s="55">
        <v>2690.04</v>
      </c>
      <c r="I1099" s="53" t="str">
        <f t="shared" si="17"/>
        <v>IDX_ID_3616</v>
      </c>
    </row>
    <row r="1100" spans="2:9" x14ac:dyDescent="0.25">
      <c r="B1100" s="24" t="s">
        <v>84</v>
      </c>
      <c r="C1100" s="24" t="s">
        <v>2326</v>
      </c>
      <c r="D1100" s="24" t="s">
        <v>2327</v>
      </c>
      <c r="E1100" s="24" t="s">
        <v>257</v>
      </c>
      <c r="F1100" s="55" t="s">
        <v>126</v>
      </c>
      <c r="G1100" s="55">
        <v>10078.875</v>
      </c>
      <c r="H1100" s="55"/>
      <c r="I1100" s="53" t="str">
        <f t="shared" si="17"/>
        <v>IDX_ID_3897</v>
      </c>
    </row>
    <row r="1101" spans="2:9" x14ac:dyDescent="0.25">
      <c r="B1101" s="24" t="s">
        <v>84</v>
      </c>
      <c r="C1101" s="24" t="s">
        <v>2328</v>
      </c>
      <c r="D1101" s="24" t="s">
        <v>2329</v>
      </c>
      <c r="E1101" s="24" t="s">
        <v>2293</v>
      </c>
      <c r="F1101" s="55" t="s">
        <v>126</v>
      </c>
      <c r="G1101" s="55" t="s">
        <v>126</v>
      </c>
      <c r="H1101" s="55"/>
      <c r="I1101" s="53" t="str">
        <f t="shared" si="17"/>
        <v>IDX_ID_4424</v>
      </c>
    </row>
    <row r="1102" spans="2:9" x14ac:dyDescent="0.25">
      <c r="B1102" s="24" t="s">
        <v>84</v>
      </c>
      <c r="C1102" s="24" t="s">
        <v>2330</v>
      </c>
      <c r="D1102" s="24" t="s">
        <v>2331</v>
      </c>
      <c r="E1102" s="24" t="s">
        <v>2293</v>
      </c>
      <c r="F1102" s="55">
        <v>3839.3440000000005</v>
      </c>
      <c r="G1102" s="55">
        <v>2011.5375000000001</v>
      </c>
      <c r="H1102" s="55">
        <v>3237.32</v>
      </c>
      <c r="I1102" s="53" t="str">
        <f t="shared" si="17"/>
        <v>IDX_ID_5579</v>
      </c>
    </row>
    <row r="1103" spans="2:9" x14ac:dyDescent="0.25">
      <c r="B1103" s="24" t="s">
        <v>84</v>
      </c>
      <c r="C1103" s="24" t="s">
        <v>2332</v>
      </c>
      <c r="D1103" s="24" t="s">
        <v>2333</v>
      </c>
      <c r="E1103" s="24" t="s">
        <v>257</v>
      </c>
      <c r="F1103" s="55" t="s">
        <v>126</v>
      </c>
      <c r="G1103" s="55">
        <v>405.79499999999996</v>
      </c>
      <c r="H1103" s="55"/>
      <c r="I1103" s="53" t="str">
        <f t="shared" si="17"/>
        <v>IDX_ID_5728</v>
      </c>
    </row>
    <row r="1104" spans="2:9" x14ac:dyDescent="0.25">
      <c r="B1104" s="24" t="s">
        <v>84</v>
      </c>
      <c r="C1104" s="24" t="s">
        <v>2334</v>
      </c>
      <c r="D1104" s="24" t="s">
        <v>2335</v>
      </c>
      <c r="E1104" s="24" t="s">
        <v>2293</v>
      </c>
      <c r="F1104" s="55">
        <v>318.57600000000002</v>
      </c>
      <c r="G1104" s="55">
        <v>805.42500000000007</v>
      </c>
      <c r="H1104" s="55">
        <v>684.68</v>
      </c>
      <c r="I1104" s="53" t="str">
        <f t="shared" si="17"/>
        <v>IDX_ID_6312</v>
      </c>
    </row>
    <row r="1105" spans="2:9" x14ac:dyDescent="0.25">
      <c r="B1105" s="24" t="s">
        <v>84</v>
      </c>
      <c r="C1105" s="24" t="s">
        <v>2336</v>
      </c>
      <c r="D1105" s="24" t="s">
        <v>2337</v>
      </c>
      <c r="E1105" s="24" t="s">
        <v>2293</v>
      </c>
      <c r="F1105" s="55">
        <v>206.12800000000004</v>
      </c>
      <c r="G1105" s="55">
        <v>858.80250000000001</v>
      </c>
      <c r="H1105" s="55">
        <v>809.61</v>
      </c>
      <c r="I1105" s="53" t="str">
        <f t="shared" si="17"/>
        <v>IDX_ID_6320</v>
      </c>
    </row>
    <row r="1106" spans="2:9" x14ac:dyDescent="0.25">
      <c r="B1106" s="24" t="s">
        <v>84</v>
      </c>
      <c r="C1106" s="24" t="s">
        <v>2338</v>
      </c>
      <c r="D1106" s="24" t="s">
        <v>2339</v>
      </c>
      <c r="E1106" s="24" t="s">
        <v>2340</v>
      </c>
      <c r="F1106" s="55">
        <v>138.99200000000002</v>
      </c>
      <c r="G1106" s="55">
        <v>347.685</v>
      </c>
      <c r="H1106" s="55">
        <v>396.01</v>
      </c>
      <c r="I1106" s="53" t="str">
        <f t="shared" si="17"/>
        <v>IDX_ID_6338</v>
      </c>
    </row>
    <row r="1107" spans="2:9" x14ac:dyDescent="0.25">
      <c r="B1107" s="24" t="s">
        <v>84</v>
      </c>
      <c r="C1107" s="24" t="s">
        <v>2341</v>
      </c>
      <c r="D1107" s="24" t="s">
        <v>2342</v>
      </c>
      <c r="E1107" s="24" t="s">
        <v>2340</v>
      </c>
      <c r="F1107" s="55">
        <v>129.06400000000002</v>
      </c>
      <c r="G1107" s="55">
        <v>277.63499999999999</v>
      </c>
      <c r="H1107" s="55">
        <v>272.37</v>
      </c>
      <c r="I1107" s="53" t="str">
        <f t="shared" si="17"/>
        <v>IDX_ID_6346</v>
      </c>
    </row>
    <row r="1108" spans="2:9" x14ac:dyDescent="0.25">
      <c r="B1108" s="24" t="s">
        <v>84</v>
      </c>
      <c r="C1108" s="24" t="s">
        <v>2343</v>
      </c>
      <c r="D1108" s="24" t="s">
        <v>2344</v>
      </c>
      <c r="E1108" s="24" t="s">
        <v>2293</v>
      </c>
      <c r="F1108" s="55" t="s">
        <v>126</v>
      </c>
      <c r="G1108" s="55" t="s">
        <v>126</v>
      </c>
      <c r="H1108" s="55"/>
      <c r="I1108" s="53" t="str">
        <f t="shared" si="17"/>
        <v>IDX_ID_6494</v>
      </c>
    </row>
    <row r="1109" spans="2:9" x14ac:dyDescent="0.25">
      <c r="B1109" s="24" t="s">
        <v>84</v>
      </c>
      <c r="C1109" s="24" t="s">
        <v>2345</v>
      </c>
      <c r="D1109" s="24" t="s">
        <v>2346</v>
      </c>
      <c r="E1109" s="24" t="s">
        <v>2293</v>
      </c>
      <c r="F1109" s="55">
        <v>416</v>
      </c>
      <c r="G1109" s="55">
        <v>1023.9449999999999</v>
      </c>
      <c r="H1109" s="55">
        <v>461.52</v>
      </c>
      <c r="I1109" s="53" t="str">
        <f t="shared" si="17"/>
        <v>IDX_ID_6650</v>
      </c>
    </row>
    <row r="1110" spans="2:9" x14ac:dyDescent="0.25">
      <c r="B1110" s="24" t="s">
        <v>84</v>
      </c>
      <c r="C1110" s="24" t="s">
        <v>2347</v>
      </c>
      <c r="D1110" s="24" t="s">
        <v>2348</v>
      </c>
      <c r="E1110" s="24" t="s">
        <v>2340</v>
      </c>
      <c r="F1110" s="55">
        <v>2469.8880000000004</v>
      </c>
      <c r="G1110" s="55">
        <v>2863.44</v>
      </c>
      <c r="H1110" s="55"/>
      <c r="I1110" s="53" t="str">
        <f t="shared" si="17"/>
        <v>IDX_ID_6916</v>
      </c>
    </row>
    <row r="1111" spans="2:9" x14ac:dyDescent="0.25">
      <c r="B1111" s="24" t="s">
        <v>84</v>
      </c>
      <c r="C1111" s="24" t="s">
        <v>2349</v>
      </c>
      <c r="D1111" s="24" t="s">
        <v>2350</v>
      </c>
      <c r="E1111" s="24" t="s">
        <v>2340</v>
      </c>
      <c r="F1111" s="55">
        <v>503.096</v>
      </c>
      <c r="G1111" s="55">
        <v>301.185</v>
      </c>
      <c r="H1111" s="55">
        <v>442.03</v>
      </c>
      <c r="I1111" s="53" t="str">
        <f t="shared" si="17"/>
        <v>IDX_ID_7013</v>
      </c>
    </row>
    <row r="1112" spans="2:9" x14ac:dyDescent="0.25">
      <c r="B1112" s="24" t="s">
        <v>84</v>
      </c>
      <c r="C1112" s="24" t="s">
        <v>2351</v>
      </c>
      <c r="D1112" s="24" t="s">
        <v>2352</v>
      </c>
      <c r="E1112" s="24" t="s">
        <v>2340</v>
      </c>
      <c r="F1112" s="55">
        <v>758.45600000000013</v>
      </c>
      <c r="G1112" s="55">
        <v>274.97249999999997</v>
      </c>
      <c r="H1112" s="55">
        <v>133.53</v>
      </c>
      <c r="I1112" s="53" t="str">
        <f t="shared" si="17"/>
        <v>IDX_ID_7021</v>
      </c>
    </row>
    <row r="1113" spans="2:9" x14ac:dyDescent="0.25">
      <c r="B1113" s="24" t="s">
        <v>84</v>
      </c>
      <c r="C1113" s="24" t="s">
        <v>2353</v>
      </c>
      <c r="D1113" s="24" t="s">
        <v>2354</v>
      </c>
      <c r="E1113" s="24" t="s">
        <v>2293</v>
      </c>
      <c r="F1113" s="55" t="s">
        <v>126</v>
      </c>
      <c r="G1113" s="55" t="s">
        <v>126</v>
      </c>
      <c r="H1113" s="55"/>
      <c r="I1113" s="53" t="str">
        <f t="shared" si="17"/>
        <v>IDX_ID_7344</v>
      </c>
    </row>
    <row r="1114" spans="2:9" x14ac:dyDescent="0.25">
      <c r="B1114" s="24" t="s">
        <v>84</v>
      </c>
      <c r="C1114" s="24" t="s">
        <v>2355</v>
      </c>
      <c r="D1114" s="24" t="s">
        <v>2356</v>
      </c>
      <c r="E1114" s="24" t="s">
        <v>2340</v>
      </c>
      <c r="F1114" s="55">
        <v>320.40000000000003</v>
      </c>
      <c r="G1114" s="55">
        <v>561.45000000000005</v>
      </c>
      <c r="H1114" s="55">
        <v>409.97</v>
      </c>
      <c r="I1114" s="53" t="str">
        <f t="shared" si="17"/>
        <v>IDX_ID_8367</v>
      </c>
    </row>
    <row r="1115" spans="2:9" x14ac:dyDescent="0.25">
      <c r="B1115" s="24" t="s">
        <v>84</v>
      </c>
      <c r="C1115" s="24" t="s">
        <v>2357</v>
      </c>
      <c r="D1115" s="24" t="s">
        <v>2358</v>
      </c>
      <c r="E1115" s="24" t="s">
        <v>2293</v>
      </c>
      <c r="F1115" s="55" t="s">
        <v>126</v>
      </c>
      <c r="G1115" s="55">
        <v>44.19</v>
      </c>
      <c r="H1115" s="55">
        <v>523.20000000000005</v>
      </c>
      <c r="I1115" s="53" t="str">
        <f t="shared" si="17"/>
        <v>IDX_ID_8490</v>
      </c>
    </row>
    <row r="1116" spans="2:9" x14ac:dyDescent="0.25">
      <c r="B1116" s="24" t="s">
        <v>84</v>
      </c>
      <c r="C1116" s="24" t="s">
        <v>2359</v>
      </c>
      <c r="D1116" s="24" t="s">
        <v>2360</v>
      </c>
      <c r="E1116" s="24" t="s">
        <v>2293</v>
      </c>
      <c r="F1116" s="55" t="s">
        <v>126</v>
      </c>
      <c r="G1116" s="55" t="s">
        <v>126</v>
      </c>
      <c r="H1116" s="55">
        <v>309.60000000000002</v>
      </c>
      <c r="I1116" s="53" t="str">
        <f t="shared" si="17"/>
        <v>IDX_ID_8623</v>
      </c>
    </row>
    <row r="1117" spans="2:9" x14ac:dyDescent="0.25">
      <c r="B1117" s="24" t="s">
        <v>84</v>
      </c>
      <c r="C1117" s="24" t="s">
        <v>2361</v>
      </c>
      <c r="D1117" s="24" t="s">
        <v>2362</v>
      </c>
      <c r="E1117" s="24" t="s">
        <v>2293</v>
      </c>
      <c r="F1117" s="55">
        <v>626.08800000000008</v>
      </c>
      <c r="G1117" s="55">
        <v>1528.7175</v>
      </c>
      <c r="H1117" s="55">
        <v>927.69</v>
      </c>
      <c r="I1117" s="53" t="str">
        <f t="shared" si="17"/>
        <v>IDX_ID_8656</v>
      </c>
    </row>
    <row r="1118" spans="2:9" x14ac:dyDescent="0.25">
      <c r="B1118" s="24" t="s">
        <v>84</v>
      </c>
      <c r="C1118" s="24" t="s">
        <v>2363</v>
      </c>
      <c r="D1118" s="24" t="s">
        <v>2364</v>
      </c>
      <c r="E1118" s="24" t="s">
        <v>2293</v>
      </c>
      <c r="F1118" s="55">
        <v>275.67199999999997</v>
      </c>
      <c r="G1118" s="55">
        <v>815.19</v>
      </c>
      <c r="H1118" s="55">
        <v>807.64</v>
      </c>
      <c r="I1118" s="53" t="str">
        <f t="shared" si="17"/>
        <v>IDX_ID_8698</v>
      </c>
    </row>
    <row r="1119" spans="2:9" x14ac:dyDescent="0.25">
      <c r="B1119" s="24" t="s">
        <v>84</v>
      </c>
      <c r="C1119" s="24" t="s">
        <v>2365</v>
      </c>
      <c r="D1119" s="24" t="s">
        <v>2366</v>
      </c>
      <c r="E1119" s="24" t="s">
        <v>2293</v>
      </c>
      <c r="F1119" s="55">
        <v>462.40000000000003</v>
      </c>
      <c r="G1119" s="55">
        <v>731.11500000000001</v>
      </c>
      <c r="H1119" s="55">
        <v>1154.55</v>
      </c>
      <c r="I1119" s="53" t="str">
        <f t="shared" si="17"/>
        <v>IDX_ID_8706</v>
      </c>
    </row>
    <row r="1120" spans="2:9" x14ac:dyDescent="0.25">
      <c r="B1120" s="24" t="s">
        <v>84</v>
      </c>
      <c r="C1120" s="24" t="s">
        <v>2367</v>
      </c>
      <c r="D1120" s="24" t="s">
        <v>2368</v>
      </c>
      <c r="E1120" s="24" t="s">
        <v>2369</v>
      </c>
      <c r="F1120" s="55">
        <v>35.432000000000002</v>
      </c>
      <c r="G1120" s="55">
        <v>302.11500000000001</v>
      </c>
      <c r="H1120" s="55">
        <v>165.76</v>
      </c>
      <c r="I1120" s="53" t="str">
        <f t="shared" si="17"/>
        <v>IDX_ID_8813</v>
      </c>
    </row>
    <row r="1121" spans="2:9" x14ac:dyDescent="0.25">
      <c r="B1121" s="24" t="s">
        <v>84</v>
      </c>
      <c r="C1121" s="24" t="s">
        <v>2370</v>
      </c>
      <c r="D1121" s="24" t="s">
        <v>2371</v>
      </c>
      <c r="E1121" s="24" t="s">
        <v>2369</v>
      </c>
      <c r="F1121" s="55">
        <v>126.304</v>
      </c>
      <c r="G1121" s="55">
        <v>290.35500000000002</v>
      </c>
      <c r="H1121" s="55">
        <v>256.13</v>
      </c>
      <c r="I1121" s="53" t="str">
        <f t="shared" si="17"/>
        <v>IDX_ID_8821</v>
      </c>
    </row>
    <row r="1122" spans="2:9" x14ac:dyDescent="0.25">
      <c r="B1122" s="24" t="s">
        <v>84</v>
      </c>
      <c r="C1122" s="24" t="s">
        <v>2372</v>
      </c>
      <c r="D1122" s="24" t="s">
        <v>2373</v>
      </c>
      <c r="E1122" s="24" t="s">
        <v>2374</v>
      </c>
      <c r="F1122" s="55">
        <v>722.42399999999998</v>
      </c>
      <c r="G1122" s="55" t="s">
        <v>126</v>
      </c>
      <c r="H1122" s="55">
        <v>1085.3699999999999</v>
      </c>
      <c r="I1122" s="53" t="str">
        <f t="shared" si="17"/>
        <v>IDX_ID_8870</v>
      </c>
    </row>
    <row r="1123" spans="2:9" x14ac:dyDescent="0.25">
      <c r="B1123" s="24" t="s">
        <v>84</v>
      </c>
      <c r="C1123" s="24" t="s">
        <v>2375</v>
      </c>
      <c r="D1123" s="24" t="s">
        <v>2376</v>
      </c>
      <c r="E1123" s="24" t="s">
        <v>2374</v>
      </c>
      <c r="F1123" s="55">
        <v>1501.4160000000002</v>
      </c>
      <c r="G1123" s="55" t="s">
        <v>126</v>
      </c>
      <c r="H1123" s="55">
        <v>823.37</v>
      </c>
      <c r="I1123" s="53" t="str">
        <f t="shared" si="17"/>
        <v>IDX_ID_8888</v>
      </c>
    </row>
    <row r="1124" spans="2:9" x14ac:dyDescent="0.25">
      <c r="B1124" s="24" t="s">
        <v>84</v>
      </c>
      <c r="C1124" s="24" t="s">
        <v>2377</v>
      </c>
      <c r="D1124" s="24" t="s">
        <v>2378</v>
      </c>
      <c r="E1124" s="24" t="s">
        <v>2374</v>
      </c>
      <c r="F1124" s="55">
        <v>531.87200000000007</v>
      </c>
      <c r="G1124" s="55" t="s">
        <v>126</v>
      </c>
      <c r="H1124" s="55">
        <v>1710.53</v>
      </c>
      <c r="I1124" s="53" t="str">
        <f t="shared" si="17"/>
        <v>IDX_ID_8896</v>
      </c>
    </row>
    <row r="1125" spans="2:9" x14ac:dyDescent="0.25">
      <c r="B1125" s="24" t="s">
        <v>84</v>
      </c>
      <c r="C1125" s="24" t="s">
        <v>2379</v>
      </c>
      <c r="D1125" s="24" t="s">
        <v>2380</v>
      </c>
      <c r="E1125" s="24" t="s">
        <v>2374</v>
      </c>
      <c r="F1125" s="55">
        <v>1257.8400000000001</v>
      </c>
      <c r="G1125" s="55">
        <v>2683.6499999999996</v>
      </c>
      <c r="H1125" s="55">
        <v>1420.02</v>
      </c>
      <c r="I1125" s="53" t="str">
        <f t="shared" si="17"/>
        <v>IDX_ID_8904</v>
      </c>
    </row>
    <row r="1126" spans="2:9" x14ac:dyDescent="0.25">
      <c r="B1126" s="24" t="s">
        <v>84</v>
      </c>
      <c r="C1126" s="24" t="s">
        <v>2381</v>
      </c>
      <c r="D1126" s="24" t="s">
        <v>2382</v>
      </c>
      <c r="E1126" s="24" t="s">
        <v>2374</v>
      </c>
      <c r="F1126" s="55">
        <v>1140.4080000000001</v>
      </c>
      <c r="G1126" s="55">
        <v>2295.4949999999999</v>
      </c>
      <c r="H1126" s="55">
        <v>2413.69</v>
      </c>
      <c r="I1126" s="53" t="str">
        <f t="shared" si="17"/>
        <v>IDX_ID_8912</v>
      </c>
    </row>
    <row r="1127" spans="2:9" x14ac:dyDescent="0.25">
      <c r="B1127" s="24" t="s">
        <v>84</v>
      </c>
      <c r="C1127" s="24" t="s">
        <v>2383</v>
      </c>
      <c r="D1127" s="24" t="s">
        <v>2384</v>
      </c>
      <c r="E1127" s="24" t="s">
        <v>2374</v>
      </c>
      <c r="F1127" s="55">
        <v>313.04000000000002</v>
      </c>
      <c r="G1127" s="55">
        <v>1611.3374999999999</v>
      </c>
      <c r="H1127" s="55">
        <v>775.15</v>
      </c>
      <c r="I1127" s="53" t="str">
        <f t="shared" si="17"/>
        <v>IDX_ID_8920</v>
      </c>
    </row>
    <row r="1128" spans="2:9" x14ac:dyDescent="0.25">
      <c r="B1128" s="24" t="s">
        <v>84</v>
      </c>
      <c r="C1128" s="24" t="s">
        <v>2385</v>
      </c>
      <c r="D1128" s="24" t="s">
        <v>2386</v>
      </c>
      <c r="E1128" s="24" t="s">
        <v>257</v>
      </c>
      <c r="F1128" s="55" t="s">
        <v>126</v>
      </c>
      <c r="G1128" s="55">
        <v>2365.2150000000001</v>
      </c>
      <c r="H1128" s="55"/>
      <c r="I1128" s="53" t="str">
        <f t="shared" si="17"/>
        <v>IDX_ID_0413</v>
      </c>
    </row>
    <row r="1129" spans="2:9" x14ac:dyDescent="0.25">
      <c r="B1129" s="24" t="s">
        <v>84</v>
      </c>
      <c r="C1129" s="24" t="s">
        <v>2387</v>
      </c>
      <c r="D1129" s="24" t="s">
        <v>2388</v>
      </c>
      <c r="E1129" s="24" t="s">
        <v>2293</v>
      </c>
      <c r="F1129" s="55" t="s">
        <v>126</v>
      </c>
      <c r="G1129" s="55">
        <v>770.29499999999996</v>
      </c>
      <c r="H1129" s="55"/>
      <c r="I1129" s="53" t="str">
        <f t="shared" si="17"/>
        <v>IDX_ID_0538</v>
      </c>
    </row>
    <row r="1130" spans="2:9" x14ac:dyDescent="0.25">
      <c r="B1130" s="24" t="s">
        <v>84</v>
      </c>
      <c r="C1130" s="24" t="s">
        <v>2389</v>
      </c>
      <c r="D1130" s="24" t="s">
        <v>2390</v>
      </c>
      <c r="E1130" s="24" t="s">
        <v>2293</v>
      </c>
      <c r="F1130" s="55" t="s">
        <v>126</v>
      </c>
      <c r="G1130" s="55" t="s">
        <v>126</v>
      </c>
      <c r="H1130" s="55"/>
      <c r="I1130" s="53" t="str">
        <f t="shared" si="17"/>
        <v>IDX_ID_0561</v>
      </c>
    </row>
    <row r="1131" spans="2:9" x14ac:dyDescent="0.25">
      <c r="B1131" s="24" t="s">
        <v>84</v>
      </c>
      <c r="C1131" s="24" t="s">
        <v>2391</v>
      </c>
      <c r="D1131" s="24" t="s">
        <v>2392</v>
      </c>
      <c r="E1131" s="24" t="s">
        <v>2293</v>
      </c>
      <c r="F1131" s="55">
        <v>203.94400000000002</v>
      </c>
      <c r="G1131" s="55">
        <v>1536.0675000000001</v>
      </c>
      <c r="H1131" s="55">
        <v>2495.04</v>
      </c>
      <c r="I1131" s="53" t="str">
        <f t="shared" si="17"/>
        <v>IDX_ID_1197</v>
      </c>
    </row>
    <row r="1132" spans="2:9" x14ac:dyDescent="0.25">
      <c r="B1132" s="24" t="s">
        <v>84</v>
      </c>
      <c r="C1132" s="24" t="s">
        <v>2393</v>
      </c>
      <c r="D1132" s="24" t="s">
        <v>2394</v>
      </c>
      <c r="E1132" s="24" t="s">
        <v>2340</v>
      </c>
      <c r="F1132" s="55">
        <v>4261.8239999999996</v>
      </c>
      <c r="G1132" s="55">
        <v>5223.33</v>
      </c>
      <c r="H1132" s="55">
        <v>5671.31</v>
      </c>
      <c r="I1132" s="53" t="str">
        <f t="shared" si="17"/>
        <v>IDX_ID_2153</v>
      </c>
    </row>
    <row r="1133" spans="2:9" x14ac:dyDescent="0.25">
      <c r="B1133" s="24" t="s">
        <v>84</v>
      </c>
      <c r="C1133" s="24" t="s">
        <v>2395</v>
      </c>
      <c r="D1133" s="24" t="s">
        <v>2396</v>
      </c>
      <c r="E1133" s="24" t="s">
        <v>2340</v>
      </c>
      <c r="F1133" s="55">
        <v>2102.944</v>
      </c>
      <c r="G1133" s="55">
        <v>2993.1224999999999</v>
      </c>
      <c r="H1133" s="55">
        <v>2481.4299999999998</v>
      </c>
      <c r="I1133" s="53" t="str">
        <f t="shared" si="17"/>
        <v>IDX_ID_2161</v>
      </c>
    </row>
    <row r="1134" spans="2:9" x14ac:dyDescent="0.25">
      <c r="B1134" s="24" t="s">
        <v>84</v>
      </c>
      <c r="C1134" s="24" t="s">
        <v>2397</v>
      </c>
      <c r="D1134" s="24" t="s">
        <v>2398</v>
      </c>
      <c r="E1134" s="24" t="s">
        <v>2340</v>
      </c>
      <c r="F1134" s="55">
        <v>4123.4080000000004</v>
      </c>
      <c r="G1134" s="55">
        <v>6134.4974999999995</v>
      </c>
      <c r="H1134" s="55">
        <v>6530.09</v>
      </c>
      <c r="I1134" s="53" t="str">
        <f t="shared" si="17"/>
        <v>IDX_ID_2179</v>
      </c>
    </row>
    <row r="1135" spans="2:9" x14ac:dyDescent="0.25">
      <c r="B1135" s="24" t="s">
        <v>84</v>
      </c>
      <c r="C1135" s="24" t="s">
        <v>2399</v>
      </c>
      <c r="D1135" s="24" t="s">
        <v>2400</v>
      </c>
      <c r="E1135" s="24" t="s">
        <v>2340</v>
      </c>
      <c r="F1135" s="55">
        <v>261.91199999999998</v>
      </c>
      <c r="G1135" s="55">
        <v>298.5675</v>
      </c>
      <c r="H1135" s="55">
        <v>399.71</v>
      </c>
      <c r="I1135" s="53" t="str">
        <f t="shared" si="17"/>
        <v>IDX_ID_2187</v>
      </c>
    </row>
    <row r="1136" spans="2:9" x14ac:dyDescent="0.25">
      <c r="B1136" s="24" t="s">
        <v>84</v>
      </c>
      <c r="C1136" s="24" t="s">
        <v>2401</v>
      </c>
      <c r="D1136" s="24" t="s">
        <v>2402</v>
      </c>
      <c r="E1136" s="24" t="s">
        <v>2340</v>
      </c>
      <c r="F1136" s="55">
        <v>230</v>
      </c>
      <c r="G1136" s="55">
        <v>183.405</v>
      </c>
      <c r="H1136" s="55">
        <v>299.06</v>
      </c>
      <c r="I1136" s="53" t="str">
        <f t="shared" si="17"/>
        <v>IDX_ID_2195</v>
      </c>
    </row>
    <row r="1137" spans="2:9" x14ac:dyDescent="0.25">
      <c r="B1137" s="24" t="s">
        <v>84</v>
      </c>
      <c r="C1137" s="24" t="s">
        <v>2403</v>
      </c>
      <c r="D1137" s="24" t="s">
        <v>2404</v>
      </c>
      <c r="E1137" s="24" t="s">
        <v>2340</v>
      </c>
      <c r="F1137" s="55">
        <v>166.57600000000002</v>
      </c>
      <c r="G1137" s="55">
        <v>706.71749999999997</v>
      </c>
      <c r="H1137" s="55">
        <v>252.69</v>
      </c>
      <c r="I1137" s="53" t="str">
        <f t="shared" si="17"/>
        <v>IDX_ID_2203</v>
      </c>
    </row>
    <row r="1138" spans="2:9" x14ac:dyDescent="0.25">
      <c r="B1138" s="24" t="s">
        <v>84</v>
      </c>
      <c r="C1138" s="24" t="s">
        <v>2405</v>
      </c>
      <c r="D1138" s="24" t="s">
        <v>2406</v>
      </c>
      <c r="E1138" s="24" t="s">
        <v>751</v>
      </c>
      <c r="F1138" s="55" t="s">
        <v>126</v>
      </c>
      <c r="G1138" s="55">
        <v>329.65500000000003</v>
      </c>
      <c r="H1138" s="55"/>
      <c r="I1138" s="53" t="str">
        <f t="shared" si="17"/>
        <v>IDX_ID_2211</v>
      </c>
    </row>
    <row r="1139" spans="2:9" x14ac:dyDescent="0.25">
      <c r="B1139" s="24" t="s">
        <v>84</v>
      </c>
      <c r="C1139" s="24" t="s">
        <v>2407</v>
      </c>
      <c r="D1139" s="24" t="s">
        <v>2408</v>
      </c>
      <c r="E1139" s="24" t="s">
        <v>2293</v>
      </c>
      <c r="F1139" s="55">
        <v>4811.0800000000008</v>
      </c>
      <c r="G1139" s="55">
        <v>5370.1350000000002</v>
      </c>
      <c r="H1139" s="55">
        <v>3479.82</v>
      </c>
      <c r="I1139" s="53" t="str">
        <f t="shared" si="17"/>
        <v>IDX_ID_2823</v>
      </c>
    </row>
    <row r="1140" spans="2:9" x14ac:dyDescent="0.25">
      <c r="B1140" s="24" t="s">
        <v>84</v>
      </c>
      <c r="C1140" s="24" t="s">
        <v>2409</v>
      </c>
      <c r="D1140" s="24" t="s">
        <v>2410</v>
      </c>
      <c r="E1140" s="24" t="s">
        <v>2293</v>
      </c>
      <c r="F1140" s="55" t="s">
        <v>126</v>
      </c>
      <c r="G1140" s="55">
        <v>76.957499999999996</v>
      </c>
      <c r="H1140" s="55"/>
      <c r="I1140" s="53" t="str">
        <f t="shared" si="17"/>
        <v>IDX_ID_2880</v>
      </c>
    </row>
    <row r="1141" spans="2:9" x14ac:dyDescent="0.25">
      <c r="B1141" s="24" t="s">
        <v>84</v>
      </c>
      <c r="C1141" s="24" t="s">
        <v>2411</v>
      </c>
      <c r="D1141" s="24" t="s">
        <v>2412</v>
      </c>
      <c r="E1141" s="24" t="s">
        <v>751</v>
      </c>
      <c r="F1141" s="55" t="s">
        <v>126</v>
      </c>
      <c r="G1141" s="55">
        <v>155.63249999999999</v>
      </c>
      <c r="H1141" s="55"/>
      <c r="I1141" s="53" t="str">
        <f t="shared" si="17"/>
        <v>IDX_ID_2963</v>
      </c>
    </row>
    <row r="1142" spans="2:9" x14ac:dyDescent="0.25">
      <c r="B1142" s="24" t="s">
        <v>84</v>
      </c>
      <c r="C1142" s="24" t="s">
        <v>2413</v>
      </c>
      <c r="D1142" s="24" t="s">
        <v>2414</v>
      </c>
      <c r="E1142" s="24" t="s">
        <v>2369</v>
      </c>
      <c r="F1142" s="55">
        <v>2601.6880000000001</v>
      </c>
      <c r="G1142" s="55">
        <v>3332.49</v>
      </c>
      <c r="H1142" s="55">
        <v>2570.4</v>
      </c>
      <c r="I1142" s="53" t="str">
        <f t="shared" si="17"/>
        <v>IDX_ID_3797</v>
      </c>
    </row>
    <row r="1143" spans="2:9" x14ac:dyDescent="0.25">
      <c r="B1143" s="24" t="s">
        <v>84</v>
      </c>
      <c r="C1143" s="24" t="s">
        <v>2415</v>
      </c>
      <c r="D1143" s="24" t="s">
        <v>2416</v>
      </c>
      <c r="E1143" s="24" t="s">
        <v>2369</v>
      </c>
      <c r="F1143" s="55">
        <v>2490.92</v>
      </c>
      <c r="G1143" s="55">
        <v>3475.8225000000002</v>
      </c>
      <c r="H1143" s="55">
        <v>3209.43</v>
      </c>
      <c r="I1143" s="53" t="str">
        <f t="shared" si="17"/>
        <v>IDX_ID_3805</v>
      </c>
    </row>
    <row r="1144" spans="2:9" x14ac:dyDescent="0.25">
      <c r="B1144" s="24" t="s">
        <v>84</v>
      </c>
      <c r="C1144" s="24" t="s">
        <v>2417</v>
      </c>
      <c r="D1144" s="24" t="s">
        <v>2418</v>
      </c>
      <c r="E1144" s="24" t="s">
        <v>257</v>
      </c>
      <c r="F1144" s="55" t="s">
        <v>126</v>
      </c>
      <c r="G1144" s="55" t="s">
        <v>126</v>
      </c>
      <c r="H1144" s="55"/>
      <c r="I1144" s="53" t="str">
        <f t="shared" si="17"/>
        <v>IDX_ID_3813</v>
      </c>
    </row>
    <row r="1145" spans="2:9" x14ac:dyDescent="0.25">
      <c r="B1145" s="24" t="s">
        <v>84</v>
      </c>
      <c r="C1145" s="24" t="s">
        <v>2419</v>
      </c>
      <c r="D1145" s="24" t="s">
        <v>2420</v>
      </c>
      <c r="E1145" s="24" t="s">
        <v>751</v>
      </c>
      <c r="F1145" s="55" t="s">
        <v>126</v>
      </c>
      <c r="G1145" s="55">
        <v>304.53000000000003</v>
      </c>
      <c r="H1145" s="55"/>
      <c r="I1145" s="53" t="str">
        <f t="shared" si="17"/>
        <v>IDX_ID_3821</v>
      </c>
    </row>
    <row r="1146" spans="2:9" x14ac:dyDescent="0.25">
      <c r="B1146" s="24" t="s">
        <v>84</v>
      </c>
      <c r="C1146" s="24" t="s">
        <v>2421</v>
      </c>
      <c r="D1146" s="24" t="s">
        <v>2422</v>
      </c>
      <c r="E1146" s="24" t="s">
        <v>2293</v>
      </c>
      <c r="F1146" s="55" t="s">
        <v>126</v>
      </c>
      <c r="G1146" s="55">
        <v>76.057500000000005</v>
      </c>
      <c r="H1146" s="55"/>
      <c r="I1146" s="53" t="str">
        <f t="shared" si="17"/>
        <v>IDX_ID_3946</v>
      </c>
    </row>
    <row r="1147" spans="2:9" x14ac:dyDescent="0.25">
      <c r="B1147" s="24" t="s">
        <v>84</v>
      </c>
      <c r="C1147" s="24" t="s">
        <v>2423</v>
      </c>
      <c r="D1147" s="24" t="s">
        <v>2424</v>
      </c>
      <c r="E1147" s="24" t="s">
        <v>257</v>
      </c>
      <c r="F1147" s="55" t="s">
        <v>126</v>
      </c>
      <c r="G1147" s="55">
        <v>757.66499999999996</v>
      </c>
      <c r="H1147" s="55"/>
      <c r="I1147" s="53" t="str">
        <f t="shared" si="17"/>
        <v>IDX_ID_4043</v>
      </c>
    </row>
    <row r="1148" spans="2:9" x14ac:dyDescent="0.25">
      <c r="B1148" s="24" t="s">
        <v>84</v>
      </c>
      <c r="C1148" s="24" t="s">
        <v>2425</v>
      </c>
      <c r="D1148" s="24" t="s">
        <v>2426</v>
      </c>
      <c r="E1148" s="24" t="s">
        <v>257</v>
      </c>
      <c r="F1148" s="55" t="s">
        <v>126</v>
      </c>
      <c r="G1148" s="55">
        <v>392.29499999999996</v>
      </c>
      <c r="H1148" s="55"/>
      <c r="I1148" s="53" t="str">
        <f t="shared" si="17"/>
        <v>IDX_ID_4076</v>
      </c>
    </row>
    <row r="1149" spans="2:9" x14ac:dyDescent="0.25">
      <c r="B1149" s="24" t="s">
        <v>84</v>
      </c>
      <c r="C1149" s="24" t="s">
        <v>2427</v>
      </c>
      <c r="D1149" s="24" t="s">
        <v>2428</v>
      </c>
      <c r="E1149" s="24" t="s">
        <v>751</v>
      </c>
      <c r="F1149" s="55" t="s">
        <v>126</v>
      </c>
      <c r="G1149" s="55">
        <v>141.83250000000001</v>
      </c>
      <c r="H1149" s="55"/>
      <c r="I1149" s="53" t="str">
        <f t="shared" si="17"/>
        <v>IDX_ID_4308</v>
      </c>
    </row>
    <row r="1150" spans="2:9" x14ac:dyDescent="0.25">
      <c r="B1150" s="24" t="s">
        <v>84</v>
      </c>
      <c r="C1150" s="24" t="s">
        <v>2429</v>
      </c>
      <c r="D1150" s="24" t="s">
        <v>2430</v>
      </c>
      <c r="E1150" s="24" t="s">
        <v>751</v>
      </c>
      <c r="F1150" s="55" t="s">
        <v>126</v>
      </c>
      <c r="G1150" s="55">
        <v>141.83250000000001</v>
      </c>
      <c r="H1150" s="55"/>
      <c r="I1150" s="53" t="str">
        <f t="shared" si="17"/>
        <v>IDX_ID_4316</v>
      </c>
    </row>
    <row r="1151" spans="2:9" x14ac:dyDescent="0.25">
      <c r="B1151" s="24" t="s">
        <v>84</v>
      </c>
      <c r="C1151" s="24" t="s">
        <v>2431</v>
      </c>
      <c r="D1151" s="24" t="s">
        <v>2432</v>
      </c>
      <c r="E1151" s="24" t="s">
        <v>2293</v>
      </c>
      <c r="F1151" s="55">
        <v>394.22399999999999</v>
      </c>
      <c r="G1151" s="55">
        <v>1098.2850000000001</v>
      </c>
      <c r="H1151" s="55">
        <v>582.53</v>
      </c>
      <c r="I1151" s="53" t="str">
        <f t="shared" si="17"/>
        <v>IDX_ID_4399</v>
      </c>
    </row>
    <row r="1152" spans="2:9" x14ac:dyDescent="0.25">
      <c r="B1152" s="24" t="s">
        <v>84</v>
      </c>
      <c r="C1152" s="24" t="s">
        <v>2433</v>
      </c>
      <c r="D1152" s="24" t="s">
        <v>2434</v>
      </c>
      <c r="E1152" s="24" t="s">
        <v>751</v>
      </c>
      <c r="F1152" s="55" t="s">
        <v>126</v>
      </c>
      <c r="G1152" s="55">
        <v>463.005</v>
      </c>
      <c r="H1152" s="55"/>
      <c r="I1152" s="53" t="str">
        <f t="shared" si="17"/>
        <v>IDX_ID_4506</v>
      </c>
    </row>
    <row r="1153" spans="2:9" x14ac:dyDescent="0.25">
      <c r="B1153" s="24" t="s">
        <v>84</v>
      </c>
      <c r="C1153" s="24" t="s">
        <v>2435</v>
      </c>
      <c r="D1153" s="24" t="s">
        <v>2436</v>
      </c>
      <c r="E1153" s="24" t="s">
        <v>751</v>
      </c>
      <c r="F1153" s="55" t="s">
        <v>126</v>
      </c>
      <c r="G1153" s="55">
        <v>153.39000000000001</v>
      </c>
      <c r="H1153" s="55"/>
      <c r="I1153" s="53" t="str">
        <f t="shared" si="17"/>
        <v>IDX_ID_4522</v>
      </c>
    </row>
    <row r="1154" spans="2:9" x14ac:dyDescent="0.25">
      <c r="B1154" s="24" t="s">
        <v>84</v>
      </c>
      <c r="C1154" s="24" t="s">
        <v>2437</v>
      </c>
      <c r="D1154" s="24" t="s">
        <v>2438</v>
      </c>
      <c r="E1154" s="24" t="s">
        <v>257</v>
      </c>
      <c r="F1154" s="55" t="s">
        <v>126</v>
      </c>
      <c r="G1154" s="55">
        <v>127.125</v>
      </c>
      <c r="H1154" s="55"/>
      <c r="I1154" s="53" t="str">
        <f t="shared" si="17"/>
        <v>IDX_ID_4548</v>
      </c>
    </row>
    <row r="1155" spans="2:9" x14ac:dyDescent="0.25">
      <c r="B1155" s="24" t="s">
        <v>84</v>
      </c>
      <c r="C1155" s="24" t="s">
        <v>2439</v>
      </c>
      <c r="D1155" s="24" t="s">
        <v>2440</v>
      </c>
      <c r="E1155" s="24" t="s">
        <v>257</v>
      </c>
      <c r="F1155" s="55" t="s">
        <v>126</v>
      </c>
      <c r="G1155" s="55" t="s">
        <v>126</v>
      </c>
      <c r="H1155" s="55"/>
      <c r="I1155" s="53" t="str">
        <f t="shared" si="17"/>
        <v>IDX_ID_4555</v>
      </c>
    </row>
    <row r="1156" spans="2:9" x14ac:dyDescent="0.25">
      <c r="B1156" s="24" t="s">
        <v>84</v>
      </c>
      <c r="C1156" s="24" t="s">
        <v>2441</v>
      </c>
      <c r="D1156" s="24" t="s">
        <v>2442</v>
      </c>
      <c r="E1156" s="24" t="s">
        <v>257</v>
      </c>
      <c r="F1156" s="55" t="s">
        <v>126</v>
      </c>
      <c r="G1156" s="55">
        <v>133.98750000000001</v>
      </c>
      <c r="H1156" s="55"/>
      <c r="I1156" s="53" t="str">
        <f t="shared" ref="I1156:I1219" si="18">"IDX_ID_" &amp; RIGHT(C1156,4)</f>
        <v>IDX_ID_4563</v>
      </c>
    </row>
    <row r="1157" spans="2:9" x14ac:dyDescent="0.25">
      <c r="B1157" s="24" t="s">
        <v>84</v>
      </c>
      <c r="C1157" s="24" t="s">
        <v>2443</v>
      </c>
      <c r="D1157" s="24" t="s">
        <v>2444</v>
      </c>
      <c r="E1157" s="24" t="s">
        <v>2293</v>
      </c>
      <c r="F1157" s="55" t="s">
        <v>126</v>
      </c>
      <c r="G1157" s="55" t="s">
        <v>126</v>
      </c>
      <c r="H1157" s="55"/>
      <c r="I1157" s="53" t="str">
        <f t="shared" si="18"/>
        <v>IDX_ID_4662</v>
      </c>
    </row>
    <row r="1158" spans="2:9" x14ac:dyDescent="0.25">
      <c r="B1158" s="24" t="s">
        <v>84</v>
      </c>
      <c r="C1158" s="24" t="s">
        <v>2445</v>
      </c>
      <c r="D1158" s="24" t="s">
        <v>2446</v>
      </c>
      <c r="E1158" s="24" t="s">
        <v>257</v>
      </c>
      <c r="F1158" s="55" t="s">
        <v>126</v>
      </c>
      <c r="G1158" s="55">
        <v>378.92250000000001</v>
      </c>
      <c r="H1158" s="55">
        <v>3916.08</v>
      </c>
      <c r="I1158" s="53" t="str">
        <f t="shared" si="18"/>
        <v>IDX_ID_4696</v>
      </c>
    </row>
    <row r="1159" spans="2:9" x14ac:dyDescent="0.25">
      <c r="B1159" s="24" t="s">
        <v>84</v>
      </c>
      <c r="C1159" s="24" t="s">
        <v>2447</v>
      </c>
      <c r="D1159" s="24" t="s">
        <v>2448</v>
      </c>
      <c r="E1159" s="24" t="s">
        <v>2293</v>
      </c>
      <c r="F1159" s="55">
        <v>130.12800000000001</v>
      </c>
      <c r="G1159" s="55">
        <v>348.10500000000002</v>
      </c>
      <c r="H1159" s="55">
        <v>330.52</v>
      </c>
      <c r="I1159" s="53" t="str">
        <f t="shared" si="18"/>
        <v>IDX_ID_4860</v>
      </c>
    </row>
    <row r="1160" spans="2:9" x14ac:dyDescent="0.25">
      <c r="B1160" s="24" t="s">
        <v>84</v>
      </c>
      <c r="C1160" s="24" t="s">
        <v>2449</v>
      </c>
      <c r="D1160" s="24" t="s">
        <v>2450</v>
      </c>
      <c r="E1160" s="24" t="s">
        <v>751</v>
      </c>
      <c r="F1160" s="55">
        <v>640.81600000000003</v>
      </c>
      <c r="G1160" s="55">
        <v>829.65000000000009</v>
      </c>
      <c r="H1160" s="55">
        <v>622.34</v>
      </c>
      <c r="I1160" s="53" t="str">
        <f t="shared" si="18"/>
        <v>IDX_ID_4894</v>
      </c>
    </row>
    <row r="1161" spans="2:9" x14ac:dyDescent="0.25">
      <c r="B1161" s="24" t="s">
        <v>84</v>
      </c>
      <c r="C1161" s="24" t="s">
        <v>2451</v>
      </c>
      <c r="D1161" s="24" t="s">
        <v>2452</v>
      </c>
      <c r="E1161" s="24" t="s">
        <v>751</v>
      </c>
      <c r="F1161" s="55">
        <v>694.27200000000005</v>
      </c>
      <c r="G1161" s="55">
        <v>921.13499999999999</v>
      </c>
      <c r="H1161" s="55">
        <v>799.59</v>
      </c>
      <c r="I1161" s="53" t="str">
        <f t="shared" si="18"/>
        <v>IDX_ID_4902</v>
      </c>
    </row>
    <row r="1162" spans="2:9" x14ac:dyDescent="0.25">
      <c r="B1162" s="24" t="s">
        <v>84</v>
      </c>
      <c r="C1162" s="24" t="s">
        <v>2453</v>
      </c>
      <c r="D1162" s="24" t="s">
        <v>2454</v>
      </c>
      <c r="E1162" s="24" t="s">
        <v>191</v>
      </c>
      <c r="F1162" s="55" t="s">
        <v>126</v>
      </c>
      <c r="G1162" s="55" t="s">
        <v>126</v>
      </c>
      <c r="H1162" s="55">
        <v>-1536</v>
      </c>
      <c r="I1162" s="53" t="str">
        <f t="shared" si="18"/>
        <v>IDX_ID_4969</v>
      </c>
    </row>
    <row r="1163" spans="2:9" x14ac:dyDescent="0.25">
      <c r="B1163" s="24" t="s">
        <v>84</v>
      </c>
      <c r="C1163" s="24" t="s">
        <v>2455</v>
      </c>
      <c r="D1163" s="24" t="s">
        <v>2456</v>
      </c>
      <c r="E1163" s="24" t="s">
        <v>257</v>
      </c>
      <c r="F1163" s="55" t="s">
        <v>126</v>
      </c>
      <c r="G1163" s="55">
        <v>91.695000000000007</v>
      </c>
      <c r="H1163" s="55"/>
      <c r="I1163" s="53" t="str">
        <f t="shared" si="18"/>
        <v>IDX_ID_4993</v>
      </c>
    </row>
    <row r="1164" spans="2:9" x14ac:dyDescent="0.25">
      <c r="B1164" s="24" t="s">
        <v>84</v>
      </c>
      <c r="C1164" s="24" t="s">
        <v>2457</v>
      </c>
      <c r="D1164" s="24" t="s">
        <v>2458</v>
      </c>
      <c r="E1164" s="24" t="s">
        <v>2340</v>
      </c>
      <c r="F1164" s="55">
        <v>2469.8880000000004</v>
      </c>
      <c r="G1164" s="55">
        <v>3170.88</v>
      </c>
      <c r="H1164" s="55">
        <v>3087.36</v>
      </c>
      <c r="I1164" s="53" t="str">
        <f t="shared" si="18"/>
        <v>IDX_ID_5065</v>
      </c>
    </row>
    <row r="1165" spans="2:9" x14ac:dyDescent="0.25">
      <c r="B1165" s="24" t="s">
        <v>84</v>
      </c>
      <c r="C1165" s="24" t="s">
        <v>2459</v>
      </c>
      <c r="D1165" s="24" t="s">
        <v>2460</v>
      </c>
      <c r="E1165" s="24" t="s">
        <v>2340</v>
      </c>
      <c r="F1165" s="55">
        <v>1234.9440000000002</v>
      </c>
      <c r="G1165" s="55">
        <v>1584.165</v>
      </c>
      <c r="H1165" s="55"/>
      <c r="I1165" s="53" t="str">
        <f t="shared" si="18"/>
        <v>IDX_ID_5073</v>
      </c>
    </row>
    <row r="1166" spans="2:9" x14ac:dyDescent="0.25">
      <c r="B1166" s="24" t="s">
        <v>84</v>
      </c>
      <c r="C1166" s="24" t="s">
        <v>2461</v>
      </c>
      <c r="D1166" s="24" t="s">
        <v>2462</v>
      </c>
      <c r="E1166" s="24" t="s">
        <v>257</v>
      </c>
      <c r="F1166" s="55" t="s">
        <v>126</v>
      </c>
      <c r="G1166" s="55">
        <v>208.29000000000002</v>
      </c>
      <c r="H1166" s="55"/>
      <c r="I1166" s="53" t="str">
        <f t="shared" si="18"/>
        <v>IDX_ID_5214</v>
      </c>
    </row>
    <row r="1167" spans="2:9" x14ac:dyDescent="0.25">
      <c r="B1167" s="24" t="s">
        <v>84</v>
      </c>
      <c r="C1167" s="24" t="s">
        <v>2463</v>
      </c>
      <c r="D1167" s="24" t="s">
        <v>2464</v>
      </c>
      <c r="E1167" s="24" t="s">
        <v>2293</v>
      </c>
      <c r="F1167" s="55">
        <v>1541.7600000000002</v>
      </c>
      <c r="G1167" s="55">
        <v>2224.62</v>
      </c>
      <c r="H1167" s="55">
        <v>4815.6000000000004</v>
      </c>
      <c r="I1167" s="53" t="str">
        <f t="shared" si="18"/>
        <v>IDX_ID_5230</v>
      </c>
    </row>
    <row r="1168" spans="2:9" x14ac:dyDescent="0.25">
      <c r="B1168" s="24" t="s">
        <v>84</v>
      </c>
      <c r="C1168" s="24" t="s">
        <v>2465</v>
      </c>
      <c r="D1168" s="24" t="s">
        <v>2466</v>
      </c>
      <c r="E1168" s="24" t="s">
        <v>2293</v>
      </c>
      <c r="F1168" s="55" t="s">
        <v>126</v>
      </c>
      <c r="G1168" s="55">
        <v>10.350000000000001</v>
      </c>
      <c r="H1168" s="55"/>
      <c r="I1168" s="53" t="str">
        <f t="shared" si="18"/>
        <v>IDX_ID_5248</v>
      </c>
    </row>
    <row r="1169" spans="2:9" x14ac:dyDescent="0.25">
      <c r="B1169" s="24" t="s">
        <v>84</v>
      </c>
      <c r="C1169" s="24" t="s">
        <v>2467</v>
      </c>
      <c r="D1169" s="24" t="s">
        <v>2468</v>
      </c>
      <c r="E1169" s="24" t="s">
        <v>751</v>
      </c>
      <c r="F1169" s="55">
        <v>456.91200000000003</v>
      </c>
      <c r="G1169" s="55">
        <v>842.67</v>
      </c>
      <c r="H1169" s="55">
        <v>618.53</v>
      </c>
      <c r="I1169" s="53" t="str">
        <f t="shared" si="18"/>
        <v>IDX_ID_5289</v>
      </c>
    </row>
    <row r="1170" spans="2:9" x14ac:dyDescent="0.25">
      <c r="B1170" s="24" t="s">
        <v>84</v>
      </c>
      <c r="C1170" s="24" t="s">
        <v>2469</v>
      </c>
      <c r="D1170" s="24" t="s">
        <v>2470</v>
      </c>
      <c r="E1170" s="24" t="s">
        <v>751</v>
      </c>
      <c r="F1170" s="55">
        <v>495.00800000000004</v>
      </c>
      <c r="G1170" s="55">
        <v>790.67250000000001</v>
      </c>
      <c r="H1170" s="55">
        <v>214.11</v>
      </c>
      <c r="I1170" s="53" t="str">
        <f t="shared" si="18"/>
        <v>IDX_ID_5297</v>
      </c>
    </row>
    <row r="1171" spans="2:9" x14ac:dyDescent="0.25">
      <c r="B1171" s="24" t="s">
        <v>84</v>
      </c>
      <c r="C1171" s="24" t="s">
        <v>2471</v>
      </c>
      <c r="D1171" s="24" t="s">
        <v>2472</v>
      </c>
      <c r="E1171" s="24" t="s">
        <v>257</v>
      </c>
      <c r="F1171" s="55" t="s">
        <v>126</v>
      </c>
      <c r="G1171" s="55">
        <v>231.81</v>
      </c>
      <c r="H1171" s="55"/>
      <c r="I1171" s="53" t="str">
        <f t="shared" si="18"/>
        <v>IDX_ID_5560</v>
      </c>
    </row>
    <row r="1172" spans="2:9" x14ac:dyDescent="0.25">
      <c r="B1172" s="24" t="s">
        <v>84</v>
      </c>
      <c r="C1172" s="24" t="s">
        <v>2473</v>
      </c>
      <c r="D1172" s="24" t="s">
        <v>2474</v>
      </c>
      <c r="E1172" s="24" t="s">
        <v>2475</v>
      </c>
      <c r="F1172" s="55">
        <v>2802.7440000000001</v>
      </c>
      <c r="G1172" s="55">
        <v>5273.8050000000003</v>
      </c>
      <c r="H1172" s="55">
        <v>7618.22</v>
      </c>
      <c r="I1172" s="53" t="str">
        <f t="shared" si="18"/>
        <v>IDX_ID_5909</v>
      </c>
    </row>
    <row r="1173" spans="2:9" x14ac:dyDescent="0.25">
      <c r="B1173" s="24" t="s">
        <v>84</v>
      </c>
      <c r="C1173" s="24" t="s">
        <v>2476</v>
      </c>
      <c r="D1173" s="24" t="s">
        <v>2477</v>
      </c>
      <c r="E1173" s="24" t="s">
        <v>2374</v>
      </c>
      <c r="F1173" s="55">
        <v>1765.5840000000001</v>
      </c>
      <c r="G1173" s="55">
        <v>1084.5225</v>
      </c>
      <c r="H1173" s="55">
        <v>1156.26</v>
      </c>
      <c r="I1173" s="53" t="str">
        <f t="shared" si="18"/>
        <v>IDX_ID_6105</v>
      </c>
    </row>
    <row r="1174" spans="2:9" x14ac:dyDescent="0.25">
      <c r="B1174" s="24" t="s">
        <v>84</v>
      </c>
      <c r="C1174" s="24" t="s">
        <v>2478</v>
      </c>
      <c r="D1174" s="24" t="s">
        <v>2479</v>
      </c>
      <c r="E1174" s="24" t="s">
        <v>2293</v>
      </c>
      <c r="F1174" s="55">
        <v>2377.92</v>
      </c>
      <c r="G1174" s="55">
        <v>869.45249999999999</v>
      </c>
      <c r="H1174" s="55">
        <v>1427.17</v>
      </c>
      <c r="I1174" s="53" t="str">
        <f t="shared" si="18"/>
        <v>IDX_ID_6451</v>
      </c>
    </row>
    <row r="1175" spans="2:9" x14ac:dyDescent="0.25">
      <c r="B1175" s="24" t="s">
        <v>84</v>
      </c>
      <c r="C1175" s="24" t="s">
        <v>2480</v>
      </c>
      <c r="D1175" s="24" t="s">
        <v>2481</v>
      </c>
      <c r="E1175" s="24" t="s">
        <v>2293</v>
      </c>
      <c r="F1175" s="55">
        <v>457.6</v>
      </c>
      <c r="G1175" s="55">
        <v>580.49250000000006</v>
      </c>
      <c r="H1175" s="55">
        <v>660</v>
      </c>
      <c r="I1175" s="53" t="str">
        <f t="shared" si="18"/>
        <v>IDX_ID_6469</v>
      </c>
    </row>
    <row r="1176" spans="2:9" x14ac:dyDescent="0.25">
      <c r="B1176" s="24" t="s">
        <v>84</v>
      </c>
      <c r="C1176" s="24" t="s">
        <v>2482</v>
      </c>
      <c r="D1176" s="24" t="s">
        <v>2483</v>
      </c>
      <c r="E1176" s="24" t="s">
        <v>2293</v>
      </c>
      <c r="F1176" s="55">
        <v>78.912000000000006</v>
      </c>
      <c r="G1176" s="55">
        <v>286.44</v>
      </c>
      <c r="H1176" s="55">
        <v>126</v>
      </c>
      <c r="I1176" s="53" t="str">
        <f t="shared" si="18"/>
        <v>IDX_ID_6477</v>
      </c>
    </row>
    <row r="1177" spans="2:9" x14ac:dyDescent="0.25">
      <c r="B1177" s="24" t="s">
        <v>84</v>
      </c>
      <c r="C1177" s="24" t="s">
        <v>2484</v>
      </c>
      <c r="D1177" s="24" t="s">
        <v>2485</v>
      </c>
      <c r="E1177" s="24" t="s">
        <v>2293</v>
      </c>
      <c r="F1177" s="55" t="s">
        <v>126</v>
      </c>
      <c r="G1177" s="55" t="s">
        <v>126</v>
      </c>
      <c r="H1177" s="55"/>
      <c r="I1177" s="53" t="str">
        <f t="shared" si="18"/>
        <v>IDX_ID_6543</v>
      </c>
    </row>
    <row r="1178" spans="2:9" x14ac:dyDescent="0.25">
      <c r="B1178" s="24" t="s">
        <v>84</v>
      </c>
      <c r="C1178" s="24" t="s">
        <v>2486</v>
      </c>
      <c r="D1178" s="24" t="s">
        <v>2487</v>
      </c>
      <c r="E1178" s="24" t="s">
        <v>2293</v>
      </c>
      <c r="F1178" s="55">
        <v>71.024000000000001</v>
      </c>
      <c r="G1178" s="55">
        <v>240.54750000000001</v>
      </c>
      <c r="H1178" s="55">
        <v>142.47</v>
      </c>
      <c r="I1178" s="53" t="str">
        <f t="shared" si="18"/>
        <v>IDX_ID_6766</v>
      </c>
    </row>
    <row r="1179" spans="2:9" x14ac:dyDescent="0.25">
      <c r="B1179" s="24" t="s">
        <v>84</v>
      </c>
      <c r="C1179" s="24" t="s">
        <v>2488</v>
      </c>
      <c r="D1179" s="24" t="s">
        <v>2489</v>
      </c>
      <c r="E1179" s="24" t="s">
        <v>2293</v>
      </c>
      <c r="F1179" s="55" t="s">
        <v>126</v>
      </c>
      <c r="G1179" s="55">
        <v>101.92500000000001</v>
      </c>
      <c r="H1179" s="55"/>
      <c r="I1179" s="53" t="str">
        <f t="shared" si="18"/>
        <v>IDX_ID_6790</v>
      </c>
    </row>
    <row r="1180" spans="2:9" x14ac:dyDescent="0.25">
      <c r="B1180" s="24" t="s">
        <v>84</v>
      </c>
      <c r="C1180" s="24" t="s">
        <v>2490</v>
      </c>
      <c r="D1180" s="24" t="s">
        <v>2491</v>
      </c>
      <c r="E1180" s="24" t="s">
        <v>2293</v>
      </c>
      <c r="F1180" s="55" t="s">
        <v>126</v>
      </c>
      <c r="G1180" s="55" t="s">
        <v>126</v>
      </c>
      <c r="H1180" s="55">
        <v>52.48</v>
      </c>
      <c r="I1180" s="53" t="str">
        <f t="shared" si="18"/>
        <v>IDX_ID_8036</v>
      </c>
    </row>
    <row r="1181" spans="2:9" x14ac:dyDescent="0.25">
      <c r="B1181" s="24" t="s">
        <v>84</v>
      </c>
      <c r="C1181" s="24" t="s">
        <v>2492</v>
      </c>
      <c r="D1181" s="24" t="s">
        <v>2493</v>
      </c>
      <c r="E1181" s="24" t="s">
        <v>257</v>
      </c>
      <c r="F1181" s="55">
        <v>807.93600000000004</v>
      </c>
      <c r="G1181" s="55">
        <v>408.48</v>
      </c>
      <c r="H1181" s="55">
        <v>1138.56</v>
      </c>
      <c r="I1181" s="53" t="str">
        <f t="shared" si="18"/>
        <v>IDX_ID_8846</v>
      </c>
    </row>
    <row r="1182" spans="2:9" x14ac:dyDescent="0.25">
      <c r="B1182" s="24" t="s">
        <v>84</v>
      </c>
      <c r="C1182" s="24" t="s">
        <v>2494</v>
      </c>
      <c r="D1182" s="24" t="s">
        <v>2495</v>
      </c>
      <c r="E1182" s="24" t="s">
        <v>257</v>
      </c>
      <c r="F1182" s="55">
        <v>153.60000000000002</v>
      </c>
      <c r="G1182" s="55">
        <v>731.97749999999996</v>
      </c>
      <c r="H1182" s="55">
        <v>377.71</v>
      </c>
      <c r="I1182" s="53" t="str">
        <f t="shared" si="18"/>
        <v>IDX_ID_8879</v>
      </c>
    </row>
    <row r="1183" spans="2:9" x14ac:dyDescent="0.25">
      <c r="B1183" s="24" t="s">
        <v>84</v>
      </c>
      <c r="C1183" s="24" t="s">
        <v>2496</v>
      </c>
      <c r="D1183" s="24" t="s">
        <v>2497</v>
      </c>
      <c r="E1183" s="24" t="s">
        <v>2293</v>
      </c>
      <c r="F1183" s="55" t="s">
        <v>126</v>
      </c>
      <c r="G1183" s="55" t="s">
        <v>126</v>
      </c>
      <c r="H1183" s="55"/>
      <c r="I1183" s="53" t="str">
        <f t="shared" si="18"/>
        <v>IDX_ID_9158</v>
      </c>
    </row>
    <row r="1184" spans="2:9" x14ac:dyDescent="0.25">
      <c r="B1184" s="24" t="s">
        <v>84</v>
      </c>
      <c r="C1184" s="24" t="s">
        <v>2498</v>
      </c>
      <c r="D1184" s="24" t="s">
        <v>2499</v>
      </c>
      <c r="E1184" s="24" t="s">
        <v>2374</v>
      </c>
      <c r="F1184" s="55" t="s">
        <v>126</v>
      </c>
      <c r="G1184" s="55">
        <v>158.8425</v>
      </c>
      <c r="H1184" s="55">
        <v>742.56</v>
      </c>
      <c r="I1184" s="53" t="str">
        <f t="shared" si="18"/>
        <v>IDX_ID_0008</v>
      </c>
    </row>
    <row r="1185" spans="2:9" x14ac:dyDescent="0.25">
      <c r="B1185" s="24" t="s">
        <v>84</v>
      </c>
      <c r="C1185" s="24" t="s">
        <v>2500</v>
      </c>
      <c r="D1185" s="24" t="s">
        <v>2501</v>
      </c>
      <c r="E1185" s="24" t="s">
        <v>2374</v>
      </c>
      <c r="F1185" s="55" t="s">
        <v>126</v>
      </c>
      <c r="G1185" s="55">
        <v>899.42250000000001</v>
      </c>
      <c r="H1185" s="55">
        <v>3418.59</v>
      </c>
      <c r="I1185" s="53" t="str">
        <f t="shared" si="18"/>
        <v>IDX_ID_0016</v>
      </c>
    </row>
    <row r="1186" spans="2:9" x14ac:dyDescent="0.25">
      <c r="B1186" s="24" t="s">
        <v>84</v>
      </c>
      <c r="C1186" s="24" t="s">
        <v>2502</v>
      </c>
      <c r="D1186" s="24" t="s">
        <v>2503</v>
      </c>
      <c r="E1186" s="24" t="s">
        <v>2293</v>
      </c>
      <c r="F1186" s="55">
        <v>364.48800000000006</v>
      </c>
      <c r="G1186" s="55">
        <v>535.77</v>
      </c>
      <c r="H1186" s="55">
        <v>433.82</v>
      </c>
      <c r="I1186" s="53" t="str">
        <f t="shared" si="18"/>
        <v>IDX_ID_0024</v>
      </c>
    </row>
    <row r="1187" spans="2:9" x14ac:dyDescent="0.25">
      <c r="B1187" s="24" t="s">
        <v>84</v>
      </c>
      <c r="C1187" s="24" t="s">
        <v>2504</v>
      </c>
      <c r="D1187" s="24" t="s">
        <v>2505</v>
      </c>
      <c r="E1187" s="24" t="s">
        <v>2293</v>
      </c>
      <c r="F1187" s="55">
        <v>287.25600000000003</v>
      </c>
      <c r="G1187" s="55">
        <v>425.28</v>
      </c>
      <c r="H1187" s="55">
        <v>613.82000000000005</v>
      </c>
      <c r="I1187" s="53" t="str">
        <f t="shared" si="18"/>
        <v>IDX_ID_0032</v>
      </c>
    </row>
    <row r="1188" spans="2:9" x14ac:dyDescent="0.25">
      <c r="B1188" s="24" t="s">
        <v>84</v>
      </c>
      <c r="C1188" s="24" t="s">
        <v>2506</v>
      </c>
      <c r="D1188" s="24" t="s">
        <v>2507</v>
      </c>
      <c r="E1188" s="24" t="s">
        <v>2293</v>
      </c>
      <c r="F1188" s="55">
        <v>292.92</v>
      </c>
      <c r="G1188" s="55">
        <v>1227.69</v>
      </c>
      <c r="H1188" s="55">
        <v>215.11</v>
      </c>
      <c r="I1188" s="53" t="str">
        <f t="shared" si="18"/>
        <v>IDX_ID_0834</v>
      </c>
    </row>
    <row r="1189" spans="2:9" x14ac:dyDescent="0.25">
      <c r="B1189" s="24" t="s">
        <v>84</v>
      </c>
      <c r="C1189" s="24" t="s">
        <v>2508</v>
      </c>
      <c r="D1189" s="24" t="s">
        <v>2509</v>
      </c>
      <c r="E1189" s="24" t="s">
        <v>2293</v>
      </c>
      <c r="F1189" s="55" t="s">
        <v>126</v>
      </c>
      <c r="G1189" s="55">
        <v>159.1875</v>
      </c>
      <c r="H1189" s="55">
        <v>1032</v>
      </c>
      <c r="I1189" s="53" t="str">
        <f t="shared" si="18"/>
        <v>IDX_ID_0859</v>
      </c>
    </row>
    <row r="1190" spans="2:9" x14ac:dyDescent="0.25">
      <c r="B1190" s="24" t="s">
        <v>84</v>
      </c>
      <c r="C1190" s="24" t="s">
        <v>2510</v>
      </c>
      <c r="D1190" s="24" t="s">
        <v>2511</v>
      </c>
      <c r="E1190" s="24" t="s">
        <v>191</v>
      </c>
      <c r="F1190" s="55">
        <v>1770.896</v>
      </c>
      <c r="G1190" s="55">
        <v>1722.8249999999998</v>
      </c>
      <c r="H1190" s="55">
        <v>1485.35</v>
      </c>
      <c r="I1190" s="53" t="str">
        <f t="shared" si="18"/>
        <v>IDX_ID_0875</v>
      </c>
    </row>
    <row r="1191" spans="2:9" x14ac:dyDescent="0.25">
      <c r="B1191" s="24" t="s">
        <v>84</v>
      </c>
      <c r="C1191" s="24" t="s">
        <v>2512</v>
      </c>
      <c r="D1191" s="24" t="s">
        <v>2513</v>
      </c>
      <c r="E1191" s="24" t="s">
        <v>257</v>
      </c>
      <c r="F1191" s="55">
        <v>4957.6559999999999</v>
      </c>
      <c r="G1191" s="55">
        <v>3837.6749999999997</v>
      </c>
      <c r="H1191" s="55">
        <v>3790.81</v>
      </c>
      <c r="I1191" s="53" t="str">
        <f t="shared" si="18"/>
        <v>IDX_ID_0982</v>
      </c>
    </row>
    <row r="1192" spans="2:9" x14ac:dyDescent="0.25">
      <c r="B1192" s="24" t="s">
        <v>84</v>
      </c>
      <c r="C1192" s="24" t="s">
        <v>2514</v>
      </c>
      <c r="D1192" s="24" t="s">
        <v>2515</v>
      </c>
      <c r="E1192" s="24" t="s">
        <v>2293</v>
      </c>
      <c r="F1192" s="55">
        <v>2069.8960000000002</v>
      </c>
      <c r="G1192" s="55">
        <v>3555.5625</v>
      </c>
      <c r="H1192" s="55">
        <v>3687.1</v>
      </c>
      <c r="I1192" s="53" t="str">
        <f t="shared" si="18"/>
        <v>IDX_ID_1006</v>
      </c>
    </row>
    <row r="1193" spans="2:9" x14ac:dyDescent="0.25">
      <c r="B1193" s="24" t="s">
        <v>84</v>
      </c>
      <c r="C1193" s="24" t="s">
        <v>2516</v>
      </c>
      <c r="D1193" s="24" t="s">
        <v>2517</v>
      </c>
      <c r="E1193" s="24" t="s">
        <v>2293</v>
      </c>
      <c r="F1193" s="55">
        <v>2460.7360000000003</v>
      </c>
      <c r="G1193" s="55">
        <v>4912.0950000000003</v>
      </c>
      <c r="H1193" s="55">
        <v>6079.72</v>
      </c>
      <c r="I1193" s="53" t="str">
        <f t="shared" si="18"/>
        <v>IDX_ID_1014</v>
      </c>
    </row>
    <row r="1194" spans="2:9" x14ac:dyDescent="0.25">
      <c r="B1194" s="24" t="s">
        <v>84</v>
      </c>
      <c r="C1194" s="24" t="s">
        <v>2518</v>
      </c>
      <c r="D1194" s="24" t="s">
        <v>2519</v>
      </c>
      <c r="E1194" s="24" t="s">
        <v>2293</v>
      </c>
      <c r="F1194" s="55" t="s">
        <v>126</v>
      </c>
      <c r="G1194" s="55">
        <v>240.67499999999998</v>
      </c>
      <c r="H1194" s="55">
        <v>135</v>
      </c>
      <c r="I1194" s="53" t="str">
        <f t="shared" si="18"/>
        <v>IDX_ID_1550</v>
      </c>
    </row>
    <row r="1195" spans="2:9" x14ac:dyDescent="0.25">
      <c r="B1195" s="24" t="s">
        <v>84</v>
      </c>
      <c r="C1195" s="24" t="s">
        <v>2520</v>
      </c>
      <c r="D1195" s="24" t="s">
        <v>2521</v>
      </c>
      <c r="E1195" s="24" t="s">
        <v>1368</v>
      </c>
      <c r="F1195" s="55">
        <v>396.04</v>
      </c>
      <c r="G1195" s="55">
        <v>772.37249999999995</v>
      </c>
      <c r="H1195" s="55">
        <v>614.79999999999995</v>
      </c>
      <c r="I1195" s="53" t="str">
        <f t="shared" si="18"/>
        <v>IDX_ID_2046</v>
      </c>
    </row>
    <row r="1196" spans="2:9" x14ac:dyDescent="0.25">
      <c r="B1196" s="24" t="s">
        <v>84</v>
      </c>
      <c r="C1196" s="24" t="s">
        <v>2522</v>
      </c>
      <c r="D1196" s="24" t="s">
        <v>2523</v>
      </c>
      <c r="E1196" s="24" t="s">
        <v>257</v>
      </c>
      <c r="F1196" s="55" t="s">
        <v>126</v>
      </c>
      <c r="G1196" s="55">
        <v>791.13749999999993</v>
      </c>
      <c r="H1196" s="55">
        <v>2898.1</v>
      </c>
      <c r="I1196" s="53" t="str">
        <f t="shared" si="18"/>
        <v>IDX_ID_2509</v>
      </c>
    </row>
    <row r="1197" spans="2:9" x14ac:dyDescent="0.25">
      <c r="B1197" s="24" t="s">
        <v>84</v>
      </c>
      <c r="C1197" s="24" t="s">
        <v>2524</v>
      </c>
      <c r="D1197" s="24" t="s">
        <v>2525</v>
      </c>
      <c r="E1197" s="24" t="s">
        <v>2293</v>
      </c>
      <c r="F1197" s="55" t="s">
        <v>126</v>
      </c>
      <c r="G1197" s="55">
        <v>154.755</v>
      </c>
      <c r="H1197" s="55"/>
      <c r="I1197" s="53" t="str">
        <f t="shared" si="18"/>
        <v>IDX_ID_2533</v>
      </c>
    </row>
    <row r="1198" spans="2:9" x14ac:dyDescent="0.25">
      <c r="B1198" s="24" t="s">
        <v>84</v>
      </c>
      <c r="C1198" s="24" t="s">
        <v>2526</v>
      </c>
      <c r="D1198" s="24" t="s">
        <v>2527</v>
      </c>
      <c r="E1198" s="24" t="s">
        <v>2475</v>
      </c>
      <c r="F1198" s="55">
        <v>4577.1040000000003</v>
      </c>
      <c r="G1198" s="55">
        <v>7962.3225000000002</v>
      </c>
      <c r="H1198" s="55">
        <v>9887.9500000000007</v>
      </c>
      <c r="I1198" s="53" t="str">
        <f t="shared" si="18"/>
        <v>IDX_ID_2657</v>
      </c>
    </row>
    <row r="1199" spans="2:9" x14ac:dyDescent="0.25">
      <c r="B1199" s="24" t="s">
        <v>84</v>
      </c>
      <c r="C1199" s="24" t="s">
        <v>2528</v>
      </c>
      <c r="D1199" s="24" t="s">
        <v>2529</v>
      </c>
      <c r="E1199" s="24" t="s">
        <v>2293</v>
      </c>
      <c r="F1199" s="55" t="s">
        <v>126</v>
      </c>
      <c r="G1199" s="55" t="s">
        <v>126</v>
      </c>
      <c r="H1199" s="55">
        <v>473.1</v>
      </c>
      <c r="I1199" s="53" t="str">
        <f t="shared" si="18"/>
        <v>IDX_ID_2699</v>
      </c>
    </row>
    <row r="1200" spans="2:9" x14ac:dyDescent="0.25">
      <c r="B1200" s="24" t="s">
        <v>84</v>
      </c>
      <c r="C1200" s="24" t="s">
        <v>2530</v>
      </c>
      <c r="D1200" s="24" t="s">
        <v>2531</v>
      </c>
      <c r="E1200" s="24" t="s">
        <v>2293</v>
      </c>
      <c r="F1200" s="55">
        <v>104.224</v>
      </c>
      <c r="G1200" s="55">
        <v>48.442500000000003</v>
      </c>
      <c r="H1200" s="55">
        <v>960.36</v>
      </c>
      <c r="I1200" s="53" t="str">
        <f t="shared" si="18"/>
        <v>IDX_ID_2707</v>
      </c>
    </row>
    <row r="1201" spans="2:9" x14ac:dyDescent="0.25">
      <c r="B1201" s="24" t="s">
        <v>84</v>
      </c>
      <c r="C1201" s="24" t="s">
        <v>2532</v>
      </c>
      <c r="D1201" s="24" t="s">
        <v>2533</v>
      </c>
      <c r="E1201" s="24" t="s">
        <v>2293</v>
      </c>
      <c r="F1201" s="55" t="s">
        <v>126</v>
      </c>
      <c r="G1201" s="55" t="s">
        <v>126</v>
      </c>
      <c r="H1201" s="55">
        <v>-67.66</v>
      </c>
      <c r="I1201" s="53" t="str">
        <f t="shared" si="18"/>
        <v>IDX_ID_2715</v>
      </c>
    </row>
    <row r="1202" spans="2:9" x14ac:dyDescent="0.25">
      <c r="B1202" s="24" t="s">
        <v>84</v>
      </c>
      <c r="C1202" s="24" t="s">
        <v>2534</v>
      </c>
      <c r="D1202" s="24" t="s">
        <v>2535</v>
      </c>
      <c r="E1202" s="24" t="s">
        <v>2293</v>
      </c>
      <c r="F1202" s="55" t="s">
        <v>126</v>
      </c>
      <c r="G1202" s="55" t="s">
        <v>126</v>
      </c>
      <c r="H1202" s="55"/>
      <c r="I1202" s="53" t="str">
        <f t="shared" si="18"/>
        <v>IDX_ID_2723</v>
      </c>
    </row>
    <row r="1203" spans="2:9" x14ac:dyDescent="0.25">
      <c r="B1203" s="24" t="s">
        <v>84</v>
      </c>
      <c r="C1203" s="24" t="s">
        <v>2536</v>
      </c>
      <c r="D1203" s="24" t="s">
        <v>2537</v>
      </c>
      <c r="E1203" s="24" t="s">
        <v>2293</v>
      </c>
      <c r="F1203" s="55" t="s">
        <v>126</v>
      </c>
      <c r="G1203" s="55">
        <v>457.04250000000002</v>
      </c>
      <c r="H1203" s="55"/>
      <c r="I1203" s="53" t="str">
        <f t="shared" si="18"/>
        <v>IDX_ID_2756</v>
      </c>
    </row>
    <row r="1204" spans="2:9" x14ac:dyDescent="0.25">
      <c r="B1204" s="24" t="s">
        <v>84</v>
      </c>
      <c r="C1204" s="24" t="s">
        <v>2538</v>
      </c>
      <c r="D1204" s="24" t="s">
        <v>2539</v>
      </c>
      <c r="E1204" s="24" t="s">
        <v>2293</v>
      </c>
      <c r="F1204" s="55" t="s">
        <v>126</v>
      </c>
      <c r="G1204" s="55" t="s">
        <v>126</v>
      </c>
      <c r="H1204" s="55"/>
      <c r="I1204" s="53" t="str">
        <f t="shared" si="18"/>
        <v>IDX_ID_2939</v>
      </c>
    </row>
    <row r="1205" spans="2:9" x14ac:dyDescent="0.25">
      <c r="B1205" s="24" t="s">
        <v>84</v>
      </c>
      <c r="C1205" s="24" t="s">
        <v>2540</v>
      </c>
      <c r="D1205" s="24" t="s">
        <v>2541</v>
      </c>
      <c r="E1205" s="24" t="s">
        <v>2293</v>
      </c>
      <c r="F1205" s="55">
        <v>1679.664</v>
      </c>
      <c r="G1205" s="55">
        <v>1391.6324999999999</v>
      </c>
      <c r="H1205" s="55">
        <v>1831.92</v>
      </c>
      <c r="I1205" s="53" t="str">
        <f t="shared" si="18"/>
        <v>IDX_ID_3051</v>
      </c>
    </row>
    <row r="1206" spans="2:9" x14ac:dyDescent="0.25">
      <c r="B1206" s="24" t="s">
        <v>84</v>
      </c>
      <c r="C1206" s="24" t="s">
        <v>2542</v>
      </c>
      <c r="D1206" s="24" t="s">
        <v>2543</v>
      </c>
      <c r="E1206" s="24" t="s">
        <v>2293</v>
      </c>
      <c r="F1206" s="55">
        <v>2430.7200000000003</v>
      </c>
      <c r="G1206" s="55">
        <v>1988.5350000000001</v>
      </c>
      <c r="H1206" s="55">
        <v>5046.9799999999996</v>
      </c>
      <c r="I1206" s="53" t="str">
        <f t="shared" si="18"/>
        <v>IDX_ID_3069</v>
      </c>
    </row>
    <row r="1207" spans="2:9" x14ac:dyDescent="0.25">
      <c r="B1207" s="24" t="s">
        <v>84</v>
      </c>
      <c r="C1207" s="24" t="s">
        <v>2544</v>
      </c>
      <c r="D1207" s="24" t="s">
        <v>2545</v>
      </c>
      <c r="E1207" s="24" t="s">
        <v>2293</v>
      </c>
      <c r="F1207" s="55">
        <v>3400.9519999999998</v>
      </c>
      <c r="G1207" s="55">
        <v>2055.915</v>
      </c>
      <c r="H1207" s="55">
        <v>1437.3</v>
      </c>
      <c r="I1207" s="53" t="str">
        <f t="shared" si="18"/>
        <v>IDX_ID_3077</v>
      </c>
    </row>
    <row r="1208" spans="2:9" x14ac:dyDescent="0.25">
      <c r="B1208" s="24" t="s">
        <v>84</v>
      </c>
      <c r="C1208" s="24" t="s">
        <v>2546</v>
      </c>
      <c r="D1208" s="24" t="s">
        <v>2547</v>
      </c>
      <c r="E1208" s="24" t="s">
        <v>2293</v>
      </c>
      <c r="F1208" s="55">
        <v>938.98400000000004</v>
      </c>
      <c r="G1208" s="55">
        <v>633.14250000000004</v>
      </c>
      <c r="H1208" s="55">
        <v>500.98</v>
      </c>
      <c r="I1208" s="53" t="str">
        <f t="shared" si="18"/>
        <v>IDX_ID_3085</v>
      </c>
    </row>
    <row r="1209" spans="2:9" x14ac:dyDescent="0.25">
      <c r="B1209" s="24" t="s">
        <v>84</v>
      </c>
      <c r="C1209" s="24" t="s">
        <v>2548</v>
      </c>
      <c r="D1209" s="24" t="s">
        <v>2549</v>
      </c>
      <c r="E1209" s="24" t="s">
        <v>2293</v>
      </c>
      <c r="F1209" s="55">
        <v>92.544000000000011</v>
      </c>
      <c r="G1209" s="55">
        <v>297.70499999999998</v>
      </c>
      <c r="H1209" s="55">
        <v>84</v>
      </c>
      <c r="I1209" s="53" t="str">
        <f t="shared" si="18"/>
        <v>IDX_ID_3101</v>
      </c>
    </row>
    <row r="1210" spans="2:9" x14ac:dyDescent="0.25">
      <c r="B1210" s="24" t="s">
        <v>84</v>
      </c>
      <c r="C1210" s="24" t="s">
        <v>2550</v>
      </c>
      <c r="D1210" s="24" t="s">
        <v>2551</v>
      </c>
      <c r="E1210" s="24" t="s">
        <v>2293</v>
      </c>
      <c r="F1210" s="55">
        <v>147.32000000000002</v>
      </c>
      <c r="G1210" s="55">
        <v>237.88499999999999</v>
      </c>
      <c r="H1210" s="55">
        <v>136.79</v>
      </c>
      <c r="I1210" s="53" t="str">
        <f t="shared" si="18"/>
        <v>IDX_ID_3119</v>
      </c>
    </row>
    <row r="1211" spans="2:9" x14ac:dyDescent="0.25">
      <c r="B1211" s="24" t="s">
        <v>84</v>
      </c>
      <c r="C1211" s="24" t="s">
        <v>2552</v>
      </c>
      <c r="D1211" s="24" t="s">
        <v>2553</v>
      </c>
      <c r="E1211" s="24" t="s">
        <v>2293</v>
      </c>
      <c r="F1211" s="55">
        <v>4743.7120000000004</v>
      </c>
      <c r="G1211" s="55">
        <v>3705.9075000000003</v>
      </c>
      <c r="H1211" s="55">
        <v>6704.44</v>
      </c>
      <c r="I1211" s="53" t="str">
        <f t="shared" si="18"/>
        <v>IDX_ID_3127</v>
      </c>
    </row>
    <row r="1212" spans="2:9" x14ac:dyDescent="0.25">
      <c r="B1212" s="24" t="s">
        <v>84</v>
      </c>
      <c r="C1212" s="24" t="s">
        <v>2554</v>
      </c>
      <c r="D1212" s="24" t="s">
        <v>2555</v>
      </c>
      <c r="E1212" s="24" t="s">
        <v>2293</v>
      </c>
      <c r="F1212" s="55">
        <v>529.31200000000001</v>
      </c>
      <c r="G1212" s="55">
        <v>996.87000000000012</v>
      </c>
      <c r="H1212" s="55">
        <v>1266.03</v>
      </c>
      <c r="I1212" s="53" t="str">
        <f t="shared" si="18"/>
        <v>IDX_ID_3135</v>
      </c>
    </row>
    <row r="1213" spans="2:9" x14ac:dyDescent="0.25">
      <c r="B1213" s="24" t="s">
        <v>84</v>
      </c>
      <c r="C1213" s="24" t="s">
        <v>2556</v>
      </c>
      <c r="D1213" s="24" t="s">
        <v>2557</v>
      </c>
      <c r="E1213" s="24" t="s">
        <v>2293</v>
      </c>
      <c r="F1213" s="55">
        <v>1442.2719999999999</v>
      </c>
      <c r="G1213" s="55">
        <v>1629.0225</v>
      </c>
      <c r="H1213" s="55">
        <v>2999.17</v>
      </c>
      <c r="I1213" s="53" t="str">
        <f t="shared" si="18"/>
        <v>IDX_ID_3168</v>
      </c>
    </row>
    <row r="1214" spans="2:9" x14ac:dyDescent="0.25">
      <c r="B1214" s="24" t="s">
        <v>84</v>
      </c>
      <c r="C1214" s="24" t="s">
        <v>2558</v>
      </c>
      <c r="D1214" s="24" t="s">
        <v>2559</v>
      </c>
      <c r="E1214" s="24" t="s">
        <v>2340</v>
      </c>
      <c r="F1214" s="55" t="s">
        <v>126</v>
      </c>
      <c r="G1214" s="55">
        <v>212.78249999999997</v>
      </c>
      <c r="H1214" s="55"/>
      <c r="I1214" s="53" t="str">
        <f t="shared" si="18"/>
        <v>IDX_ID_3275</v>
      </c>
    </row>
    <row r="1215" spans="2:9" x14ac:dyDescent="0.25">
      <c r="B1215" s="24" t="s">
        <v>84</v>
      </c>
      <c r="C1215" s="24" t="s">
        <v>2560</v>
      </c>
      <c r="D1215" s="24" t="s">
        <v>2561</v>
      </c>
      <c r="E1215" s="24" t="s">
        <v>2369</v>
      </c>
      <c r="F1215" s="55" t="s">
        <v>126</v>
      </c>
      <c r="G1215" s="55">
        <v>397.57500000000005</v>
      </c>
      <c r="H1215" s="55"/>
      <c r="I1215" s="53" t="str">
        <f t="shared" si="18"/>
        <v>IDX_ID_3481</v>
      </c>
    </row>
    <row r="1216" spans="2:9" x14ac:dyDescent="0.25">
      <c r="B1216" s="24" t="s">
        <v>84</v>
      </c>
      <c r="C1216" s="24" t="s">
        <v>2562</v>
      </c>
      <c r="D1216" s="24" t="s">
        <v>2563</v>
      </c>
      <c r="E1216" s="24" t="s">
        <v>2369</v>
      </c>
      <c r="F1216" s="55" t="s">
        <v>126</v>
      </c>
      <c r="G1216" s="55">
        <v>264.65999999999997</v>
      </c>
      <c r="H1216" s="55"/>
      <c r="I1216" s="53" t="str">
        <f t="shared" si="18"/>
        <v>IDX_ID_3499</v>
      </c>
    </row>
    <row r="1217" spans="2:9" x14ac:dyDescent="0.25">
      <c r="B1217" s="24" t="s">
        <v>84</v>
      </c>
      <c r="C1217" s="24" t="s">
        <v>2564</v>
      </c>
      <c r="D1217" s="24" t="s">
        <v>2565</v>
      </c>
      <c r="E1217" s="24" t="s">
        <v>257</v>
      </c>
      <c r="F1217" s="55">
        <v>7119.6640000000007</v>
      </c>
      <c r="G1217" s="55">
        <v>9423.9225000000006</v>
      </c>
      <c r="H1217" s="55">
        <v>15059.04</v>
      </c>
      <c r="I1217" s="53" t="str">
        <f t="shared" si="18"/>
        <v>IDX_ID_3515</v>
      </c>
    </row>
    <row r="1218" spans="2:9" x14ac:dyDescent="0.25">
      <c r="B1218" s="24" t="s">
        <v>84</v>
      </c>
      <c r="C1218" s="24" t="s">
        <v>2566</v>
      </c>
      <c r="D1218" s="24" t="s">
        <v>2567</v>
      </c>
      <c r="E1218" s="24" t="s">
        <v>257</v>
      </c>
      <c r="F1218" s="55" t="s">
        <v>126</v>
      </c>
      <c r="G1218" s="55">
        <v>2485.2224999999999</v>
      </c>
      <c r="H1218" s="55">
        <v>3517.44</v>
      </c>
      <c r="I1218" s="53" t="str">
        <f t="shared" si="18"/>
        <v>IDX_ID_3523</v>
      </c>
    </row>
    <row r="1219" spans="2:9" x14ac:dyDescent="0.25">
      <c r="B1219" s="24" t="s">
        <v>84</v>
      </c>
      <c r="C1219" s="24" t="s">
        <v>2568</v>
      </c>
      <c r="D1219" s="24" t="s">
        <v>2569</v>
      </c>
      <c r="E1219" s="24" t="s">
        <v>257</v>
      </c>
      <c r="F1219" s="55">
        <v>5568.424</v>
      </c>
      <c r="G1219" s="55">
        <v>5547.5249999999996</v>
      </c>
      <c r="H1219" s="55"/>
      <c r="I1219" s="53" t="str">
        <f t="shared" si="18"/>
        <v>IDX_ID_3531</v>
      </c>
    </row>
    <row r="1220" spans="2:9" x14ac:dyDescent="0.25">
      <c r="B1220" s="24" t="s">
        <v>84</v>
      </c>
      <c r="C1220" s="24" t="s">
        <v>2570</v>
      </c>
      <c r="D1220" s="24" t="s">
        <v>2571</v>
      </c>
      <c r="E1220" s="24" t="s">
        <v>2475</v>
      </c>
      <c r="F1220" s="55" t="s">
        <v>126</v>
      </c>
      <c r="G1220" s="55">
        <v>2001.4575</v>
      </c>
      <c r="H1220" s="55"/>
      <c r="I1220" s="53" t="str">
        <f t="shared" ref="I1220:I1283" si="19">"IDX_ID_" &amp; RIGHT(C1220,4)</f>
        <v>IDX_ID_3549</v>
      </c>
    </row>
    <row r="1221" spans="2:9" x14ac:dyDescent="0.25">
      <c r="B1221" s="24" t="s">
        <v>84</v>
      </c>
      <c r="C1221" s="24" t="s">
        <v>2572</v>
      </c>
      <c r="D1221" s="24" t="s">
        <v>2573</v>
      </c>
      <c r="E1221" s="24" t="s">
        <v>2293</v>
      </c>
      <c r="F1221" s="55">
        <v>1139.44</v>
      </c>
      <c r="G1221" s="55">
        <v>1639.2674999999999</v>
      </c>
      <c r="H1221" s="55">
        <v>381.36</v>
      </c>
      <c r="I1221" s="53" t="str">
        <f t="shared" si="19"/>
        <v>IDX_ID_4158</v>
      </c>
    </row>
    <row r="1222" spans="2:9" x14ac:dyDescent="0.25">
      <c r="B1222" s="24" t="s">
        <v>84</v>
      </c>
      <c r="C1222" s="24" t="s">
        <v>2574</v>
      </c>
      <c r="D1222" s="24" t="s">
        <v>2575</v>
      </c>
      <c r="E1222" s="24" t="s">
        <v>2293</v>
      </c>
      <c r="F1222" s="55">
        <v>882.096</v>
      </c>
      <c r="G1222" s="55">
        <v>705.67499999999995</v>
      </c>
      <c r="H1222" s="55">
        <v>1368.87</v>
      </c>
      <c r="I1222" s="53" t="str">
        <f t="shared" si="19"/>
        <v>IDX_ID_4166</v>
      </c>
    </row>
    <row r="1223" spans="2:9" x14ac:dyDescent="0.25">
      <c r="B1223" s="24" t="s">
        <v>84</v>
      </c>
      <c r="C1223" s="24" t="s">
        <v>2576</v>
      </c>
      <c r="D1223" s="24" t="s">
        <v>2577</v>
      </c>
      <c r="E1223" s="24" t="s">
        <v>2293</v>
      </c>
      <c r="F1223" s="55">
        <v>1214.4000000000001</v>
      </c>
      <c r="G1223" s="55">
        <v>2432.4674999999997</v>
      </c>
      <c r="H1223" s="55">
        <v>2336.14</v>
      </c>
      <c r="I1223" s="53" t="str">
        <f t="shared" si="19"/>
        <v>IDX_ID_4174</v>
      </c>
    </row>
    <row r="1224" spans="2:9" x14ac:dyDescent="0.25">
      <c r="B1224" s="24" t="s">
        <v>84</v>
      </c>
      <c r="C1224" s="24" t="s">
        <v>2578</v>
      </c>
      <c r="D1224" s="24" t="s">
        <v>2579</v>
      </c>
      <c r="E1224" s="24" t="s">
        <v>257</v>
      </c>
      <c r="F1224" s="55">
        <v>1119.24</v>
      </c>
      <c r="G1224" s="55">
        <v>1336.1100000000001</v>
      </c>
      <c r="H1224" s="55">
        <v>2094.0700000000002</v>
      </c>
      <c r="I1224" s="53" t="str">
        <f t="shared" si="19"/>
        <v>IDX_ID_4182</v>
      </c>
    </row>
    <row r="1225" spans="2:9" x14ac:dyDescent="0.25">
      <c r="B1225" s="24" t="s">
        <v>84</v>
      </c>
      <c r="C1225" s="24" t="s">
        <v>2580</v>
      </c>
      <c r="D1225" s="24" t="s">
        <v>2581</v>
      </c>
      <c r="E1225" s="24" t="s">
        <v>257</v>
      </c>
      <c r="F1225" s="55">
        <v>3678.5440000000003</v>
      </c>
      <c r="G1225" s="55">
        <v>4040.58</v>
      </c>
      <c r="H1225" s="55">
        <v>4132.3100000000004</v>
      </c>
      <c r="I1225" s="53" t="str">
        <f t="shared" si="19"/>
        <v>IDX_ID_4190</v>
      </c>
    </row>
    <row r="1226" spans="2:9" x14ac:dyDescent="0.25">
      <c r="B1226" s="24" t="s">
        <v>84</v>
      </c>
      <c r="C1226" s="24" t="s">
        <v>2582</v>
      </c>
      <c r="D1226" s="24" t="s">
        <v>2583</v>
      </c>
      <c r="E1226" s="24" t="s">
        <v>257</v>
      </c>
      <c r="F1226" s="55" t="s">
        <v>126</v>
      </c>
      <c r="G1226" s="55">
        <v>1075.29</v>
      </c>
      <c r="H1226" s="55"/>
      <c r="I1226" s="53" t="str">
        <f t="shared" si="19"/>
        <v>IDX_ID_4224</v>
      </c>
    </row>
    <row r="1227" spans="2:9" x14ac:dyDescent="0.25">
      <c r="B1227" s="24" t="s">
        <v>84</v>
      </c>
      <c r="C1227" s="24" t="s">
        <v>2584</v>
      </c>
      <c r="D1227" s="24" t="s">
        <v>2585</v>
      </c>
      <c r="E1227" s="24" t="s">
        <v>2293</v>
      </c>
      <c r="F1227" s="55" t="s">
        <v>126</v>
      </c>
      <c r="G1227" s="55">
        <v>343.79999999999995</v>
      </c>
      <c r="H1227" s="55"/>
      <c r="I1227" s="53" t="str">
        <f t="shared" si="19"/>
        <v>IDX_ID_4398</v>
      </c>
    </row>
    <row r="1228" spans="2:9" x14ac:dyDescent="0.25">
      <c r="B1228" s="24" t="s">
        <v>84</v>
      </c>
      <c r="C1228" s="24" t="s">
        <v>2586</v>
      </c>
      <c r="D1228" s="24" t="s">
        <v>2587</v>
      </c>
      <c r="E1228" s="24" t="s">
        <v>2374</v>
      </c>
      <c r="F1228" s="55">
        <v>446.26400000000007</v>
      </c>
      <c r="G1228" s="55" t="s">
        <v>126</v>
      </c>
      <c r="H1228" s="55">
        <v>522.69000000000005</v>
      </c>
      <c r="I1228" s="53" t="str">
        <f t="shared" si="19"/>
        <v>IDX_ID_4448</v>
      </c>
    </row>
    <row r="1229" spans="2:9" x14ac:dyDescent="0.25">
      <c r="B1229" s="24" t="s">
        <v>84</v>
      </c>
      <c r="C1229" s="24" t="s">
        <v>2588</v>
      </c>
      <c r="D1229" s="24" t="s">
        <v>2589</v>
      </c>
      <c r="E1229" s="24" t="s">
        <v>2374</v>
      </c>
      <c r="F1229" s="55">
        <v>120.99200000000002</v>
      </c>
      <c r="G1229" s="55" t="s">
        <v>126</v>
      </c>
      <c r="H1229" s="55">
        <v>420.6</v>
      </c>
      <c r="I1229" s="53" t="str">
        <f t="shared" si="19"/>
        <v>IDX_ID_4455</v>
      </c>
    </row>
    <row r="1230" spans="2:9" x14ac:dyDescent="0.25">
      <c r="B1230" s="24" t="s">
        <v>84</v>
      </c>
      <c r="C1230" s="24" t="s">
        <v>2590</v>
      </c>
      <c r="D1230" s="24" t="s">
        <v>2591</v>
      </c>
      <c r="E1230" s="24" t="s">
        <v>2374</v>
      </c>
      <c r="F1230" s="55">
        <v>359.44800000000004</v>
      </c>
      <c r="G1230" s="55" t="s">
        <v>126</v>
      </c>
      <c r="H1230" s="55">
        <v>626.57000000000005</v>
      </c>
      <c r="I1230" s="53" t="str">
        <f t="shared" si="19"/>
        <v>IDX_ID_4463</v>
      </c>
    </row>
    <row r="1231" spans="2:9" x14ac:dyDescent="0.25">
      <c r="B1231" s="24" t="s">
        <v>84</v>
      </c>
      <c r="C1231" s="24" t="s">
        <v>2592</v>
      </c>
      <c r="D1231" s="24" t="s">
        <v>2593</v>
      </c>
      <c r="E1231" s="24" t="s">
        <v>2374</v>
      </c>
      <c r="F1231" s="55">
        <v>711.96800000000007</v>
      </c>
      <c r="G1231" s="55">
        <v>913.70249999999999</v>
      </c>
      <c r="H1231" s="55">
        <v>442.01</v>
      </c>
      <c r="I1231" s="53" t="str">
        <f t="shared" si="19"/>
        <v>IDX_ID_4471</v>
      </c>
    </row>
    <row r="1232" spans="2:9" x14ac:dyDescent="0.25">
      <c r="B1232" s="24" t="s">
        <v>84</v>
      </c>
      <c r="C1232" s="24" t="s">
        <v>2594</v>
      </c>
      <c r="D1232" s="24" t="s">
        <v>2595</v>
      </c>
      <c r="E1232" s="24" t="s">
        <v>2374</v>
      </c>
      <c r="F1232" s="55">
        <v>257.08800000000002</v>
      </c>
      <c r="G1232" s="55">
        <v>603.29250000000002</v>
      </c>
      <c r="H1232" s="55">
        <v>329.97</v>
      </c>
      <c r="I1232" s="53" t="str">
        <f t="shared" si="19"/>
        <v>IDX_ID_4489</v>
      </c>
    </row>
    <row r="1233" spans="2:9" x14ac:dyDescent="0.25">
      <c r="B1233" s="24" t="s">
        <v>84</v>
      </c>
      <c r="C1233" s="24" t="s">
        <v>2596</v>
      </c>
      <c r="D1233" s="24" t="s">
        <v>2597</v>
      </c>
      <c r="E1233" s="24" t="s">
        <v>2374</v>
      </c>
      <c r="F1233" s="55">
        <v>181.28</v>
      </c>
      <c r="G1233" s="55">
        <v>955.56</v>
      </c>
      <c r="H1233" s="55">
        <v>396.9</v>
      </c>
      <c r="I1233" s="53" t="str">
        <f t="shared" si="19"/>
        <v>IDX_ID_4497</v>
      </c>
    </row>
    <row r="1234" spans="2:9" x14ac:dyDescent="0.25">
      <c r="B1234" s="24" t="s">
        <v>84</v>
      </c>
      <c r="C1234" s="24" t="s">
        <v>2598</v>
      </c>
      <c r="D1234" s="24" t="s">
        <v>2599</v>
      </c>
      <c r="E1234" s="24" t="s">
        <v>2293</v>
      </c>
      <c r="F1234" s="55">
        <v>1362.4960000000001</v>
      </c>
      <c r="G1234" s="55" t="s">
        <v>126</v>
      </c>
      <c r="H1234" s="55">
        <v>2799.17</v>
      </c>
      <c r="I1234" s="53" t="str">
        <f t="shared" si="19"/>
        <v>IDX_ID_4604</v>
      </c>
    </row>
    <row r="1235" spans="2:9" x14ac:dyDescent="0.25">
      <c r="B1235" s="24" t="s">
        <v>84</v>
      </c>
      <c r="C1235" s="24" t="s">
        <v>2600</v>
      </c>
      <c r="D1235" s="24" t="s">
        <v>2601</v>
      </c>
      <c r="E1235" s="24" t="s">
        <v>2293</v>
      </c>
      <c r="F1235" s="55" t="s">
        <v>126</v>
      </c>
      <c r="G1235" s="55">
        <v>4094.49</v>
      </c>
      <c r="H1235" s="55"/>
      <c r="I1235" s="53" t="str">
        <f t="shared" si="19"/>
        <v>IDX_ID__NEW</v>
      </c>
    </row>
    <row r="1236" spans="2:9" x14ac:dyDescent="0.25">
      <c r="B1236" s="24" t="s">
        <v>84</v>
      </c>
      <c r="C1236" s="24" t="s">
        <v>2602</v>
      </c>
      <c r="D1236" s="24" t="s">
        <v>2603</v>
      </c>
      <c r="E1236" s="24" t="s">
        <v>2293</v>
      </c>
      <c r="F1236" s="55">
        <v>1553.5360000000001</v>
      </c>
      <c r="G1236" s="55" t="s">
        <v>126</v>
      </c>
      <c r="H1236" s="55">
        <v>3662.95</v>
      </c>
      <c r="I1236" s="53" t="str">
        <f t="shared" si="19"/>
        <v>IDX_ID_4612</v>
      </c>
    </row>
    <row r="1237" spans="2:9" x14ac:dyDescent="0.25">
      <c r="B1237" s="24" t="s">
        <v>84</v>
      </c>
      <c r="C1237" s="24" t="s">
        <v>2604</v>
      </c>
      <c r="D1237" s="24" t="s">
        <v>2605</v>
      </c>
      <c r="E1237" s="24" t="s">
        <v>2293</v>
      </c>
      <c r="F1237" s="55" t="s">
        <v>126</v>
      </c>
      <c r="G1237" s="55">
        <v>4869.57</v>
      </c>
      <c r="H1237" s="55"/>
      <c r="I1237" s="53" t="str">
        <f t="shared" si="19"/>
        <v>IDX_ID__NEW</v>
      </c>
    </row>
    <row r="1238" spans="2:9" x14ac:dyDescent="0.25">
      <c r="B1238" s="24" t="s">
        <v>84</v>
      </c>
      <c r="C1238" s="24" t="s">
        <v>2606</v>
      </c>
      <c r="D1238" s="24" t="s">
        <v>2607</v>
      </c>
      <c r="E1238" s="24" t="s">
        <v>751</v>
      </c>
      <c r="F1238" s="55" t="s">
        <v>126</v>
      </c>
      <c r="G1238" s="55">
        <v>263.34749999999997</v>
      </c>
      <c r="H1238" s="55"/>
      <c r="I1238" s="53" t="str">
        <f t="shared" si="19"/>
        <v>IDX_ID_5510</v>
      </c>
    </row>
    <row r="1239" spans="2:9" x14ac:dyDescent="0.25">
      <c r="B1239" s="24" t="s">
        <v>84</v>
      </c>
      <c r="C1239" s="24" t="s">
        <v>2608</v>
      </c>
      <c r="D1239" s="24" t="s">
        <v>2609</v>
      </c>
      <c r="E1239" s="24" t="s">
        <v>751</v>
      </c>
      <c r="F1239" s="55" t="s">
        <v>126</v>
      </c>
      <c r="G1239" s="55">
        <v>402.28499999999997</v>
      </c>
      <c r="H1239" s="55"/>
      <c r="I1239" s="53" t="str">
        <f t="shared" si="19"/>
        <v>IDX_ID_5528</v>
      </c>
    </row>
    <row r="1240" spans="2:9" x14ac:dyDescent="0.25">
      <c r="B1240" s="24" t="s">
        <v>84</v>
      </c>
      <c r="C1240" s="24" t="s">
        <v>2610</v>
      </c>
      <c r="D1240" s="24" t="s">
        <v>2611</v>
      </c>
      <c r="E1240" s="24" t="s">
        <v>257</v>
      </c>
      <c r="F1240" s="55">
        <v>2803.2080000000005</v>
      </c>
      <c r="G1240" s="55">
        <v>958.81500000000005</v>
      </c>
      <c r="H1240" s="55">
        <v>3645.6</v>
      </c>
      <c r="I1240" s="53" t="str">
        <f t="shared" si="19"/>
        <v>IDX_ID_5593</v>
      </c>
    </row>
    <row r="1241" spans="2:9" x14ac:dyDescent="0.25">
      <c r="B1241" s="24" t="s">
        <v>84</v>
      </c>
      <c r="C1241" s="24" t="s">
        <v>2612</v>
      </c>
      <c r="D1241" s="24" t="s">
        <v>2613</v>
      </c>
      <c r="E1241" s="24" t="s">
        <v>257</v>
      </c>
      <c r="F1241" s="55" t="s">
        <v>126</v>
      </c>
      <c r="G1241" s="55">
        <v>639.69749999999999</v>
      </c>
      <c r="H1241" s="55"/>
      <c r="I1241" s="53" t="str">
        <f t="shared" si="19"/>
        <v>IDX_ID_5601</v>
      </c>
    </row>
    <row r="1242" spans="2:9" x14ac:dyDescent="0.25">
      <c r="B1242" s="24" t="s">
        <v>84</v>
      </c>
      <c r="C1242" s="24" t="s">
        <v>2614</v>
      </c>
      <c r="D1242" s="24" t="s">
        <v>2615</v>
      </c>
      <c r="E1242" s="24" t="s">
        <v>974</v>
      </c>
      <c r="F1242" s="55">
        <v>2046.5520000000001</v>
      </c>
      <c r="G1242" s="55">
        <v>1930.0274999999999</v>
      </c>
      <c r="H1242" s="55">
        <v>2604.96</v>
      </c>
      <c r="I1242" s="53" t="str">
        <f t="shared" si="19"/>
        <v>IDX_ID_5809</v>
      </c>
    </row>
    <row r="1243" spans="2:9" x14ac:dyDescent="0.25">
      <c r="B1243" s="24" t="s">
        <v>84</v>
      </c>
      <c r="C1243" s="24" t="s">
        <v>2616</v>
      </c>
      <c r="D1243" s="24" t="s">
        <v>2617</v>
      </c>
      <c r="E1243" s="24" t="s">
        <v>974</v>
      </c>
      <c r="F1243" s="55" t="s">
        <v>126</v>
      </c>
      <c r="G1243" s="55">
        <v>113.0625</v>
      </c>
      <c r="H1243" s="55"/>
      <c r="I1243" s="53" t="str">
        <f t="shared" si="19"/>
        <v>IDX_ID_5817</v>
      </c>
    </row>
    <row r="1244" spans="2:9" x14ac:dyDescent="0.25">
      <c r="B1244" s="24" t="s">
        <v>84</v>
      </c>
      <c r="C1244" s="24" t="s">
        <v>2618</v>
      </c>
      <c r="D1244" s="24" t="s">
        <v>2619</v>
      </c>
      <c r="E1244" s="24" t="s">
        <v>257</v>
      </c>
      <c r="F1244" s="55" t="s">
        <v>126</v>
      </c>
      <c r="G1244" s="55">
        <v>364.03499999999997</v>
      </c>
      <c r="H1244" s="55"/>
      <c r="I1244" s="53" t="str">
        <f t="shared" si="19"/>
        <v>IDX_ID_5932</v>
      </c>
    </row>
    <row r="1245" spans="2:9" x14ac:dyDescent="0.25">
      <c r="B1245" s="24" t="s">
        <v>84</v>
      </c>
      <c r="C1245" s="24" t="s">
        <v>2620</v>
      </c>
      <c r="D1245" s="24" t="s">
        <v>2621</v>
      </c>
      <c r="E1245" s="24" t="s">
        <v>2293</v>
      </c>
      <c r="F1245" s="55" t="s">
        <v>126</v>
      </c>
      <c r="G1245" s="55">
        <v>229.215</v>
      </c>
      <c r="H1245" s="55"/>
      <c r="I1245" s="53" t="str">
        <f t="shared" si="19"/>
        <v>IDX_ID_5965</v>
      </c>
    </row>
    <row r="1246" spans="2:9" x14ac:dyDescent="0.25">
      <c r="B1246" s="24" t="s">
        <v>84</v>
      </c>
      <c r="C1246" s="24" t="s">
        <v>2622</v>
      </c>
      <c r="D1246" s="24" t="s">
        <v>2623</v>
      </c>
      <c r="E1246" s="24" t="s">
        <v>2293</v>
      </c>
      <c r="F1246" s="55" t="s">
        <v>126</v>
      </c>
      <c r="G1246" s="55">
        <v>134.57999999999998</v>
      </c>
      <c r="H1246" s="55"/>
      <c r="I1246" s="53" t="str">
        <f t="shared" si="19"/>
        <v>IDX_ID_6054</v>
      </c>
    </row>
    <row r="1247" spans="2:9" x14ac:dyDescent="0.25">
      <c r="B1247" s="24" t="s">
        <v>84</v>
      </c>
      <c r="C1247" s="24" t="s">
        <v>2624</v>
      </c>
      <c r="D1247" s="24" t="s">
        <v>2625</v>
      </c>
      <c r="E1247" s="24" t="s">
        <v>2293</v>
      </c>
      <c r="F1247" s="55" t="s">
        <v>126</v>
      </c>
      <c r="G1247" s="55">
        <v>238.08749999999998</v>
      </c>
      <c r="H1247" s="55"/>
      <c r="I1247" s="53" t="str">
        <f t="shared" si="19"/>
        <v>IDX_ID_6104</v>
      </c>
    </row>
    <row r="1248" spans="2:9" x14ac:dyDescent="0.25">
      <c r="B1248" s="24" t="s">
        <v>84</v>
      </c>
      <c r="C1248" s="24" t="s">
        <v>2626</v>
      </c>
      <c r="D1248" s="24" t="s">
        <v>2627</v>
      </c>
      <c r="E1248" s="24" t="s">
        <v>2293</v>
      </c>
      <c r="F1248" s="55" t="s">
        <v>126</v>
      </c>
      <c r="G1248" s="55">
        <v>139.74</v>
      </c>
      <c r="H1248" s="55">
        <v>792</v>
      </c>
      <c r="I1248" s="53" t="str">
        <f t="shared" si="19"/>
        <v>IDX_ID_6161</v>
      </c>
    </row>
    <row r="1249" spans="2:9" x14ac:dyDescent="0.25">
      <c r="B1249" s="24" t="s">
        <v>84</v>
      </c>
      <c r="C1249" s="24" t="s">
        <v>2628</v>
      </c>
      <c r="D1249" s="24" t="s">
        <v>2629</v>
      </c>
      <c r="E1249" s="24" t="s">
        <v>2293</v>
      </c>
      <c r="F1249" s="55" t="s">
        <v>126</v>
      </c>
      <c r="G1249" s="55">
        <v>81.195000000000007</v>
      </c>
      <c r="H1249" s="55"/>
      <c r="I1249" s="53" t="str">
        <f t="shared" si="19"/>
        <v>IDX_ID_6336</v>
      </c>
    </row>
    <row r="1250" spans="2:9" x14ac:dyDescent="0.25">
      <c r="B1250" s="24" t="s">
        <v>84</v>
      </c>
      <c r="C1250" s="24" t="s">
        <v>2630</v>
      </c>
      <c r="D1250" s="24" t="s">
        <v>2631</v>
      </c>
      <c r="E1250" s="24" t="s">
        <v>2475</v>
      </c>
      <c r="F1250" s="55">
        <v>1303.624</v>
      </c>
      <c r="G1250" s="55" t="s">
        <v>126</v>
      </c>
      <c r="H1250" s="55">
        <v>1427.1</v>
      </c>
      <c r="I1250" s="53" t="str">
        <f t="shared" si="19"/>
        <v>IDX_ID_6617</v>
      </c>
    </row>
    <row r="1251" spans="2:9" x14ac:dyDescent="0.25">
      <c r="B1251" s="24" t="s">
        <v>84</v>
      </c>
      <c r="C1251" s="24" t="s">
        <v>2632</v>
      </c>
      <c r="D1251" s="24" t="s">
        <v>2633</v>
      </c>
      <c r="E1251" s="24" t="s">
        <v>2475</v>
      </c>
      <c r="F1251" s="55" t="s">
        <v>126</v>
      </c>
      <c r="G1251" s="55">
        <v>1721.0700000000002</v>
      </c>
      <c r="H1251" s="55"/>
      <c r="I1251" s="53" t="str">
        <f t="shared" si="19"/>
        <v>IDX_ID__NEW</v>
      </c>
    </row>
    <row r="1252" spans="2:9" x14ac:dyDescent="0.25">
      <c r="B1252" s="24" t="s">
        <v>84</v>
      </c>
      <c r="C1252" s="24" t="s">
        <v>2634</v>
      </c>
      <c r="D1252" s="24" t="s">
        <v>2635</v>
      </c>
      <c r="E1252" s="24" t="s">
        <v>751</v>
      </c>
      <c r="F1252" s="55" t="s">
        <v>126</v>
      </c>
      <c r="G1252" s="55">
        <v>55.769999999999996</v>
      </c>
      <c r="H1252" s="55"/>
      <c r="I1252" s="53" t="str">
        <f t="shared" si="19"/>
        <v>IDX_ID_6872</v>
      </c>
    </row>
    <row r="1253" spans="2:9" x14ac:dyDescent="0.25">
      <c r="B1253" s="24" t="s">
        <v>84</v>
      </c>
      <c r="C1253" s="24" t="s">
        <v>2636</v>
      </c>
      <c r="D1253" s="24" t="s">
        <v>2637</v>
      </c>
      <c r="E1253" s="24" t="s">
        <v>751</v>
      </c>
      <c r="F1253" s="55" t="s">
        <v>126</v>
      </c>
      <c r="G1253" s="55">
        <v>111.8175</v>
      </c>
      <c r="H1253" s="55">
        <v>473.42</v>
      </c>
      <c r="I1253" s="53" t="str">
        <f t="shared" si="19"/>
        <v>IDX_ID_6880</v>
      </c>
    </row>
    <row r="1254" spans="2:9" x14ac:dyDescent="0.25">
      <c r="B1254" s="24" t="s">
        <v>84</v>
      </c>
      <c r="C1254" s="24" t="s">
        <v>2638</v>
      </c>
      <c r="D1254" s="24" t="s">
        <v>2639</v>
      </c>
      <c r="E1254" s="24" t="s">
        <v>2293</v>
      </c>
      <c r="F1254" s="55">
        <v>1551.0160000000001</v>
      </c>
      <c r="G1254" s="55">
        <v>2213.0025000000001</v>
      </c>
      <c r="H1254" s="55">
        <v>3714.91</v>
      </c>
      <c r="I1254" s="53" t="str">
        <f t="shared" si="19"/>
        <v>IDX_ID_7128</v>
      </c>
    </row>
    <row r="1255" spans="2:9" x14ac:dyDescent="0.25">
      <c r="B1255" s="24" t="s">
        <v>84</v>
      </c>
      <c r="C1255" s="24" t="s">
        <v>2640</v>
      </c>
      <c r="D1255" s="24" t="s">
        <v>2641</v>
      </c>
      <c r="E1255" s="24" t="s">
        <v>191</v>
      </c>
      <c r="F1255" s="55">
        <v>1219.2239999999999</v>
      </c>
      <c r="G1255" s="55">
        <v>1699.335</v>
      </c>
      <c r="H1255" s="55">
        <v>2714.81</v>
      </c>
      <c r="I1255" s="53" t="str">
        <f t="shared" si="19"/>
        <v>IDX_ID_7136</v>
      </c>
    </row>
    <row r="1256" spans="2:9" x14ac:dyDescent="0.25">
      <c r="B1256" s="24" t="s">
        <v>84</v>
      </c>
      <c r="C1256" s="24" t="s">
        <v>2642</v>
      </c>
      <c r="D1256" s="24" t="s">
        <v>2643</v>
      </c>
      <c r="E1256" s="24" t="s">
        <v>257</v>
      </c>
      <c r="F1256" s="55" t="s">
        <v>126</v>
      </c>
      <c r="G1256" s="55">
        <v>306.76499999999999</v>
      </c>
      <c r="H1256" s="55"/>
      <c r="I1256" s="53" t="str">
        <f t="shared" si="19"/>
        <v>IDX_ID_7185</v>
      </c>
    </row>
    <row r="1257" spans="2:9" x14ac:dyDescent="0.25">
      <c r="B1257" s="24" t="s">
        <v>84</v>
      </c>
      <c r="C1257" s="24" t="s">
        <v>2644</v>
      </c>
      <c r="D1257" s="24" t="s">
        <v>2645</v>
      </c>
      <c r="E1257" s="24" t="s">
        <v>2293</v>
      </c>
      <c r="F1257" s="55" t="s">
        <v>126</v>
      </c>
      <c r="G1257" s="55">
        <v>15.195</v>
      </c>
      <c r="H1257" s="55"/>
      <c r="I1257" s="53" t="str">
        <f t="shared" si="19"/>
        <v>IDX_ID_7441</v>
      </c>
    </row>
    <row r="1258" spans="2:9" x14ac:dyDescent="0.25">
      <c r="B1258" s="24" t="s">
        <v>84</v>
      </c>
      <c r="C1258" s="24" t="s">
        <v>2646</v>
      </c>
      <c r="D1258" s="24" t="s">
        <v>2647</v>
      </c>
      <c r="E1258" s="24" t="s">
        <v>2475</v>
      </c>
      <c r="F1258" s="55" t="s">
        <v>126</v>
      </c>
      <c r="G1258" s="55">
        <v>796.53</v>
      </c>
      <c r="H1258" s="55">
        <v>4403.5200000000004</v>
      </c>
      <c r="I1258" s="53" t="str">
        <f t="shared" si="19"/>
        <v>IDX_ID_7839</v>
      </c>
    </row>
    <row r="1259" spans="2:9" x14ac:dyDescent="0.25">
      <c r="B1259" s="24" t="s">
        <v>84</v>
      </c>
      <c r="C1259" s="24" t="s">
        <v>2648</v>
      </c>
      <c r="D1259" s="24" t="s">
        <v>2649</v>
      </c>
      <c r="E1259" s="24" t="s">
        <v>257</v>
      </c>
      <c r="F1259" s="55" t="s">
        <v>126</v>
      </c>
      <c r="G1259" s="55">
        <v>312.6825</v>
      </c>
      <c r="H1259" s="55"/>
      <c r="I1259" s="53" t="str">
        <f t="shared" si="19"/>
        <v>IDX_ID_7847</v>
      </c>
    </row>
    <row r="1260" spans="2:9" x14ac:dyDescent="0.25">
      <c r="B1260" s="24" t="s">
        <v>84</v>
      </c>
      <c r="C1260" s="24" t="s">
        <v>2650</v>
      </c>
      <c r="D1260" s="24" t="s">
        <v>2651</v>
      </c>
      <c r="E1260" s="24" t="s">
        <v>2293</v>
      </c>
      <c r="F1260" s="55">
        <v>156.47200000000001</v>
      </c>
      <c r="G1260" s="55">
        <v>94.297499999999999</v>
      </c>
      <c r="H1260" s="55"/>
      <c r="I1260" s="53" t="str">
        <f t="shared" si="19"/>
        <v>IDX_ID_7904</v>
      </c>
    </row>
    <row r="1261" spans="2:9" x14ac:dyDescent="0.25">
      <c r="B1261" s="24" t="s">
        <v>84</v>
      </c>
      <c r="C1261" s="24" t="s">
        <v>2652</v>
      </c>
      <c r="D1261" s="24" t="s">
        <v>2653</v>
      </c>
      <c r="E1261" s="24" t="s">
        <v>2293</v>
      </c>
      <c r="F1261" s="55">
        <v>1413.4</v>
      </c>
      <c r="G1261" s="55">
        <v>886.83</v>
      </c>
      <c r="H1261" s="55">
        <v>1764.63</v>
      </c>
      <c r="I1261" s="53" t="str">
        <f t="shared" si="19"/>
        <v>IDX_ID_7912</v>
      </c>
    </row>
    <row r="1262" spans="2:9" x14ac:dyDescent="0.25">
      <c r="B1262" s="24" t="s">
        <v>84</v>
      </c>
      <c r="C1262" s="24" t="s">
        <v>2654</v>
      </c>
      <c r="D1262" s="24" t="s">
        <v>2655</v>
      </c>
      <c r="E1262" s="24" t="s">
        <v>2475</v>
      </c>
      <c r="F1262" s="55">
        <v>1609.3200000000002</v>
      </c>
      <c r="G1262" s="55" t="s">
        <v>126</v>
      </c>
      <c r="H1262" s="55">
        <v>1604.77</v>
      </c>
      <c r="I1262" s="53" t="str">
        <f t="shared" si="19"/>
        <v>IDX_ID_7946</v>
      </c>
    </row>
    <row r="1263" spans="2:9" x14ac:dyDescent="0.25">
      <c r="B1263" s="24" t="s">
        <v>84</v>
      </c>
      <c r="C1263" s="24" t="s">
        <v>2656</v>
      </c>
      <c r="D1263" s="24" t="s">
        <v>2657</v>
      </c>
      <c r="E1263" s="24" t="s">
        <v>2475</v>
      </c>
      <c r="F1263" s="55" t="s">
        <v>126</v>
      </c>
      <c r="G1263" s="55">
        <v>2398.7174999999997</v>
      </c>
      <c r="H1263" s="55"/>
      <c r="I1263" s="53" t="str">
        <f t="shared" si="19"/>
        <v>IDX_ID__NEW</v>
      </c>
    </row>
    <row r="1264" spans="2:9" x14ac:dyDescent="0.25">
      <c r="B1264" s="24" t="s">
        <v>84</v>
      </c>
      <c r="C1264" s="24" t="s">
        <v>2658</v>
      </c>
      <c r="D1264" s="24" t="s">
        <v>2659</v>
      </c>
      <c r="E1264" s="24" t="s">
        <v>2293</v>
      </c>
      <c r="F1264" s="55">
        <v>1587.44</v>
      </c>
      <c r="G1264" s="55">
        <v>779.73</v>
      </c>
      <c r="H1264" s="55">
        <v>394.8</v>
      </c>
      <c r="I1264" s="53" t="str">
        <f t="shared" si="19"/>
        <v>IDX_ID_7953</v>
      </c>
    </row>
    <row r="1265" spans="2:9" x14ac:dyDescent="0.25">
      <c r="B1265" s="24" t="s">
        <v>84</v>
      </c>
      <c r="C1265" s="24" t="s">
        <v>2660</v>
      </c>
      <c r="D1265" s="24" t="s">
        <v>2661</v>
      </c>
      <c r="E1265" s="24" t="s">
        <v>257</v>
      </c>
      <c r="F1265" s="55">
        <v>790.28800000000001</v>
      </c>
      <c r="G1265" s="55">
        <v>555.39</v>
      </c>
      <c r="H1265" s="55">
        <v>560.16</v>
      </c>
      <c r="I1265" s="53" t="str">
        <f t="shared" si="19"/>
        <v>IDX_ID_7961</v>
      </c>
    </row>
    <row r="1266" spans="2:9" x14ac:dyDescent="0.25">
      <c r="B1266" s="24" t="s">
        <v>84</v>
      </c>
      <c r="C1266" s="24" t="s">
        <v>2662</v>
      </c>
      <c r="D1266" s="24" t="s">
        <v>2663</v>
      </c>
      <c r="E1266" s="24" t="s">
        <v>2293</v>
      </c>
      <c r="F1266" s="55" t="s">
        <v>126</v>
      </c>
      <c r="G1266" s="55">
        <v>176.73</v>
      </c>
      <c r="H1266" s="55">
        <v>2122.56</v>
      </c>
      <c r="I1266" s="53" t="str">
        <f t="shared" si="19"/>
        <v>IDX_ID_7995</v>
      </c>
    </row>
    <row r="1267" spans="2:9" x14ac:dyDescent="0.25">
      <c r="B1267" s="24" t="s">
        <v>84</v>
      </c>
      <c r="C1267" s="24" t="s">
        <v>2664</v>
      </c>
      <c r="D1267" s="24" t="s">
        <v>2665</v>
      </c>
      <c r="E1267" s="24" t="s">
        <v>2293</v>
      </c>
      <c r="F1267" s="55" t="s">
        <v>126</v>
      </c>
      <c r="G1267" s="55" t="s">
        <v>126</v>
      </c>
      <c r="H1267" s="55"/>
      <c r="I1267" s="53" t="str">
        <f t="shared" si="19"/>
        <v>IDX_ID_8886</v>
      </c>
    </row>
    <row r="1268" spans="2:9" x14ac:dyDescent="0.25">
      <c r="B1268" s="24" t="s">
        <v>84</v>
      </c>
      <c r="C1268" s="24" t="s">
        <v>2666</v>
      </c>
      <c r="D1268" s="24" t="s">
        <v>2667</v>
      </c>
      <c r="E1268" s="24" t="s">
        <v>2293</v>
      </c>
      <c r="F1268" s="55" t="s">
        <v>126</v>
      </c>
      <c r="G1268" s="55" t="s">
        <v>126</v>
      </c>
      <c r="H1268" s="55"/>
      <c r="I1268" s="53" t="str">
        <f t="shared" si="19"/>
        <v>IDX_ID_8894</v>
      </c>
    </row>
    <row r="1269" spans="2:9" x14ac:dyDescent="0.25">
      <c r="B1269" s="24" t="s">
        <v>84</v>
      </c>
      <c r="C1269" s="24" t="s">
        <v>2668</v>
      </c>
      <c r="D1269" s="24" t="s">
        <v>2669</v>
      </c>
      <c r="E1269" s="24" t="s">
        <v>2293</v>
      </c>
      <c r="F1269" s="55" t="s">
        <v>126</v>
      </c>
      <c r="G1269" s="55">
        <v>183.74250000000001</v>
      </c>
      <c r="H1269" s="55"/>
      <c r="I1269" s="53" t="str">
        <f t="shared" si="19"/>
        <v>IDX_ID_8902</v>
      </c>
    </row>
    <row r="1270" spans="2:9" x14ac:dyDescent="0.25">
      <c r="B1270" s="24" t="s">
        <v>84</v>
      </c>
      <c r="C1270" s="24" t="s">
        <v>2670</v>
      </c>
      <c r="D1270" s="24" t="s">
        <v>2671</v>
      </c>
      <c r="E1270" s="24" t="s">
        <v>2293</v>
      </c>
      <c r="F1270" s="55" t="s">
        <v>126</v>
      </c>
      <c r="G1270" s="55" t="s">
        <v>126</v>
      </c>
      <c r="H1270" s="55">
        <v>2352.2399999999998</v>
      </c>
      <c r="I1270" s="53" t="str">
        <f t="shared" si="19"/>
        <v>IDX_ID_8928</v>
      </c>
    </row>
    <row r="1271" spans="2:9" x14ac:dyDescent="0.25">
      <c r="B1271" s="24" t="s">
        <v>84</v>
      </c>
      <c r="C1271" s="24" t="s">
        <v>2672</v>
      </c>
      <c r="D1271" s="24" t="s">
        <v>2673</v>
      </c>
      <c r="E1271" s="24" t="s">
        <v>2293</v>
      </c>
      <c r="F1271" s="55">
        <v>232.32</v>
      </c>
      <c r="G1271" s="55">
        <v>306.57</v>
      </c>
      <c r="H1271" s="55">
        <v>149.04</v>
      </c>
      <c r="I1271" s="53" t="str">
        <f t="shared" si="19"/>
        <v>IDX_ID_9934</v>
      </c>
    </row>
    <row r="1272" spans="2:9" x14ac:dyDescent="0.25">
      <c r="B1272" s="24" t="s">
        <v>84</v>
      </c>
      <c r="C1272" s="24" t="s">
        <v>2674</v>
      </c>
      <c r="D1272" s="24" t="s">
        <v>2675</v>
      </c>
      <c r="E1272" s="24" t="s">
        <v>2293</v>
      </c>
      <c r="F1272" s="55">
        <v>335.42399999999998</v>
      </c>
      <c r="G1272" s="55">
        <v>334.16250000000002</v>
      </c>
      <c r="H1272" s="55">
        <v>223.56</v>
      </c>
      <c r="I1272" s="53" t="str">
        <f t="shared" si="19"/>
        <v>IDX_ID_9942</v>
      </c>
    </row>
    <row r="1273" spans="2:9" x14ac:dyDescent="0.25">
      <c r="B1273" s="24" t="s">
        <v>84</v>
      </c>
      <c r="C1273" s="24" t="s">
        <v>2676</v>
      </c>
      <c r="D1273" s="24" t="s">
        <v>2677</v>
      </c>
      <c r="E1273" s="24" t="s">
        <v>191</v>
      </c>
      <c r="F1273" s="55" t="s">
        <v>126</v>
      </c>
      <c r="G1273" s="55">
        <v>500.97</v>
      </c>
      <c r="H1273" s="55">
        <v>5356.8</v>
      </c>
      <c r="I1273" s="53" t="str">
        <f t="shared" si="19"/>
        <v>IDX_ID_9967</v>
      </c>
    </row>
    <row r="1274" spans="2:9" x14ac:dyDescent="0.25">
      <c r="B1274" s="24" t="s">
        <v>84</v>
      </c>
      <c r="C1274" s="24" t="s">
        <v>2678</v>
      </c>
      <c r="D1274" s="24" t="s">
        <v>2679</v>
      </c>
      <c r="E1274" s="24" t="s">
        <v>2680</v>
      </c>
      <c r="F1274" s="55">
        <v>11325.6</v>
      </c>
      <c r="G1274" s="55">
        <v>11102.377500000001</v>
      </c>
      <c r="H1274" s="55">
        <v>35312.03</v>
      </c>
      <c r="I1274" s="53" t="str">
        <f t="shared" si="19"/>
        <v>IDX_ID_0155</v>
      </c>
    </row>
    <row r="1275" spans="2:9" x14ac:dyDescent="0.25">
      <c r="B1275" s="24" t="s">
        <v>84</v>
      </c>
      <c r="C1275" s="24" t="s">
        <v>2681</v>
      </c>
      <c r="D1275" s="24" t="s">
        <v>2682</v>
      </c>
      <c r="E1275" s="24" t="s">
        <v>2680</v>
      </c>
      <c r="F1275" s="55">
        <v>2232</v>
      </c>
      <c r="G1275" s="55">
        <v>2340</v>
      </c>
      <c r="H1275" s="55">
        <v>7652.18</v>
      </c>
      <c r="I1275" s="53" t="str">
        <f t="shared" si="19"/>
        <v>IDX_ID_0163</v>
      </c>
    </row>
    <row r="1276" spans="2:9" x14ac:dyDescent="0.25">
      <c r="B1276" s="24" t="s">
        <v>84</v>
      </c>
      <c r="C1276" s="24" t="s">
        <v>2683</v>
      </c>
      <c r="D1276" s="24" t="s">
        <v>2684</v>
      </c>
      <c r="E1276" s="24" t="s">
        <v>2340</v>
      </c>
      <c r="F1276" s="55">
        <v>1638.9520000000002</v>
      </c>
      <c r="G1276" s="55">
        <v>1877.73</v>
      </c>
      <c r="H1276" s="55"/>
      <c r="I1276" s="53" t="str">
        <f t="shared" si="19"/>
        <v>IDX_ID_0239</v>
      </c>
    </row>
    <row r="1277" spans="2:9" x14ac:dyDescent="0.25">
      <c r="B1277" s="24" t="s">
        <v>84</v>
      </c>
      <c r="C1277" s="24" t="s">
        <v>2685</v>
      </c>
      <c r="D1277" s="24" t="s">
        <v>2686</v>
      </c>
      <c r="E1277" s="24" t="s">
        <v>2340</v>
      </c>
      <c r="F1277" s="55">
        <v>3296.8879999999999</v>
      </c>
      <c r="G1277" s="55">
        <v>2493.7649999999999</v>
      </c>
      <c r="H1277" s="55"/>
      <c r="I1277" s="53" t="str">
        <f t="shared" si="19"/>
        <v>IDX_ID_0247</v>
      </c>
    </row>
    <row r="1278" spans="2:9" x14ac:dyDescent="0.25">
      <c r="B1278" s="24" t="s">
        <v>84</v>
      </c>
      <c r="C1278" s="24" t="s">
        <v>2687</v>
      </c>
      <c r="D1278" s="24" t="s">
        <v>2688</v>
      </c>
      <c r="E1278" s="24" t="s">
        <v>2340</v>
      </c>
      <c r="F1278" s="55">
        <v>3347.5120000000006</v>
      </c>
      <c r="G1278" s="55">
        <v>3158.3924999999999</v>
      </c>
      <c r="H1278" s="55">
        <v>4268.57</v>
      </c>
      <c r="I1278" s="53" t="str">
        <f t="shared" si="19"/>
        <v>IDX_ID_0254</v>
      </c>
    </row>
    <row r="1279" spans="2:9" x14ac:dyDescent="0.25">
      <c r="B1279" s="24" t="s">
        <v>84</v>
      </c>
      <c r="C1279" s="24" t="s">
        <v>2689</v>
      </c>
      <c r="D1279" s="24" t="s">
        <v>2690</v>
      </c>
      <c r="E1279" s="24" t="s">
        <v>2340</v>
      </c>
      <c r="F1279" s="55">
        <v>3271.576</v>
      </c>
      <c r="G1279" s="55">
        <v>1478.8050000000001</v>
      </c>
      <c r="H1279" s="55">
        <v>4180.8</v>
      </c>
      <c r="I1279" s="53" t="str">
        <f t="shared" si="19"/>
        <v>IDX_ID_0262</v>
      </c>
    </row>
    <row r="1280" spans="2:9" x14ac:dyDescent="0.25">
      <c r="B1280" s="24" t="s">
        <v>84</v>
      </c>
      <c r="C1280" s="24" t="s">
        <v>2691</v>
      </c>
      <c r="D1280" s="24" t="s">
        <v>2692</v>
      </c>
      <c r="E1280" s="24" t="s">
        <v>2340</v>
      </c>
      <c r="F1280" s="55">
        <v>3182.9840000000004</v>
      </c>
      <c r="G1280" s="55">
        <v>1422.33</v>
      </c>
      <c r="H1280" s="55"/>
      <c r="I1280" s="53" t="str">
        <f t="shared" si="19"/>
        <v>IDX_ID_0270</v>
      </c>
    </row>
    <row r="1281" spans="2:9" x14ac:dyDescent="0.25">
      <c r="B1281" s="24" t="s">
        <v>84</v>
      </c>
      <c r="C1281" s="24" t="s">
        <v>2693</v>
      </c>
      <c r="D1281" s="24" t="s">
        <v>2694</v>
      </c>
      <c r="E1281" s="24" t="s">
        <v>2340</v>
      </c>
      <c r="F1281" s="55">
        <v>1645.28</v>
      </c>
      <c r="G1281" s="55">
        <v>3358.29</v>
      </c>
      <c r="H1281" s="55">
        <v>4364.3100000000004</v>
      </c>
      <c r="I1281" s="53" t="str">
        <f t="shared" si="19"/>
        <v>IDX_ID_0288</v>
      </c>
    </row>
    <row r="1282" spans="2:9" x14ac:dyDescent="0.25">
      <c r="B1282" s="24" t="s">
        <v>84</v>
      </c>
      <c r="C1282" s="24" t="s">
        <v>2695</v>
      </c>
      <c r="D1282" s="24" t="s">
        <v>2696</v>
      </c>
      <c r="E1282" s="24" t="s">
        <v>257</v>
      </c>
      <c r="F1282" s="55" t="s">
        <v>126</v>
      </c>
      <c r="G1282" s="55">
        <v>144.69749999999999</v>
      </c>
      <c r="H1282" s="55"/>
      <c r="I1282" s="53" t="str">
        <f t="shared" si="19"/>
        <v>IDX_ID_0346</v>
      </c>
    </row>
    <row r="1283" spans="2:9" x14ac:dyDescent="0.25">
      <c r="B1283" s="24" t="s">
        <v>84</v>
      </c>
      <c r="C1283" s="24" t="s">
        <v>2697</v>
      </c>
      <c r="D1283" s="24" t="s">
        <v>2698</v>
      </c>
      <c r="E1283" s="24" t="s">
        <v>2293</v>
      </c>
      <c r="F1283" s="55">
        <v>2580.48</v>
      </c>
      <c r="G1283" s="55">
        <v>7589.7000000000007</v>
      </c>
      <c r="H1283" s="55">
        <v>1823.62</v>
      </c>
      <c r="I1283" s="53" t="str">
        <f t="shared" si="19"/>
        <v>IDX_ID_0619</v>
      </c>
    </row>
    <row r="1284" spans="2:9" x14ac:dyDescent="0.25">
      <c r="B1284" s="24" t="s">
        <v>84</v>
      </c>
      <c r="C1284" s="24" t="s">
        <v>2699</v>
      </c>
      <c r="D1284" s="24" t="s">
        <v>2700</v>
      </c>
      <c r="E1284" s="24" t="s">
        <v>2293</v>
      </c>
      <c r="F1284" s="55">
        <v>1290.24</v>
      </c>
      <c r="G1284" s="55">
        <v>3385.7250000000004</v>
      </c>
      <c r="H1284" s="55">
        <v>1162.18</v>
      </c>
      <c r="I1284" s="53" t="str">
        <f t="shared" ref="I1284:I1347" si="20">"IDX_ID_" &amp; RIGHT(C1284,4)</f>
        <v>IDX_ID_0627</v>
      </c>
    </row>
    <row r="1285" spans="2:9" x14ac:dyDescent="0.25">
      <c r="B1285" s="24" t="s">
        <v>84</v>
      </c>
      <c r="C1285" s="24" t="s">
        <v>2701</v>
      </c>
      <c r="D1285" s="24" t="s">
        <v>2702</v>
      </c>
      <c r="E1285" s="24" t="s">
        <v>2293</v>
      </c>
      <c r="F1285" s="55">
        <v>21233.664000000004</v>
      </c>
      <c r="G1285" s="55">
        <v>45425.7</v>
      </c>
      <c r="H1285" s="55">
        <v>15444.67</v>
      </c>
      <c r="I1285" s="53" t="str">
        <f t="shared" si="20"/>
        <v>IDX_ID_0650</v>
      </c>
    </row>
    <row r="1286" spans="2:9" x14ac:dyDescent="0.25">
      <c r="B1286" s="24" t="s">
        <v>84</v>
      </c>
      <c r="C1286" s="24" t="s">
        <v>2703</v>
      </c>
      <c r="D1286" s="24" t="s">
        <v>2704</v>
      </c>
      <c r="E1286" s="24" t="s">
        <v>257</v>
      </c>
      <c r="F1286" s="55">
        <v>2640.6959999999999</v>
      </c>
      <c r="G1286" s="55">
        <v>3041.0774999999999</v>
      </c>
      <c r="H1286" s="55">
        <v>5733.34</v>
      </c>
      <c r="I1286" s="53" t="str">
        <f t="shared" si="20"/>
        <v>IDX_ID_0668</v>
      </c>
    </row>
    <row r="1287" spans="2:9" x14ac:dyDescent="0.25">
      <c r="B1287" s="24" t="s">
        <v>84</v>
      </c>
      <c r="C1287" s="24" t="s">
        <v>2705</v>
      </c>
      <c r="D1287" s="24" t="s">
        <v>2706</v>
      </c>
      <c r="E1287" s="24" t="s">
        <v>2293</v>
      </c>
      <c r="F1287" s="55">
        <v>990.72000000000014</v>
      </c>
      <c r="G1287" s="55">
        <v>2290.1849999999999</v>
      </c>
      <c r="H1287" s="55">
        <v>4805.38</v>
      </c>
      <c r="I1287" s="53" t="str">
        <f t="shared" si="20"/>
        <v>IDX_ID_0676</v>
      </c>
    </row>
    <row r="1288" spans="2:9" x14ac:dyDescent="0.25">
      <c r="B1288" s="24" t="s">
        <v>84</v>
      </c>
      <c r="C1288" s="24" t="s">
        <v>2707</v>
      </c>
      <c r="D1288" s="24" t="s">
        <v>2708</v>
      </c>
      <c r="E1288" s="24" t="s">
        <v>2709</v>
      </c>
      <c r="F1288" s="55">
        <v>356.84000000000003</v>
      </c>
      <c r="G1288" s="55">
        <v>476.08499999999998</v>
      </c>
      <c r="H1288" s="55">
        <v>702.9</v>
      </c>
      <c r="I1288" s="53" t="str">
        <f t="shared" si="20"/>
        <v>IDX_ID_0940</v>
      </c>
    </row>
    <row r="1289" spans="2:9" x14ac:dyDescent="0.25">
      <c r="B1289" s="24" t="s">
        <v>84</v>
      </c>
      <c r="C1289" s="24" t="s">
        <v>2710</v>
      </c>
      <c r="D1289" s="24" t="s">
        <v>2711</v>
      </c>
      <c r="E1289" s="24" t="s">
        <v>2374</v>
      </c>
      <c r="F1289" s="55">
        <v>115.85599999999999</v>
      </c>
      <c r="G1289" s="55" t="s">
        <v>126</v>
      </c>
      <c r="H1289" s="55">
        <v>276.10000000000002</v>
      </c>
      <c r="I1289" s="53" t="str">
        <f t="shared" si="20"/>
        <v>IDX_ID_0965</v>
      </c>
    </row>
    <row r="1290" spans="2:9" x14ac:dyDescent="0.25">
      <c r="B1290" s="24" t="s">
        <v>84</v>
      </c>
      <c r="C1290" s="24" t="s">
        <v>2712</v>
      </c>
      <c r="D1290" s="24" t="s">
        <v>2713</v>
      </c>
      <c r="E1290" s="24" t="s">
        <v>2374</v>
      </c>
      <c r="F1290" s="55">
        <v>60.096000000000004</v>
      </c>
      <c r="G1290" s="55">
        <v>432.77249999999998</v>
      </c>
      <c r="H1290" s="55">
        <v>479.84</v>
      </c>
      <c r="I1290" s="53" t="str">
        <f t="shared" si="20"/>
        <v>IDX_ID_0973</v>
      </c>
    </row>
    <row r="1291" spans="2:9" x14ac:dyDescent="0.25">
      <c r="B1291" s="24" t="s">
        <v>84</v>
      </c>
      <c r="C1291" s="24" t="s">
        <v>2714</v>
      </c>
      <c r="D1291" s="24" t="s">
        <v>2715</v>
      </c>
      <c r="E1291" s="24" t="s">
        <v>2340</v>
      </c>
      <c r="F1291" s="55">
        <v>1579.4880000000001</v>
      </c>
      <c r="G1291" s="55">
        <v>1855.3049999999998</v>
      </c>
      <c r="H1291" s="55">
        <v>2086.88</v>
      </c>
      <c r="I1291" s="53" t="str">
        <f t="shared" si="20"/>
        <v>IDX_ID_0981</v>
      </c>
    </row>
    <row r="1292" spans="2:9" x14ac:dyDescent="0.25">
      <c r="B1292" s="24" t="s">
        <v>84</v>
      </c>
      <c r="C1292" s="24" t="s">
        <v>2716</v>
      </c>
      <c r="D1292" s="24" t="s">
        <v>2717</v>
      </c>
      <c r="E1292" s="24" t="s">
        <v>2340</v>
      </c>
      <c r="F1292" s="55">
        <v>1476.8000000000002</v>
      </c>
      <c r="G1292" s="55">
        <v>428.98500000000001</v>
      </c>
      <c r="H1292" s="55">
        <v>151.93</v>
      </c>
      <c r="I1292" s="53" t="str">
        <f t="shared" si="20"/>
        <v>IDX_ID_0999</v>
      </c>
    </row>
    <row r="1293" spans="2:9" x14ac:dyDescent="0.25">
      <c r="B1293" s="24" t="s">
        <v>84</v>
      </c>
      <c r="C1293" s="24" t="s">
        <v>2718</v>
      </c>
      <c r="D1293" s="24" t="s">
        <v>2719</v>
      </c>
      <c r="E1293" s="24" t="s">
        <v>257</v>
      </c>
      <c r="F1293" s="55" t="s">
        <v>126</v>
      </c>
      <c r="G1293" s="55">
        <v>1751.6475</v>
      </c>
      <c r="H1293" s="55">
        <v>3564.49</v>
      </c>
      <c r="I1293" s="53" t="str">
        <f t="shared" si="20"/>
        <v>IDX_ID_1039</v>
      </c>
    </row>
    <row r="1294" spans="2:9" x14ac:dyDescent="0.25">
      <c r="B1294" s="24" t="s">
        <v>84</v>
      </c>
      <c r="C1294" s="24" t="s">
        <v>2720</v>
      </c>
      <c r="D1294" s="24" t="s">
        <v>2721</v>
      </c>
      <c r="E1294" s="24" t="s">
        <v>257</v>
      </c>
      <c r="F1294" s="55" t="s">
        <v>126</v>
      </c>
      <c r="G1294" s="55">
        <v>1793.94</v>
      </c>
      <c r="H1294" s="55">
        <v>3977.41</v>
      </c>
      <c r="I1294" s="53" t="str">
        <f t="shared" si="20"/>
        <v>IDX_ID_1047</v>
      </c>
    </row>
    <row r="1295" spans="2:9" x14ac:dyDescent="0.25">
      <c r="B1295" s="24" t="s">
        <v>84</v>
      </c>
      <c r="C1295" s="24" t="s">
        <v>2722</v>
      </c>
      <c r="D1295" s="24" t="s">
        <v>2723</v>
      </c>
      <c r="E1295" s="24" t="s">
        <v>257</v>
      </c>
      <c r="F1295" s="55">
        <v>-7.2080000000000002</v>
      </c>
      <c r="G1295" s="55">
        <v>10082.512500000001</v>
      </c>
      <c r="H1295" s="55">
        <v>11215.6</v>
      </c>
      <c r="I1295" s="53" t="str">
        <f t="shared" si="20"/>
        <v>IDX_ID_1054</v>
      </c>
    </row>
    <row r="1296" spans="2:9" x14ac:dyDescent="0.25">
      <c r="B1296" s="24" t="s">
        <v>84</v>
      </c>
      <c r="C1296" s="24" t="s">
        <v>2724</v>
      </c>
      <c r="D1296" s="24" t="s">
        <v>2725</v>
      </c>
      <c r="E1296" s="24" t="s">
        <v>257</v>
      </c>
      <c r="F1296" s="55">
        <v>-48.207999999999998</v>
      </c>
      <c r="G1296" s="55">
        <v>6050.6549999999997</v>
      </c>
      <c r="H1296" s="55">
        <v>8588.75</v>
      </c>
      <c r="I1296" s="53" t="str">
        <f t="shared" si="20"/>
        <v>IDX_ID_1062</v>
      </c>
    </row>
    <row r="1297" spans="2:9" x14ac:dyDescent="0.25">
      <c r="B1297" s="24" t="s">
        <v>84</v>
      </c>
      <c r="C1297" s="24" t="s">
        <v>2726</v>
      </c>
      <c r="D1297" s="24" t="s">
        <v>2727</v>
      </c>
      <c r="E1297" s="24" t="s">
        <v>257</v>
      </c>
      <c r="F1297" s="55">
        <v>-89.2</v>
      </c>
      <c r="G1297" s="55">
        <v>16465.334999999999</v>
      </c>
      <c r="H1297" s="55">
        <v>20513.88</v>
      </c>
      <c r="I1297" s="53" t="str">
        <f t="shared" si="20"/>
        <v>IDX_ID_1070</v>
      </c>
    </row>
    <row r="1298" spans="2:9" x14ac:dyDescent="0.25">
      <c r="B1298" s="24" t="s">
        <v>84</v>
      </c>
      <c r="C1298" s="24" t="s">
        <v>2728</v>
      </c>
      <c r="D1298" s="24" t="s">
        <v>2729</v>
      </c>
      <c r="E1298" s="24" t="s">
        <v>257</v>
      </c>
      <c r="F1298" s="55" t="s">
        <v>126</v>
      </c>
      <c r="G1298" s="55">
        <v>6282.7199999999993</v>
      </c>
      <c r="H1298" s="55">
        <v>8794.82</v>
      </c>
      <c r="I1298" s="53" t="str">
        <f t="shared" si="20"/>
        <v>IDX_ID_1088</v>
      </c>
    </row>
    <row r="1299" spans="2:9" x14ac:dyDescent="0.25">
      <c r="B1299" s="24" t="s">
        <v>84</v>
      </c>
      <c r="C1299" s="24" t="s">
        <v>2730</v>
      </c>
      <c r="D1299" s="24" t="s">
        <v>2731</v>
      </c>
      <c r="E1299" s="24" t="s">
        <v>2293</v>
      </c>
      <c r="F1299" s="55" t="s">
        <v>126</v>
      </c>
      <c r="G1299" s="55" t="s">
        <v>126</v>
      </c>
      <c r="H1299" s="55"/>
      <c r="I1299" s="53" t="str">
        <f t="shared" si="20"/>
        <v>IDX_ID_1120</v>
      </c>
    </row>
    <row r="1300" spans="2:9" x14ac:dyDescent="0.25">
      <c r="B1300" s="24" t="s">
        <v>84</v>
      </c>
      <c r="C1300" s="24" t="s">
        <v>2732</v>
      </c>
      <c r="D1300" s="24" t="s">
        <v>2733</v>
      </c>
      <c r="E1300" s="24" t="s">
        <v>2293</v>
      </c>
      <c r="F1300" s="55">
        <v>5178.2400000000007</v>
      </c>
      <c r="G1300" s="55">
        <v>5153.97</v>
      </c>
      <c r="H1300" s="55">
        <v>5843.43</v>
      </c>
      <c r="I1300" s="53" t="str">
        <f t="shared" si="20"/>
        <v>IDX_ID_1252</v>
      </c>
    </row>
    <row r="1301" spans="2:9" x14ac:dyDescent="0.25">
      <c r="B1301" s="24" t="s">
        <v>84</v>
      </c>
      <c r="C1301" s="24" t="s">
        <v>2734</v>
      </c>
      <c r="D1301" s="24" t="s">
        <v>2735</v>
      </c>
      <c r="E1301" s="24" t="s">
        <v>2293</v>
      </c>
      <c r="F1301" s="55">
        <v>1605.1200000000001</v>
      </c>
      <c r="G1301" s="55" t="s">
        <v>126</v>
      </c>
      <c r="H1301" s="55"/>
      <c r="I1301" s="53" t="str">
        <f t="shared" si="20"/>
        <v>IDX_ID_1278</v>
      </c>
    </row>
    <row r="1302" spans="2:9" x14ac:dyDescent="0.25">
      <c r="B1302" s="24" t="s">
        <v>84</v>
      </c>
      <c r="C1302" s="24" t="s">
        <v>2736</v>
      </c>
      <c r="D1302" s="24" t="s">
        <v>2737</v>
      </c>
      <c r="E1302" s="24" t="s">
        <v>2374</v>
      </c>
      <c r="F1302" s="55" t="s">
        <v>126</v>
      </c>
      <c r="G1302" s="55" t="s">
        <v>126</v>
      </c>
      <c r="H1302" s="55">
        <v>741.58</v>
      </c>
      <c r="I1302" s="53" t="str">
        <f t="shared" si="20"/>
        <v>IDX_ID_1294</v>
      </c>
    </row>
    <row r="1303" spans="2:9" x14ac:dyDescent="0.25">
      <c r="B1303" s="24" t="s">
        <v>84</v>
      </c>
      <c r="C1303" s="24" t="s">
        <v>2738</v>
      </c>
      <c r="D1303" s="24" t="s">
        <v>2739</v>
      </c>
      <c r="E1303" s="24" t="s">
        <v>2374</v>
      </c>
      <c r="F1303" s="55" t="s">
        <v>126</v>
      </c>
      <c r="G1303" s="55" t="s">
        <v>126</v>
      </c>
      <c r="H1303" s="55">
        <v>94.06</v>
      </c>
      <c r="I1303" s="53" t="str">
        <f t="shared" si="20"/>
        <v>IDX_ID_1393</v>
      </c>
    </row>
    <row r="1304" spans="2:9" x14ac:dyDescent="0.25">
      <c r="B1304" s="24" t="s">
        <v>84</v>
      </c>
      <c r="C1304" s="24" t="s">
        <v>2740</v>
      </c>
      <c r="D1304" s="24" t="s">
        <v>2741</v>
      </c>
      <c r="E1304" s="24" t="s">
        <v>2293</v>
      </c>
      <c r="F1304" s="55">
        <v>2457.1120000000001</v>
      </c>
      <c r="G1304" s="55">
        <v>967.05750000000012</v>
      </c>
      <c r="H1304" s="55">
        <v>3275.97</v>
      </c>
      <c r="I1304" s="53" t="str">
        <f t="shared" si="20"/>
        <v>IDX_ID_1476</v>
      </c>
    </row>
    <row r="1305" spans="2:9" x14ac:dyDescent="0.25">
      <c r="B1305" s="24" t="s">
        <v>84</v>
      </c>
      <c r="C1305" s="24" t="s">
        <v>2742</v>
      </c>
      <c r="D1305" s="24" t="s">
        <v>2743</v>
      </c>
      <c r="E1305" s="24" t="s">
        <v>2293</v>
      </c>
      <c r="F1305" s="55">
        <v>3685.6640000000002</v>
      </c>
      <c r="G1305" s="55">
        <v>1254.0525</v>
      </c>
      <c r="H1305" s="55">
        <v>3275.97</v>
      </c>
      <c r="I1305" s="53" t="str">
        <f t="shared" si="20"/>
        <v>IDX_ID_1484</v>
      </c>
    </row>
    <row r="1306" spans="2:9" x14ac:dyDescent="0.25">
      <c r="B1306" s="24" t="s">
        <v>84</v>
      </c>
      <c r="C1306" s="24" t="s">
        <v>2744</v>
      </c>
      <c r="D1306" s="24" t="s">
        <v>2745</v>
      </c>
      <c r="E1306" s="24" t="s">
        <v>191</v>
      </c>
      <c r="F1306" s="55" t="s">
        <v>126</v>
      </c>
      <c r="G1306" s="55">
        <v>267.315</v>
      </c>
      <c r="H1306" s="55">
        <v>-11.84</v>
      </c>
      <c r="I1306" s="53" t="str">
        <f t="shared" si="20"/>
        <v>IDX_ID_1526</v>
      </c>
    </row>
    <row r="1307" spans="2:9" x14ac:dyDescent="0.25">
      <c r="B1307" s="24" t="s">
        <v>84</v>
      </c>
      <c r="C1307" s="24" t="s">
        <v>2746</v>
      </c>
      <c r="D1307" s="24" t="s">
        <v>2747</v>
      </c>
      <c r="E1307" s="24" t="s">
        <v>191</v>
      </c>
      <c r="F1307" s="55">
        <v>394.68800000000005</v>
      </c>
      <c r="G1307" s="55">
        <v>97.890000000000015</v>
      </c>
      <c r="H1307" s="55"/>
      <c r="I1307" s="53" t="str">
        <f t="shared" si="20"/>
        <v>IDX_ID_1534</v>
      </c>
    </row>
    <row r="1308" spans="2:9" x14ac:dyDescent="0.25">
      <c r="B1308" s="24" t="s">
        <v>84</v>
      </c>
      <c r="C1308" s="24" t="s">
        <v>2748</v>
      </c>
      <c r="D1308" s="24" t="s">
        <v>2749</v>
      </c>
      <c r="E1308" s="24" t="s">
        <v>191</v>
      </c>
      <c r="F1308" s="55" t="s">
        <v>126</v>
      </c>
      <c r="G1308" s="55">
        <v>149.0925</v>
      </c>
      <c r="H1308" s="55"/>
      <c r="I1308" s="53" t="str">
        <f t="shared" si="20"/>
        <v>IDX_ID_1542</v>
      </c>
    </row>
    <row r="1309" spans="2:9" x14ac:dyDescent="0.25">
      <c r="B1309" s="24" t="s">
        <v>84</v>
      </c>
      <c r="C1309" s="24" t="s">
        <v>2750</v>
      </c>
      <c r="D1309" s="24" t="s">
        <v>2751</v>
      </c>
      <c r="E1309" s="24" t="s">
        <v>191</v>
      </c>
      <c r="F1309" s="55" t="s">
        <v>126</v>
      </c>
      <c r="G1309" s="55">
        <v>97.882499999999993</v>
      </c>
      <c r="H1309" s="55"/>
      <c r="I1309" s="53" t="str">
        <f t="shared" si="20"/>
        <v>IDX_ID_1559</v>
      </c>
    </row>
    <row r="1310" spans="2:9" x14ac:dyDescent="0.25">
      <c r="B1310" s="24" t="s">
        <v>84</v>
      </c>
      <c r="C1310" s="24" t="s">
        <v>2752</v>
      </c>
      <c r="D1310" s="24" t="s">
        <v>2753</v>
      </c>
      <c r="E1310" s="24" t="s">
        <v>191</v>
      </c>
      <c r="F1310" s="55" t="s">
        <v>126</v>
      </c>
      <c r="G1310" s="55" t="s">
        <v>126</v>
      </c>
      <c r="H1310" s="55"/>
      <c r="I1310" s="53" t="str">
        <f t="shared" si="20"/>
        <v>IDX_ID_1575</v>
      </c>
    </row>
    <row r="1311" spans="2:9" x14ac:dyDescent="0.25">
      <c r="B1311" s="24" t="s">
        <v>84</v>
      </c>
      <c r="C1311" s="24" t="s">
        <v>2754</v>
      </c>
      <c r="D1311" s="24" t="s">
        <v>2755</v>
      </c>
      <c r="E1311" s="24" t="s">
        <v>2340</v>
      </c>
      <c r="F1311" s="55">
        <v>394.68800000000005</v>
      </c>
      <c r="G1311" s="55" t="s">
        <v>126</v>
      </c>
      <c r="H1311" s="55"/>
      <c r="I1311" s="53" t="str">
        <f t="shared" si="20"/>
        <v>IDX_ID_1583</v>
      </c>
    </row>
    <row r="1312" spans="2:9" x14ac:dyDescent="0.25">
      <c r="B1312" s="24" t="s">
        <v>84</v>
      </c>
      <c r="C1312" s="24" t="s">
        <v>2756</v>
      </c>
      <c r="D1312" s="24" t="s">
        <v>2757</v>
      </c>
      <c r="E1312" s="24" t="s">
        <v>257</v>
      </c>
      <c r="F1312" s="55" t="s">
        <v>126</v>
      </c>
      <c r="G1312" s="55">
        <v>625.74750000000006</v>
      </c>
      <c r="H1312" s="55"/>
      <c r="I1312" s="53" t="str">
        <f t="shared" si="20"/>
        <v>IDX_ID_1591</v>
      </c>
    </row>
    <row r="1313" spans="2:9" x14ac:dyDescent="0.25">
      <c r="B1313" s="24" t="s">
        <v>84</v>
      </c>
      <c r="C1313" s="24" t="s">
        <v>2758</v>
      </c>
      <c r="D1313" s="24" t="s">
        <v>2759</v>
      </c>
      <c r="E1313" s="24" t="s">
        <v>257</v>
      </c>
      <c r="F1313" s="55" t="s">
        <v>126</v>
      </c>
      <c r="G1313" s="55" t="s">
        <v>126</v>
      </c>
      <c r="H1313" s="55"/>
      <c r="I1313" s="53" t="str">
        <f t="shared" si="20"/>
        <v>IDX_ID_1617</v>
      </c>
    </row>
    <row r="1314" spans="2:9" x14ac:dyDescent="0.25">
      <c r="B1314" s="24" t="s">
        <v>84</v>
      </c>
      <c r="C1314" s="24" t="s">
        <v>2760</v>
      </c>
      <c r="D1314" s="24" t="s">
        <v>2761</v>
      </c>
      <c r="E1314" s="24" t="s">
        <v>2293</v>
      </c>
      <c r="F1314" s="55" t="s">
        <v>126</v>
      </c>
      <c r="G1314" s="55">
        <v>465.62250000000006</v>
      </c>
      <c r="H1314" s="55"/>
      <c r="I1314" s="53" t="str">
        <f t="shared" si="20"/>
        <v>IDX_ID_1666</v>
      </c>
    </row>
    <row r="1315" spans="2:9" x14ac:dyDescent="0.25">
      <c r="B1315" s="24" t="s">
        <v>84</v>
      </c>
      <c r="C1315" s="24" t="s">
        <v>2762</v>
      </c>
      <c r="D1315" s="24" t="s">
        <v>2763</v>
      </c>
      <c r="E1315" s="24" t="s">
        <v>751</v>
      </c>
      <c r="F1315" s="55">
        <v>618.86400000000003</v>
      </c>
      <c r="G1315" s="55">
        <v>609.17250000000001</v>
      </c>
      <c r="H1315" s="55">
        <v>767.85</v>
      </c>
      <c r="I1315" s="53" t="str">
        <f t="shared" si="20"/>
        <v>IDX_ID_1807</v>
      </c>
    </row>
    <row r="1316" spans="2:9" x14ac:dyDescent="0.25">
      <c r="B1316" s="24" t="s">
        <v>84</v>
      </c>
      <c r="C1316" s="24" t="s">
        <v>2764</v>
      </c>
      <c r="D1316" s="24" t="s">
        <v>2765</v>
      </c>
      <c r="E1316" s="24" t="s">
        <v>751</v>
      </c>
      <c r="F1316" s="55">
        <v>600.11199999999997</v>
      </c>
      <c r="G1316" s="55">
        <v>737.04</v>
      </c>
      <c r="H1316" s="55">
        <v>1007.79</v>
      </c>
      <c r="I1316" s="53" t="str">
        <f t="shared" si="20"/>
        <v>IDX_ID_1815</v>
      </c>
    </row>
    <row r="1317" spans="2:9" x14ac:dyDescent="0.25">
      <c r="B1317" s="24" t="s">
        <v>84</v>
      </c>
      <c r="C1317" s="24" t="s">
        <v>2766</v>
      </c>
      <c r="D1317" s="24" t="s">
        <v>2767</v>
      </c>
      <c r="E1317" s="24" t="s">
        <v>90</v>
      </c>
      <c r="F1317" s="55" t="s">
        <v>126</v>
      </c>
      <c r="G1317" s="55">
        <v>3160.6950000000002</v>
      </c>
      <c r="H1317" s="55"/>
      <c r="I1317" s="53" t="str">
        <f t="shared" si="20"/>
        <v>IDX_ID_1922</v>
      </c>
    </row>
    <row r="1318" spans="2:9" x14ac:dyDescent="0.25">
      <c r="B1318" s="24" t="s">
        <v>84</v>
      </c>
      <c r="C1318" s="24" t="s">
        <v>2766</v>
      </c>
      <c r="D1318" s="24" t="s">
        <v>2767</v>
      </c>
      <c r="E1318" s="24" t="s">
        <v>257</v>
      </c>
      <c r="F1318" s="55">
        <v>4244.4400000000005</v>
      </c>
      <c r="G1318" s="55" t="s">
        <v>126</v>
      </c>
      <c r="H1318" s="55">
        <v>5542.82</v>
      </c>
      <c r="I1318" s="53" t="str">
        <f t="shared" si="20"/>
        <v>IDX_ID_1922</v>
      </c>
    </row>
    <row r="1319" spans="2:9" x14ac:dyDescent="0.25">
      <c r="B1319" s="24" t="s">
        <v>84</v>
      </c>
      <c r="C1319" s="24" t="s">
        <v>2768</v>
      </c>
      <c r="D1319" s="24" t="s">
        <v>2769</v>
      </c>
      <c r="E1319" s="24" t="s">
        <v>90</v>
      </c>
      <c r="F1319" s="55" t="s">
        <v>126</v>
      </c>
      <c r="G1319" s="55">
        <v>652.79999999999995</v>
      </c>
      <c r="H1319" s="55"/>
      <c r="I1319" s="53" t="str">
        <f t="shared" si="20"/>
        <v>IDX_ID_1930</v>
      </c>
    </row>
    <row r="1320" spans="2:9" x14ac:dyDescent="0.25">
      <c r="B1320" s="24" t="s">
        <v>84</v>
      </c>
      <c r="C1320" s="24" t="s">
        <v>2768</v>
      </c>
      <c r="D1320" s="24" t="s">
        <v>2769</v>
      </c>
      <c r="E1320" s="24" t="s">
        <v>257</v>
      </c>
      <c r="F1320" s="55">
        <v>385.66399999999999</v>
      </c>
      <c r="G1320" s="55" t="s">
        <v>126</v>
      </c>
      <c r="H1320" s="55">
        <v>319.64999999999998</v>
      </c>
      <c r="I1320" s="53" t="str">
        <f t="shared" si="20"/>
        <v>IDX_ID_1930</v>
      </c>
    </row>
    <row r="1321" spans="2:9" x14ac:dyDescent="0.25">
      <c r="B1321" s="24" t="s">
        <v>84</v>
      </c>
      <c r="C1321" s="24" t="s">
        <v>2770</v>
      </c>
      <c r="D1321" s="24" t="s">
        <v>2771</v>
      </c>
      <c r="E1321" s="24" t="s">
        <v>2293</v>
      </c>
      <c r="F1321" s="55">
        <v>1891.7759999999998</v>
      </c>
      <c r="G1321" s="55">
        <v>1311.2624999999998</v>
      </c>
      <c r="H1321" s="55"/>
      <c r="I1321" s="53" t="str">
        <f t="shared" si="20"/>
        <v>IDX_ID_2193</v>
      </c>
    </row>
    <row r="1322" spans="2:9" x14ac:dyDescent="0.25">
      <c r="B1322" s="24" t="s">
        <v>84</v>
      </c>
      <c r="C1322" s="24" t="s">
        <v>2772</v>
      </c>
      <c r="D1322" s="24" t="s">
        <v>2773</v>
      </c>
      <c r="E1322" s="24" t="s">
        <v>2475</v>
      </c>
      <c r="F1322" s="55" t="s">
        <v>126</v>
      </c>
      <c r="G1322" s="55" t="s">
        <v>126</v>
      </c>
      <c r="H1322" s="55"/>
      <c r="I1322" s="53" t="str">
        <f t="shared" si="20"/>
        <v>IDX_ID_2466</v>
      </c>
    </row>
    <row r="1323" spans="2:9" x14ac:dyDescent="0.25">
      <c r="B1323" s="24" t="s">
        <v>84</v>
      </c>
      <c r="C1323" s="24" t="s">
        <v>2774</v>
      </c>
      <c r="D1323" s="24" t="s">
        <v>2775</v>
      </c>
      <c r="E1323" s="24" t="s">
        <v>2475</v>
      </c>
      <c r="F1323" s="55" t="s">
        <v>126</v>
      </c>
      <c r="G1323" s="55" t="s">
        <v>126</v>
      </c>
      <c r="H1323" s="55"/>
      <c r="I1323" s="53" t="str">
        <f t="shared" si="20"/>
        <v>IDX_ID_2474</v>
      </c>
    </row>
    <row r="1324" spans="2:9" x14ac:dyDescent="0.25">
      <c r="B1324" s="24" t="s">
        <v>84</v>
      </c>
      <c r="C1324" s="24" t="s">
        <v>2776</v>
      </c>
      <c r="D1324" s="24" t="s">
        <v>2777</v>
      </c>
      <c r="E1324" s="24" t="s">
        <v>257</v>
      </c>
      <c r="F1324" s="55" t="s">
        <v>126</v>
      </c>
      <c r="G1324" s="55">
        <v>2375.94</v>
      </c>
      <c r="H1324" s="55"/>
      <c r="I1324" s="53" t="str">
        <f t="shared" si="20"/>
        <v>IDX_ID_2482</v>
      </c>
    </row>
    <row r="1325" spans="2:9" x14ac:dyDescent="0.25">
      <c r="B1325" s="24" t="s">
        <v>84</v>
      </c>
      <c r="C1325" s="24" t="s">
        <v>2778</v>
      </c>
      <c r="D1325" s="24" t="s">
        <v>2779</v>
      </c>
      <c r="E1325" s="24" t="s">
        <v>2340</v>
      </c>
      <c r="F1325" s="55">
        <v>2469.8880000000004</v>
      </c>
      <c r="G1325" s="55">
        <v>3234.24</v>
      </c>
      <c r="H1325" s="55"/>
      <c r="I1325" s="53" t="str">
        <f t="shared" si="20"/>
        <v>IDX_ID_2813</v>
      </c>
    </row>
    <row r="1326" spans="2:9" x14ac:dyDescent="0.25">
      <c r="B1326" s="24" t="s">
        <v>84</v>
      </c>
      <c r="C1326" s="24" t="s">
        <v>2780</v>
      </c>
      <c r="D1326" s="24" t="s">
        <v>2781</v>
      </c>
      <c r="E1326" s="24" t="s">
        <v>2374</v>
      </c>
      <c r="F1326" s="55" t="s">
        <v>126</v>
      </c>
      <c r="G1326" s="55">
        <v>1037.3625000000002</v>
      </c>
      <c r="H1326" s="55"/>
      <c r="I1326" s="53" t="str">
        <f t="shared" si="20"/>
        <v>IDX_ID_2946</v>
      </c>
    </row>
    <row r="1327" spans="2:9" x14ac:dyDescent="0.25">
      <c r="B1327" s="24" t="s">
        <v>84</v>
      </c>
      <c r="C1327" s="24" t="s">
        <v>2782</v>
      </c>
      <c r="D1327" s="24" t="s">
        <v>2783</v>
      </c>
      <c r="E1327" s="24" t="s">
        <v>257</v>
      </c>
      <c r="F1327" s="55">
        <v>6894.72</v>
      </c>
      <c r="G1327" s="55">
        <v>1678.0500000000002</v>
      </c>
      <c r="H1327" s="55"/>
      <c r="I1327" s="53" t="str">
        <f t="shared" si="20"/>
        <v>IDX_ID_2953</v>
      </c>
    </row>
    <row r="1328" spans="2:9" x14ac:dyDescent="0.25">
      <c r="B1328" s="24" t="s">
        <v>84</v>
      </c>
      <c r="C1328" s="24" t="s">
        <v>2784</v>
      </c>
      <c r="D1328" s="24" t="s">
        <v>2785</v>
      </c>
      <c r="E1328" s="24" t="s">
        <v>2475</v>
      </c>
      <c r="F1328" s="55" t="s">
        <v>126</v>
      </c>
      <c r="G1328" s="55">
        <v>1930.6575</v>
      </c>
      <c r="H1328" s="55"/>
      <c r="I1328" s="53" t="str">
        <f t="shared" si="20"/>
        <v>IDX_ID_2961</v>
      </c>
    </row>
    <row r="1329" spans="2:9" x14ac:dyDescent="0.25">
      <c r="B1329" s="24" t="s">
        <v>84</v>
      </c>
      <c r="C1329" s="24" t="s">
        <v>2786</v>
      </c>
      <c r="D1329" s="24" t="s">
        <v>2787</v>
      </c>
      <c r="E1329" s="24" t="s">
        <v>2475</v>
      </c>
      <c r="F1329" s="55">
        <v>15667.2</v>
      </c>
      <c r="G1329" s="55">
        <v>8237.07</v>
      </c>
      <c r="H1329" s="55">
        <v>34272</v>
      </c>
      <c r="I1329" s="53" t="str">
        <f t="shared" si="20"/>
        <v>IDX_ID_3449</v>
      </c>
    </row>
    <row r="1330" spans="2:9" x14ac:dyDescent="0.25">
      <c r="B1330" s="24" t="s">
        <v>84</v>
      </c>
      <c r="C1330" s="24" t="s">
        <v>2788</v>
      </c>
      <c r="D1330" s="24" t="s">
        <v>2789</v>
      </c>
      <c r="E1330" s="24" t="s">
        <v>2340</v>
      </c>
      <c r="F1330" s="55">
        <v>318.14400000000001</v>
      </c>
      <c r="G1330" s="55">
        <v>578.87250000000006</v>
      </c>
      <c r="H1330" s="55">
        <v>830.31</v>
      </c>
      <c r="I1330" s="53" t="str">
        <f t="shared" si="20"/>
        <v>IDX_ID_3662</v>
      </c>
    </row>
    <row r="1331" spans="2:9" x14ac:dyDescent="0.25">
      <c r="B1331" s="24" t="s">
        <v>84</v>
      </c>
      <c r="C1331" s="24" t="s">
        <v>2790</v>
      </c>
      <c r="D1331" s="24" t="s">
        <v>2791</v>
      </c>
      <c r="E1331" s="24" t="s">
        <v>2340</v>
      </c>
      <c r="F1331" s="55" t="s">
        <v>126</v>
      </c>
      <c r="G1331" s="55" t="s">
        <v>126</v>
      </c>
      <c r="H1331" s="55"/>
      <c r="I1331" s="53" t="str">
        <f t="shared" si="20"/>
        <v>IDX_ID_3670</v>
      </c>
    </row>
    <row r="1332" spans="2:9" x14ac:dyDescent="0.25">
      <c r="B1332" s="24" t="s">
        <v>84</v>
      </c>
      <c r="C1332" s="24" t="s">
        <v>2792</v>
      </c>
      <c r="D1332" s="24" t="s">
        <v>2793</v>
      </c>
      <c r="E1332" s="24" t="s">
        <v>257</v>
      </c>
      <c r="F1332" s="55" t="s">
        <v>126</v>
      </c>
      <c r="G1332" s="55" t="s">
        <v>126</v>
      </c>
      <c r="H1332" s="55"/>
      <c r="I1332" s="53" t="str">
        <f t="shared" si="20"/>
        <v>IDX_ID_3803</v>
      </c>
    </row>
    <row r="1333" spans="2:9" x14ac:dyDescent="0.25">
      <c r="B1333" s="24" t="s">
        <v>84</v>
      </c>
      <c r="C1333" s="24" t="s">
        <v>2794</v>
      </c>
      <c r="D1333" s="24" t="s">
        <v>2795</v>
      </c>
      <c r="E1333" s="24" t="s">
        <v>2475</v>
      </c>
      <c r="F1333" s="55">
        <v>138.36800000000002</v>
      </c>
      <c r="G1333" s="55">
        <v>180.61500000000001</v>
      </c>
      <c r="H1333" s="55">
        <v>142.1</v>
      </c>
      <c r="I1333" s="53" t="str">
        <f t="shared" si="20"/>
        <v>IDX_ID_3811</v>
      </c>
    </row>
    <row r="1334" spans="2:9" x14ac:dyDescent="0.25">
      <c r="B1334" s="24" t="s">
        <v>84</v>
      </c>
      <c r="C1334" s="24" t="s">
        <v>2796</v>
      </c>
      <c r="D1334" s="24" t="s">
        <v>2797</v>
      </c>
      <c r="E1334" s="24" t="s">
        <v>2475</v>
      </c>
      <c r="F1334" s="55">
        <v>431.536</v>
      </c>
      <c r="G1334" s="55">
        <v>432.21</v>
      </c>
      <c r="H1334" s="55">
        <v>359.48</v>
      </c>
      <c r="I1334" s="53" t="str">
        <f t="shared" si="20"/>
        <v>IDX_ID_3829</v>
      </c>
    </row>
    <row r="1335" spans="2:9" x14ac:dyDescent="0.25">
      <c r="B1335" s="24" t="s">
        <v>84</v>
      </c>
      <c r="C1335" s="24" t="s">
        <v>2798</v>
      </c>
      <c r="D1335" s="24" t="s">
        <v>2799</v>
      </c>
      <c r="E1335" s="24" t="s">
        <v>2475</v>
      </c>
      <c r="F1335" s="55">
        <v>480.10400000000004</v>
      </c>
      <c r="G1335" s="55">
        <v>609.86249999999995</v>
      </c>
      <c r="H1335" s="55">
        <v>513.45000000000005</v>
      </c>
      <c r="I1335" s="53" t="str">
        <f t="shared" si="20"/>
        <v>IDX_ID_3837</v>
      </c>
    </row>
    <row r="1336" spans="2:9" x14ac:dyDescent="0.25">
      <c r="B1336" s="24" t="s">
        <v>84</v>
      </c>
      <c r="C1336" s="24" t="s">
        <v>2800</v>
      </c>
      <c r="D1336" s="24" t="s">
        <v>2801</v>
      </c>
      <c r="E1336" s="24" t="s">
        <v>2293</v>
      </c>
      <c r="F1336" s="55">
        <v>899.55200000000013</v>
      </c>
      <c r="G1336" s="55">
        <v>1220.0325</v>
      </c>
      <c r="H1336" s="55">
        <v>1586.31</v>
      </c>
      <c r="I1336" s="53" t="str">
        <f t="shared" si="20"/>
        <v>IDX_ID_3860</v>
      </c>
    </row>
    <row r="1337" spans="2:9" x14ac:dyDescent="0.25">
      <c r="B1337" s="24" t="s">
        <v>84</v>
      </c>
      <c r="C1337" s="24" t="s">
        <v>2802</v>
      </c>
      <c r="D1337" s="24" t="s">
        <v>2803</v>
      </c>
      <c r="E1337" s="24" t="s">
        <v>2293</v>
      </c>
      <c r="F1337" s="55" t="s">
        <v>126</v>
      </c>
      <c r="G1337" s="55" t="s">
        <v>126</v>
      </c>
      <c r="H1337" s="55"/>
      <c r="I1337" s="53" t="str">
        <f t="shared" si="20"/>
        <v>IDX_ID_3878</v>
      </c>
    </row>
    <row r="1338" spans="2:9" x14ac:dyDescent="0.25">
      <c r="B1338" s="24" t="s">
        <v>84</v>
      </c>
      <c r="C1338" s="24" t="s">
        <v>2804</v>
      </c>
      <c r="D1338" s="24" t="s">
        <v>2805</v>
      </c>
      <c r="E1338" s="24" t="s">
        <v>2475</v>
      </c>
      <c r="F1338" s="55">
        <v>748.95200000000011</v>
      </c>
      <c r="G1338" s="55">
        <v>819.08249999999998</v>
      </c>
      <c r="H1338" s="55">
        <v>700.19</v>
      </c>
      <c r="I1338" s="53" t="str">
        <f t="shared" si="20"/>
        <v>IDX_ID_3951</v>
      </c>
    </row>
    <row r="1339" spans="2:9" x14ac:dyDescent="0.25">
      <c r="B1339" s="24" t="s">
        <v>84</v>
      </c>
      <c r="C1339" s="24" t="s">
        <v>2806</v>
      </c>
      <c r="D1339" s="24" t="s">
        <v>2807</v>
      </c>
      <c r="E1339" s="24" t="s">
        <v>2475</v>
      </c>
      <c r="F1339" s="55">
        <v>1234.5360000000001</v>
      </c>
      <c r="G1339" s="55">
        <v>834.17250000000001</v>
      </c>
      <c r="H1339" s="55">
        <v>681.48</v>
      </c>
      <c r="I1339" s="53" t="str">
        <f t="shared" si="20"/>
        <v>IDX_ID_3969</v>
      </c>
    </row>
    <row r="1340" spans="2:9" x14ac:dyDescent="0.25">
      <c r="B1340" s="24" t="s">
        <v>84</v>
      </c>
      <c r="C1340" s="24" t="s">
        <v>2808</v>
      </c>
      <c r="D1340" s="24" t="s">
        <v>2809</v>
      </c>
      <c r="E1340" s="24" t="s">
        <v>2475</v>
      </c>
      <c r="F1340" s="55">
        <v>910.24800000000005</v>
      </c>
      <c r="G1340" s="55">
        <v>623.625</v>
      </c>
      <c r="H1340" s="55">
        <v>609.58000000000004</v>
      </c>
      <c r="I1340" s="53" t="str">
        <f t="shared" si="20"/>
        <v>IDX_ID_3977</v>
      </c>
    </row>
    <row r="1341" spans="2:9" x14ac:dyDescent="0.25">
      <c r="B1341" s="24" t="s">
        <v>84</v>
      </c>
      <c r="C1341" s="24" t="s">
        <v>2810</v>
      </c>
      <c r="D1341" s="24" t="s">
        <v>2811</v>
      </c>
      <c r="E1341" s="24" t="s">
        <v>2293</v>
      </c>
      <c r="F1341" s="55" t="s">
        <v>126</v>
      </c>
      <c r="G1341" s="55" t="s">
        <v>126</v>
      </c>
      <c r="H1341" s="55">
        <v>-2772</v>
      </c>
      <c r="I1341" s="53" t="str">
        <f t="shared" si="20"/>
        <v>IDX_ID_3993</v>
      </c>
    </row>
    <row r="1342" spans="2:9" x14ac:dyDescent="0.25">
      <c r="B1342" s="24" t="s">
        <v>84</v>
      </c>
      <c r="C1342" s="24" t="s">
        <v>2812</v>
      </c>
      <c r="D1342" s="24" t="s">
        <v>2813</v>
      </c>
      <c r="E1342" s="24" t="s">
        <v>2374</v>
      </c>
      <c r="F1342" s="55">
        <v>187.81600000000003</v>
      </c>
      <c r="G1342" s="55" t="s">
        <v>126</v>
      </c>
      <c r="H1342" s="55">
        <v>436.27</v>
      </c>
      <c r="I1342" s="53" t="str">
        <f t="shared" si="20"/>
        <v>IDX_ID_4009</v>
      </c>
    </row>
    <row r="1343" spans="2:9" x14ac:dyDescent="0.25">
      <c r="B1343" s="24" t="s">
        <v>84</v>
      </c>
      <c r="C1343" s="24" t="s">
        <v>2814</v>
      </c>
      <c r="D1343" s="24" t="s">
        <v>2815</v>
      </c>
      <c r="E1343" s="24" t="s">
        <v>2374</v>
      </c>
      <c r="F1343" s="55">
        <v>79.544000000000011</v>
      </c>
      <c r="G1343" s="55">
        <v>306.97500000000002</v>
      </c>
      <c r="H1343" s="55">
        <v>156.44999999999999</v>
      </c>
      <c r="I1343" s="53" t="str">
        <f t="shared" si="20"/>
        <v>IDX_ID_4017</v>
      </c>
    </row>
    <row r="1344" spans="2:9" x14ac:dyDescent="0.25">
      <c r="B1344" s="24" t="s">
        <v>84</v>
      </c>
      <c r="C1344" s="24" t="s">
        <v>2816</v>
      </c>
      <c r="D1344" s="24" t="s">
        <v>2817</v>
      </c>
      <c r="E1344" s="24" t="s">
        <v>2340</v>
      </c>
      <c r="F1344" s="55" t="s">
        <v>126</v>
      </c>
      <c r="G1344" s="55" t="s">
        <v>126</v>
      </c>
      <c r="H1344" s="55"/>
      <c r="I1344" s="53" t="str">
        <f t="shared" si="20"/>
        <v>IDX_ID_4074</v>
      </c>
    </row>
    <row r="1345" spans="2:9" x14ac:dyDescent="0.25">
      <c r="B1345" s="24" t="s">
        <v>84</v>
      </c>
      <c r="C1345" s="24" t="s">
        <v>2818</v>
      </c>
      <c r="D1345" s="24" t="s">
        <v>2819</v>
      </c>
      <c r="E1345" s="24" t="s">
        <v>257</v>
      </c>
      <c r="F1345" s="55" t="s">
        <v>126</v>
      </c>
      <c r="G1345" s="55">
        <v>221.97750000000002</v>
      </c>
      <c r="H1345" s="55"/>
      <c r="I1345" s="53" t="str">
        <f t="shared" si="20"/>
        <v>IDX_ID_4157</v>
      </c>
    </row>
    <row r="1346" spans="2:9" x14ac:dyDescent="0.25">
      <c r="B1346" s="24" t="s">
        <v>84</v>
      </c>
      <c r="C1346" s="24" t="s">
        <v>2820</v>
      </c>
      <c r="D1346" s="24" t="s">
        <v>2821</v>
      </c>
      <c r="E1346" s="24" t="s">
        <v>191</v>
      </c>
      <c r="F1346" s="55">
        <v>37.368000000000002</v>
      </c>
      <c r="G1346" s="55">
        <v>6.0525000000000002</v>
      </c>
      <c r="H1346" s="55">
        <v>4.38</v>
      </c>
      <c r="I1346" s="53" t="str">
        <f t="shared" si="20"/>
        <v>IDX_ID_4280</v>
      </c>
    </row>
    <row r="1347" spans="2:9" x14ac:dyDescent="0.25">
      <c r="B1347" s="24" t="s">
        <v>84</v>
      </c>
      <c r="C1347" s="24" t="s">
        <v>2822</v>
      </c>
      <c r="D1347" s="24" t="s">
        <v>2823</v>
      </c>
      <c r="E1347" s="24" t="s">
        <v>751</v>
      </c>
      <c r="F1347" s="55" t="s">
        <v>126</v>
      </c>
      <c r="G1347" s="55">
        <v>132.51</v>
      </c>
      <c r="H1347" s="55"/>
      <c r="I1347" s="53" t="str">
        <f t="shared" si="20"/>
        <v>IDX_ID_4330</v>
      </c>
    </row>
    <row r="1348" spans="2:9" x14ac:dyDescent="0.25">
      <c r="B1348" s="24" t="s">
        <v>84</v>
      </c>
      <c r="C1348" s="24" t="s">
        <v>2824</v>
      </c>
      <c r="D1348" s="24" t="s">
        <v>2825</v>
      </c>
      <c r="E1348" s="24" t="s">
        <v>751</v>
      </c>
      <c r="F1348" s="55" t="s">
        <v>126</v>
      </c>
      <c r="G1348" s="55">
        <v>257.34749999999997</v>
      </c>
      <c r="H1348" s="55"/>
      <c r="I1348" s="53" t="str">
        <f t="shared" ref="I1348:I1411" si="21">"IDX_ID_" &amp; RIGHT(C1348,4)</f>
        <v>IDX_ID_4348</v>
      </c>
    </row>
    <row r="1349" spans="2:9" x14ac:dyDescent="0.25">
      <c r="B1349" s="24" t="s">
        <v>84</v>
      </c>
      <c r="C1349" s="24" t="s">
        <v>2826</v>
      </c>
      <c r="D1349" s="24" t="s">
        <v>2827</v>
      </c>
      <c r="E1349" s="24" t="s">
        <v>751</v>
      </c>
      <c r="F1349" s="55" t="s">
        <v>126</v>
      </c>
      <c r="G1349" s="55">
        <v>132.405</v>
      </c>
      <c r="H1349" s="55"/>
      <c r="I1349" s="53" t="str">
        <f t="shared" si="21"/>
        <v>IDX_ID_4355</v>
      </c>
    </row>
    <row r="1350" spans="2:9" x14ac:dyDescent="0.25">
      <c r="B1350" s="24" t="s">
        <v>84</v>
      </c>
      <c r="C1350" s="24" t="s">
        <v>2828</v>
      </c>
      <c r="D1350" s="24" t="s">
        <v>2829</v>
      </c>
      <c r="E1350" s="24" t="s">
        <v>751</v>
      </c>
      <c r="F1350" s="55" t="s">
        <v>126</v>
      </c>
      <c r="G1350" s="55">
        <v>467.10749999999996</v>
      </c>
      <c r="H1350" s="55">
        <v>997.92</v>
      </c>
      <c r="I1350" s="53" t="str">
        <f t="shared" si="21"/>
        <v>IDX_ID_4363</v>
      </c>
    </row>
    <row r="1351" spans="2:9" x14ac:dyDescent="0.25">
      <c r="B1351" s="24" t="s">
        <v>84</v>
      </c>
      <c r="C1351" s="24" t="s">
        <v>2830</v>
      </c>
      <c r="D1351" s="24" t="s">
        <v>2831</v>
      </c>
      <c r="E1351" s="24" t="s">
        <v>751</v>
      </c>
      <c r="F1351" s="55" t="s">
        <v>126</v>
      </c>
      <c r="G1351" s="55">
        <v>200.51250000000002</v>
      </c>
      <c r="H1351" s="55">
        <v>837.12</v>
      </c>
      <c r="I1351" s="53" t="str">
        <f t="shared" si="21"/>
        <v>IDX_ID_4389</v>
      </c>
    </row>
    <row r="1352" spans="2:9" x14ac:dyDescent="0.25">
      <c r="B1352" s="24" t="s">
        <v>84</v>
      </c>
      <c r="C1352" s="24" t="s">
        <v>2832</v>
      </c>
      <c r="D1352" s="24" t="s">
        <v>2833</v>
      </c>
      <c r="E1352" s="24" t="s">
        <v>257</v>
      </c>
      <c r="F1352" s="55" t="s">
        <v>126</v>
      </c>
      <c r="G1352" s="55">
        <v>508.755</v>
      </c>
      <c r="H1352" s="55">
        <v>1105.92</v>
      </c>
      <c r="I1352" s="53" t="str">
        <f t="shared" si="21"/>
        <v>IDX_ID_4397</v>
      </c>
    </row>
    <row r="1353" spans="2:9" x14ac:dyDescent="0.25">
      <c r="B1353" s="24" t="s">
        <v>84</v>
      </c>
      <c r="C1353" s="24" t="s">
        <v>2834</v>
      </c>
      <c r="D1353" s="24" t="s">
        <v>2835</v>
      </c>
      <c r="E1353" s="24" t="s">
        <v>257</v>
      </c>
      <c r="F1353" s="55" t="s">
        <v>126</v>
      </c>
      <c r="G1353" s="55">
        <v>121.95750000000001</v>
      </c>
      <c r="H1353" s="55"/>
      <c r="I1353" s="53" t="str">
        <f t="shared" si="21"/>
        <v>IDX_ID_4405</v>
      </c>
    </row>
    <row r="1354" spans="2:9" x14ac:dyDescent="0.25">
      <c r="B1354" s="24" t="s">
        <v>84</v>
      </c>
      <c r="C1354" s="24" t="s">
        <v>2836</v>
      </c>
      <c r="D1354" s="24" t="s">
        <v>2837</v>
      </c>
      <c r="E1354" s="24" t="s">
        <v>257</v>
      </c>
      <c r="F1354" s="55" t="s">
        <v>126</v>
      </c>
      <c r="G1354" s="55">
        <v>285.22500000000002</v>
      </c>
      <c r="H1354" s="55"/>
      <c r="I1354" s="53" t="str">
        <f t="shared" si="21"/>
        <v>IDX_ID_4421</v>
      </c>
    </row>
    <row r="1355" spans="2:9" x14ac:dyDescent="0.25">
      <c r="B1355" s="24" t="s">
        <v>84</v>
      </c>
      <c r="C1355" s="24" t="s">
        <v>2838</v>
      </c>
      <c r="D1355" s="24" t="s">
        <v>2839</v>
      </c>
      <c r="E1355" s="24" t="s">
        <v>257</v>
      </c>
      <c r="F1355" s="55">
        <v>1981.7280000000001</v>
      </c>
      <c r="G1355" s="55">
        <v>3300.7424999999998</v>
      </c>
      <c r="H1355" s="55">
        <v>1941.34</v>
      </c>
      <c r="I1355" s="53" t="str">
        <f t="shared" si="21"/>
        <v>IDX_ID_4538</v>
      </c>
    </row>
    <row r="1356" spans="2:9" x14ac:dyDescent="0.25">
      <c r="B1356" s="24" t="s">
        <v>84</v>
      </c>
      <c r="C1356" s="24" t="s">
        <v>2840</v>
      </c>
      <c r="D1356" s="24" t="s">
        <v>2841</v>
      </c>
      <c r="E1356" s="24" t="s">
        <v>257</v>
      </c>
      <c r="F1356" s="55">
        <v>9375.6080000000002</v>
      </c>
      <c r="G1356" s="55">
        <v>5521.4475000000002</v>
      </c>
      <c r="H1356" s="55">
        <v>2465.23</v>
      </c>
      <c r="I1356" s="53" t="str">
        <f t="shared" si="21"/>
        <v>IDX_ID_4546</v>
      </c>
    </row>
    <row r="1357" spans="2:9" x14ac:dyDescent="0.25">
      <c r="B1357" s="24" t="s">
        <v>84</v>
      </c>
      <c r="C1357" s="24" t="s">
        <v>2842</v>
      </c>
      <c r="D1357" s="24" t="s">
        <v>2843</v>
      </c>
      <c r="E1357" s="24" t="s">
        <v>257</v>
      </c>
      <c r="F1357" s="55">
        <v>2556.4400000000005</v>
      </c>
      <c r="G1357" s="55">
        <v>4112.0249999999996</v>
      </c>
      <c r="H1357" s="55">
        <v>6831.78</v>
      </c>
      <c r="I1357" s="53" t="str">
        <f t="shared" si="21"/>
        <v>IDX_ID_4561</v>
      </c>
    </row>
    <row r="1358" spans="2:9" x14ac:dyDescent="0.25">
      <c r="B1358" s="24" t="s">
        <v>84</v>
      </c>
      <c r="C1358" s="24" t="s">
        <v>2844</v>
      </c>
      <c r="D1358" s="24" t="s">
        <v>2845</v>
      </c>
      <c r="E1358" s="24" t="s">
        <v>257</v>
      </c>
      <c r="F1358" s="55">
        <v>2332.1439999999998</v>
      </c>
      <c r="G1358" s="55">
        <v>11083.125</v>
      </c>
      <c r="H1358" s="55">
        <v>8260.1</v>
      </c>
      <c r="I1358" s="53" t="str">
        <f t="shared" si="21"/>
        <v>IDX_ID_4579</v>
      </c>
    </row>
    <row r="1359" spans="2:9" x14ac:dyDescent="0.25">
      <c r="B1359" s="24" t="s">
        <v>84</v>
      </c>
      <c r="C1359" s="24" t="s">
        <v>2846</v>
      </c>
      <c r="D1359" s="24" t="s">
        <v>2847</v>
      </c>
      <c r="E1359" s="24" t="s">
        <v>257</v>
      </c>
      <c r="F1359" s="55">
        <v>833.89599999999996</v>
      </c>
      <c r="G1359" s="55">
        <v>1298.655</v>
      </c>
      <c r="H1359" s="55">
        <v>2327.6</v>
      </c>
      <c r="I1359" s="53" t="str">
        <f t="shared" si="21"/>
        <v>IDX_ID_4587</v>
      </c>
    </row>
    <row r="1360" spans="2:9" x14ac:dyDescent="0.25">
      <c r="B1360" s="24" t="s">
        <v>84</v>
      </c>
      <c r="C1360" s="24" t="s">
        <v>2848</v>
      </c>
      <c r="D1360" s="24" t="s">
        <v>2849</v>
      </c>
      <c r="E1360" s="24" t="s">
        <v>257</v>
      </c>
      <c r="F1360" s="55">
        <v>1799.152</v>
      </c>
      <c r="G1360" s="55">
        <v>801.11250000000007</v>
      </c>
      <c r="H1360" s="55">
        <v>209.51</v>
      </c>
      <c r="I1360" s="53" t="str">
        <f t="shared" si="21"/>
        <v>IDX_ID_4595</v>
      </c>
    </row>
    <row r="1361" spans="2:9" x14ac:dyDescent="0.25">
      <c r="B1361" s="24" t="s">
        <v>84</v>
      </c>
      <c r="C1361" s="24" t="s">
        <v>2850</v>
      </c>
      <c r="D1361" s="24" t="s">
        <v>2851</v>
      </c>
      <c r="E1361" s="24" t="s">
        <v>2293</v>
      </c>
      <c r="F1361" s="55">
        <v>917.49599999999998</v>
      </c>
      <c r="G1361" s="55">
        <v>1953.1950000000002</v>
      </c>
      <c r="H1361" s="55">
        <v>3326.59</v>
      </c>
      <c r="I1361" s="53" t="str">
        <f t="shared" si="21"/>
        <v>IDX_ID_4918</v>
      </c>
    </row>
    <row r="1362" spans="2:9" x14ac:dyDescent="0.25">
      <c r="B1362" s="24" t="s">
        <v>84</v>
      </c>
      <c r="C1362" s="24" t="s">
        <v>2852</v>
      </c>
      <c r="D1362" s="24" t="s">
        <v>2853</v>
      </c>
      <c r="E1362" s="24" t="s">
        <v>2293</v>
      </c>
      <c r="F1362" s="55">
        <v>1647.88</v>
      </c>
      <c r="G1362" s="55">
        <v>1755.4725000000001</v>
      </c>
      <c r="H1362" s="55">
        <v>2188.8000000000002</v>
      </c>
      <c r="I1362" s="53" t="str">
        <f t="shared" si="21"/>
        <v>IDX_ID_4991</v>
      </c>
    </row>
    <row r="1363" spans="2:9" x14ac:dyDescent="0.25">
      <c r="B1363" s="24" t="s">
        <v>84</v>
      </c>
      <c r="C1363" s="24" t="s">
        <v>2854</v>
      </c>
      <c r="D1363" s="24" t="s">
        <v>2855</v>
      </c>
      <c r="E1363" s="24" t="s">
        <v>2293</v>
      </c>
      <c r="F1363" s="55">
        <v>729.39200000000005</v>
      </c>
      <c r="G1363" s="55">
        <v>1311.6825000000001</v>
      </c>
      <c r="H1363" s="55">
        <v>2530.8000000000002</v>
      </c>
      <c r="I1363" s="53" t="str">
        <f t="shared" si="21"/>
        <v>IDX_ID_5006</v>
      </c>
    </row>
    <row r="1364" spans="2:9" x14ac:dyDescent="0.25">
      <c r="B1364" s="24" t="s">
        <v>84</v>
      </c>
      <c r="C1364" s="24" t="s">
        <v>2856</v>
      </c>
      <c r="D1364" s="24" t="s">
        <v>2857</v>
      </c>
      <c r="E1364" s="24" t="s">
        <v>2293</v>
      </c>
      <c r="F1364" s="55">
        <v>2269.2159999999999</v>
      </c>
      <c r="G1364" s="55">
        <v>4429.2150000000001</v>
      </c>
      <c r="H1364" s="55">
        <v>5329.8</v>
      </c>
      <c r="I1364" s="53" t="str">
        <f t="shared" si="21"/>
        <v>IDX_ID_5014</v>
      </c>
    </row>
    <row r="1365" spans="2:9" x14ac:dyDescent="0.25">
      <c r="B1365" s="24" t="s">
        <v>84</v>
      </c>
      <c r="C1365" s="24" t="s">
        <v>2858</v>
      </c>
      <c r="D1365" s="24" t="s">
        <v>2859</v>
      </c>
      <c r="E1365" s="24" t="s">
        <v>2293</v>
      </c>
      <c r="F1365" s="55">
        <v>2209.4880000000003</v>
      </c>
      <c r="G1365" s="55">
        <v>5226.7950000000001</v>
      </c>
      <c r="H1365" s="55">
        <v>5821.2</v>
      </c>
      <c r="I1365" s="53" t="str">
        <f t="shared" si="21"/>
        <v>IDX_ID_5022</v>
      </c>
    </row>
    <row r="1366" spans="2:9" x14ac:dyDescent="0.25">
      <c r="B1366" s="24" t="s">
        <v>84</v>
      </c>
      <c r="C1366" s="24" t="s">
        <v>2860</v>
      </c>
      <c r="D1366" s="24" t="s">
        <v>2861</v>
      </c>
      <c r="E1366" s="24" t="s">
        <v>2293</v>
      </c>
      <c r="F1366" s="55" t="s">
        <v>126</v>
      </c>
      <c r="G1366" s="55">
        <v>592.37250000000006</v>
      </c>
      <c r="H1366" s="55"/>
      <c r="I1366" s="53" t="str">
        <f t="shared" si="21"/>
        <v>IDX_ID_5584</v>
      </c>
    </row>
    <row r="1367" spans="2:9" x14ac:dyDescent="0.25">
      <c r="B1367" s="24" t="s">
        <v>84</v>
      </c>
      <c r="C1367" s="24" t="s">
        <v>2862</v>
      </c>
      <c r="D1367" s="24" t="s">
        <v>2863</v>
      </c>
      <c r="E1367" s="24" t="s">
        <v>257</v>
      </c>
      <c r="F1367" s="55" t="s">
        <v>126</v>
      </c>
      <c r="G1367" s="55">
        <v>1704.78</v>
      </c>
      <c r="H1367" s="55"/>
      <c r="I1367" s="53" t="str">
        <f t="shared" si="21"/>
        <v>IDX_ID_5600</v>
      </c>
    </row>
    <row r="1368" spans="2:9" x14ac:dyDescent="0.25">
      <c r="B1368" s="24" t="s">
        <v>84</v>
      </c>
      <c r="C1368" s="24" t="s">
        <v>2864</v>
      </c>
      <c r="D1368" s="24" t="s">
        <v>2865</v>
      </c>
      <c r="E1368" s="24" t="s">
        <v>2293</v>
      </c>
      <c r="F1368" s="55" t="s">
        <v>126</v>
      </c>
      <c r="G1368" s="55">
        <v>497.60250000000002</v>
      </c>
      <c r="H1368" s="55"/>
      <c r="I1368" s="53" t="str">
        <f t="shared" si="21"/>
        <v>IDX_ID_5618</v>
      </c>
    </row>
    <row r="1369" spans="2:9" x14ac:dyDescent="0.25">
      <c r="B1369" s="24" t="s">
        <v>84</v>
      </c>
      <c r="C1369" s="24" t="s">
        <v>2866</v>
      </c>
      <c r="D1369" s="24" t="s">
        <v>2867</v>
      </c>
      <c r="E1369" s="24" t="s">
        <v>2293</v>
      </c>
      <c r="F1369" s="55" t="s">
        <v>126</v>
      </c>
      <c r="G1369" s="55" t="s">
        <v>126</v>
      </c>
      <c r="H1369" s="55"/>
      <c r="I1369" s="53" t="str">
        <f t="shared" si="21"/>
        <v>IDX_ID_5642</v>
      </c>
    </row>
    <row r="1370" spans="2:9" x14ac:dyDescent="0.25">
      <c r="B1370" s="24" t="s">
        <v>84</v>
      </c>
      <c r="C1370" s="24" t="s">
        <v>2868</v>
      </c>
      <c r="D1370" s="24" t="s">
        <v>2869</v>
      </c>
      <c r="E1370" s="24" t="s">
        <v>2293</v>
      </c>
      <c r="F1370" s="55" t="s">
        <v>126</v>
      </c>
      <c r="G1370" s="55">
        <v>500.61</v>
      </c>
      <c r="H1370" s="55"/>
      <c r="I1370" s="53" t="str">
        <f t="shared" si="21"/>
        <v>IDX_ID_5659</v>
      </c>
    </row>
    <row r="1371" spans="2:9" x14ac:dyDescent="0.25">
      <c r="B1371" s="24" t="s">
        <v>84</v>
      </c>
      <c r="C1371" s="24" t="s">
        <v>2870</v>
      </c>
      <c r="D1371" s="24" t="s">
        <v>2871</v>
      </c>
      <c r="E1371" s="24" t="s">
        <v>2293</v>
      </c>
      <c r="F1371" s="55">
        <v>533.48800000000006</v>
      </c>
      <c r="G1371" s="55">
        <v>380.8125</v>
      </c>
      <c r="H1371" s="55">
        <v>922.32</v>
      </c>
      <c r="I1371" s="53" t="str">
        <f t="shared" si="21"/>
        <v>IDX_ID_5766</v>
      </c>
    </row>
    <row r="1372" spans="2:9" x14ac:dyDescent="0.25">
      <c r="B1372" s="24" t="s">
        <v>84</v>
      </c>
      <c r="C1372" s="24" t="s">
        <v>2872</v>
      </c>
      <c r="D1372" s="24" t="s">
        <v>2873</v>
      </c>
      <c r="E1372" s="24" t="s">
        <v>2293</v>
      </c>
      <c r="F1372" s="55">
        <v>1285.7440000000001</v>
      </c>
      <c r="G1372" s="55">
        <v>492.83249999999998</v>
      </c>
      <c r="H1372" s="55">
        <v>952.08</v>
      </c>
      <c r="I1372" s="53" t="str">
        <f t="shared" si="21"/>
        <v>IDX_ID_5774</v>
      </c>
    </row>
    <row r="1373" spans="2:9" x14ac:dyDescent="0.25">
      <c r="B1373" s="24" t="s">
        <v>84</v>
      </c>
      <c r="C1373" s="24" t="s">
        <v>2874</v>
      </c>
      <c r="D1373" s="24" t="s">
        <v>2875</v>
      </c>
      <c r="E1373" s="24" t="s">
        <v>257</v>
      </c>
      <c r="F1373" s="55" t="s">
        <v>126</v>
      </c>
      <c r="G1373" s="55">
        <v>1113.885</v>
      </c>
      <c r="H1373" s="55">
        <v>5878.6</v>
      </c>
      <c r="I1373" s="53" t="str">
        <f t="shared" si="21"/>
        <v>IDX_ID_5782</v>
      </c>
    </row>
    <row r="1374" spans="2:9" x14ac:dyDescent="0.25">
      <c r="B1374" s="24" t="s">
        <v>84</v>
      </c>
      <c r="C1374" s="24" t="s">
        <v>2876</v>
      </c>
      <c r="D1374" s="24" t="s">
        <v>2877</v>
      </c>
      <c r="E1374" s="24" t="s">
        <v>257</v>
      </c>
      <c r="F1374" s="55">
        <v>1059.8399999999999</v>
      </c>
      <c r="G1374" s="55">
        <v>1530.48</v>
      </c>
      <c r="H1374" s="55">
        <v>8346.24</v>
      </c>
      <c r="I1374" s="53" t="str">
        <f t="shared" si="21"/>
        <v>IDX_ID_5816</v>
      </c>
    </row>
    <row r="1375" spans="2:9" x14ac:dyDescent="0.25">
      <c r="B1375" s="24" t="s">
        <v>84</v>
      </c>
      <c r="C1375" s="24" t="s">
        <v>2878</v>
      </c>
      <c r="D1375" s="24" t="s">
        <v>2879</v>
      </c>
      <c r="E1375" s="24" t="s">
        <v>257</v>
      </c>
      <c r="F1375" s="55">
        <v>6131.3360000000002</v>
      </c>
      <c r="G1375" s="55">
        <v>1518.1275000000001</v>
      </c>
      <c r="H1375" s="55"/>
      <c r="I1375" s="53" t="str">
        <f t="shared" si="21"/>
        <v>IDX_ID_6004</v>
      </c>
    </row>
    <row r="1376" spans="2:9" x14ac:dyDescent="0.25">
      <c r="B1376" s="24" t="s">
        <v>84</v>
      </c>
      <c r="C1376" s="24" t="s">
        <v>2880</v>
      </c>
      <c r="D1376" s="24" t="s">
        <v>2881</v>
      </c>
      <c r="E1376" s="24" t="s">
        <v>257</v>
      </c>
      <c r="F1376" s="55" t="s">
        <v>126</v>
      </c>
      <c r="G1376" s="55">
        <v>353.51250000000005</v>
      </c>
      <c r="H1376" s="55">
        <v>2018.28</v>
      </c>
      <c r="I1376" s="53" t="str">
        <f t="shared" si="21"/>
        <v>IDX_ID_6160</v>
      </c>
    </row>
    <row r="1377" spans="2:9" x14ac:dyDescent="0.25">
      <c r="B1377" s="24" t="s">
        <v>84</v>
      </c>
      <c r="C1377" s="24" t="s">
        <v>2882</v>
      </c>
      <c r="D1377" s="24" t="s">
        <v>2883</v>
      </c>
      <c r="E1377" s="24" t="s">
        <v>90</v>
      </c>
      <c r="F1377" s="55" t="s">
        <v>126</v>
      </c>
      <c r="G1377" s="55">
        <v>1028.7525000000001</v>
      </c>
      <c r="H1377" s="55"/>
      <c r="I1377" s="53" t="str">
        <f t="shared" si="21"/>
        <v>IDX_ID_6293</v>
      </c>
    </row>
    <row r="1378" spans="2:9" x14ac:dyDescent="0.25">
      <c r="B1378" s="24" t="s">
        <v>84</v>
      </c>
      <c r="C1378" s="24" t="s">
        <v>2882</v>
      </c>
      <c r="D1378" s="24" t="s">
        <v>2883</v>
      </c>
      <c r="E1378" s="24" t="s">
        <v>257</v>
      </c>
      <c r="F1378" s="55">
        <v>2667.152</v>
      </c>
      <c r="G1378" s="55" t="s">
        <v>126</v>
      </c>
      <c r="H1378" s="55">
        <v>2498.04</v>
      </c>
      <c r="I1378" s="53" t="str">
        <f t="shared" si="21"/>
        <v>IDX_ID_6293</v>
      </c>
    </row>
    <row r="1379" spans="2:9" x14ac:dyDescent="0.25">
      <c r="B1379" s="24" t="s">
        <v>84</v>
      </c>
      <c r="C1379" s="24" t="s">
        <v>2884</v>
      </c>
      <c r="D1379" s="24" t="s">
        <v>2885</v>
      </c>
      <c r="E1379" s="24" t="s">
        <v>2293</v>
      </c>
      <c r="F1379" s="55" t="s">
        <v>126</v>
      </c>
      <c r="G1379" s="55">
        <v>482.95500000000004</v>
      </c>
      <c r="H1379" s="55"/>
      <c r="I1379" s="53" t="str">
        <f t="shared" si="21"/>
        <v>IDX_ID_6301</v>
      </c>
    </row>
    <row r="1380" spans="2:9" x14ac:dyDescent="0.25">
      <c r="B1380" s="24" t="s">
        <v>84</v>
      </c>
      <c r="C1380" s="24" t="s">
        <v>2886</v>
      </c>
      <c r="D1380" s="24" t="s">
        <v>2887</v>
      </c>
      <c r="E1380" s="24" t="s">
        <v>2293</v>
      </c>
      <c r="F1380" s="55" t="s">
        <v>126</v>
      </c>
      <c r="G1380" s="55">
        <v>357.64499999999998</v>
      </c>
      <c r="H1380" s="55"/>
      <c r="I1380" s="53" t="str">
        <f t="shared" si="21"/>
        <v>IDX_ID_6335</v>
      </c>
    </row>
    <row r="1381" spans="2:9" x14ac:dyDescent="0.25">
      <c r="B1381" s="24" t="s">
        <v>84</v>
      </c>
      <c r="C1381" s="24" t="s">
        <v>2888</v>
      </c>
      <c r="D1381" s="24" t="s">
        <v>2889</v>
      </c>
      <c r="E1381" s="24" t="s">
        <v>2293</v>
      </c>
      <c r="F1381" s="55">
        <v>362.58400000000006</v>
      </c>
      <c r="G1381" s="55">
        <v>1699.02</v>
      </c>
      <c r="H1381" s="55">
        <v>297.64999999999998</v>
      </c>
      <c r="I1381" s="53" t="str">
        <f t="shared" si="21"/>
        <v>IDX_ID_6566</v>
      </c>
    </row>
    <row r="1382" spans="2:9" x14ac:dyDescent="0.25">
      <c r="B1382" s="24" t="s">
        <v>84</v>
      </c>
      <c r="C1382" s="24" t="s">
        <v>2890</v>
      </c>
      <c r="D1382" s="24" t="s">
        <v>2891</v>
      </c>
      <c r="E1382" s="24" t="s">
        <v>257</v>
      </c>
      <c r="F1382" s="55">
        <v>152.83199999999999</v>
      </c>
      <c r="G1382" s="55">
        <v>295.32749999999999</v>
      </c>
      <c r="H1382" s="55">
        <v>618.09</v>
      </c>
      <c r="I1382" s="53" t="str">
        <f t="shared" si="21"/>
        <v>IDX_ID_6582</v>
      </c>
    </row>
    <row r="1383" spans="2:9" x14ac:dyDescent="0.25">
      <c r="B1383" s="24" t="s">
        <v>84</v>
      </c>
      <c r="C1383" s="24" t="s">
        <v>2892</v>
      </c>
      <c r="D1383" s="24" t="s">
        <v>2893</v>
      </c>
      <c r="E1383" s="24" t="s">
        <v>2369</v>
      </c>
      <c r="F1383" s="55" t="s">
        <v>126</v>
      </c>
      <c r="G1383" s="55" t="s">
        <v>126</v>
      </c>
      <c r="H1383" s="55">
        <v>72</v>
      </c>
      <c r="I1383" s="53" t="str">
        <f t="shared" si="21"/>
        <v>IDX_ID_6590</v>
      </c>
    </row>
    <row r="1384" spans="2:9" x14ac:dyDescent="0.25">
      <c r="B1384" s="24" t="s">
        <v>84</v>
      </c>
      <c r="C1384" s="24" t="s">
        <v>2894</v>
      </c>
      <c r="D1384" s="24" t="s">
        <v>2895</v>
      </c>
      <c r="E1384" s="24" t="s">
        <v>2369</v>
      </c>
      <c r="F1384" s="55" t="s">
        <v>126</v>
      </c>
      <c r="G1384" s="55" t="s">
        <v>126</v>
      </c>
      <c r="H1384" s="55">
        <v>180</v>
      </c>
      <c r="I1384" s="53" t="str">
        <f t="shared" si="21"/>
        <v>IDX_ID_6608</v>
      </c>
    </row>
    <row r="1385" spans="2:9" x14ac:dyDescent="0.25">
      <c r="B1385" s="24" t="s">
        <v>84</v>
      </c>
      <c r="C1385" s="24" t="s">
        <v>2896</v>
      </c>
      <c r="D1385" s="24" t="s">
        <v>2897</v>
      </c>
      <c r="E1385" s="24" t="s">
        <v>257</v>
      </c>
      <c r="F1385" s="55" t="s">
        <v>126</v>
      </c>
      <c r="G1385" s="55">
        <v>46.747500000000002</v>
      </c>
      <c r="H1385" s="55"/>
      <c r="I1385" s="53" t="str">
        <f t="shared" si="21"/>
        <v>IDX_ID_6723</v>
      </c>
    </row>
    <row r="1386" spans="2:9" x14ac:dyDescent="0.25">
      <c r="B1386" s="24" t="s">
        <v>84</v>
      </c>
      <c r="C1386" s="24" t="s">
        <v>2898</v>
      </c>
      <c r="D1386" s="24" t="s">
        <v>2899</v>
      </c>
      <c r="E1386" s="24" t="s">
        <v>257</v>
      </c>
      <c r="F1386" s="55">
        <v>9194.7919999999995</v>
      </c>
      <c r="G1386" s="55">
        <v>13443.0825</v>
      </c>
      <c r="H1386" s="55">
        <v>20435.810000000001</v>
      </c>
      <c r="I1386" s="53" t="str">
        <f t="shared" si="21"/>
        <v>IDX_ID_6780</v>
      </c>
    </row>
    <row r="1387" spans="2:9" x14ac:dyDescent="0.25">
      <c r="B1387" s="24" t="s">
        <v>84</v>
      </c>
      <c r="C1387" s="24" t="s">
        <v>2900</v>
      </c>
      <c r="D1387" s="24" t="s">
        <v>2901</v>
      </c>
      <c r="E1387" s="24" t="s">
        <v>2293</v>
      </c>
      <c r="F1387" s="55">
        <v>393.6</v>
      </c>
      <c r="G1387" s="55">
        <v>1490.1750000000002</v>
      </c>
      <c r="H1387" s="55">
        <v>-1407.6</v>
      </c>
      <c r="I1387" s="53" t="str">
        <f t="shared" si="21"/>
        <v>IDX_ID_6798</v>
      </c>
    </row>
    <row r="1388" spans="2:9" x14ac:dyDescent="0.25">
      <c r="B1388" s="24" t="s">
        <v>84</v>
      </c>
      <c r="C1388" s="24" t="s">
        <v>2902</v>
      </c>
      <c r="D1388" s="24" t="s">
        <v>2903</v>
      </c>
      <c r="E1388" s="24" t="s">
        <v>257</v>
      </c>
      <c r="F1388" s="55" t="s">
        <v>126</v>
      </c>
      <c r="G1388" s="55">
        <v>1369.77</v>
      </c>
      <c r="H1388" s="55"/>
      <c r="I1388" s="53" t="str">
        <f t="shared" si="21"/>
        <v>IDX_ID_6889</v>
      </c>
    </row>
    <row r="1389" spans="2:9" x14ac:dyDescent="0.25">
      <c r="B1389" s="24" t="s">
        <v>84</v>
      </c>
      <c r="C1389" s="24" t="s">
        <v>2904</v>
      </c>
      <c r="D1389" s="24" t="s">
        <v>2905</v>
      </c>
      <c r="E1389" s="24" t="s">
        <v>2293</v>
      </c>
      <c r="F1389" s="55" t="s">
        <v>126</v>
      </c>
      <c r="G1389" s="55">
        <v>146.6925</v>
      </c>
      <c r="H1389" s="55">
        <v>376.92</v>
      </c>
      <c r="I1389" s="53" t="str">
        <f t="shared" si="21"/>
        <v>IDX_ID_6913</v>
      </c>
    </row>
    <row r="1390" spans="2:9" x14ac:dyDescent="0.25">
      <c r="B1390" s="24" t="s">
        <v>84</v>
      </c>
      <c r="C1390" s="24" t="s">
        <v>2906</v>
      </c>
      <c r="D1390" s="24" t="s">
        <v>2907</v>
      </c>
      <c r="E1390" s="24" t="s">
        <v>257</v>
      </c>
      <c r="F1390" s="55">
        <v>5572.2960000000003</v>
      </c>
      <c r="G1390" s="55">
        <v>7288.2899999999991</v>
      </c>
      <c r="H1390" s="55">
        <v>13711.59</v>
      </c>
      <c r="I1390" s="53" t="str">
        <f t="shared" si="21"/>
        <v>IDX_ID_6970</v>
      </c>
    </row>
    <row r="1391" spans="2:9" x14ac:dyDescent="0.25">
      <c r="B1391" s="24" t="s">
        <v>84</v>
      </c>
      <c r="C1391" s="24" t="s">
        <v>2908</v>
      </c>
      <c r="D1391" s="24" t="s">
        <v>2909</v>
      </c>
      <c r="E1391" s="24" t="s">
        <v>428</v>
      </c>
      <c r="F1391" s="55" t="s">
        <v>126</v>
      </c>
      <c r="G1391" s="55" t="s">
        <v>126</v>
      </c>
      <c r="H1391" s="55"/>
      <c r="I1391" s="53" t="str">
        <f t="shared" si="21"/>
        <v>IDX_ID_7200</v>
      </c>
    </row>
    <row r="1392" spans="2:9" x14ac:dyDescent="0.25">
      <c r="B1392" s="24" t="s">
        <v>84</v>
      </c>
      <c r="C1392" s="24" t="s">
        <v>2910</v>
      </c>
      <c r="D1392" s="24" t="s">
        <v>2911</v>
      </c>
      <c r="E1392" s="24" t="s">
        <v>428</v>
      </c>
      <c r="F1392" s="55" t="s">
        <v>126</v>
      </c>
      <c r="G1392" s="55" t="s">
        <v>126</v>
      </c>
      <c r="H1392" s="55">
        <v>37.700000000000003</v>
      </c>
      <c r="I1392" s="53" t="str">
        <f t="shared" si="21"/>
        <v>IDX_ID_7234</v>
      </c>
    </row>
    <row r="1393" spans="2:9" x14ac:dyDescent="0.25">
      <c r="B1393" s="24" t="s">
        <v>84</v>
      </c>
      <c r="C1393" s="24" t="s">
        <v>2912</v>
      </c>
      <c r="D1393" s="24" t="s">
        <v>2913</v>
      </c>
      <c r="E1393" s="24" t="s">
        <v>2293</v>
      </c>
      <c r="F1393" s="55" t="s">
        <v>126</v>
      </c>
      <c r="G1393" s="55">
        <v>147.33749999999998</v>
      </c>
      <c r="H1393" s="55"/>
      <c r="I1393" s="53" t="str">
        <f t="shared" si="21"/>
        <v>IDX_ID_7317</v>
      </c>
    </row>
    <row r="1394" spans="2:9" x14ac:dyDescent="0.25">
      <c r="B1394" s="24" t="s">
        <v>84</v>
      </c>
      <c r="C1394" s="24" t="s">
        <v>2914</v>
      </c>
      <c r="D1394" s="24" t="s">
        <v>2915</v>
      </c>
      <c r="E1394" s="24" t="s">
        <v>257</v>
      </c>
      <c r="F1394" s="55">
        <v>-44.352000000000004</v>
      </c>
      <c r="G1394" s="55">
        <v>540</v>
      </c>
      <c r="H1394" s="55"/>
      <c r="I1394" s="53" t="str">
        <f t="shared" si="21"/>
        <v>IDX_ID_7325</v>
      </c>
    </row>
    <row r="1395" spans="2:9" x14ac:dyDescent="0.25">
      <c r="B1395" s="24" t="s">
        <v>84</v>
      </c>
      <c r="C1395" s="24" t="s">
        <v>2916</v>
      </c>
      <c r="D1395" s="24" t="s">
        <v>2917</v>
      </c>
      <c r="E1395" s="24" t="s">
        <v>2293</v>
      </c>
      <c r="F1395" s="55" t="s">
        <v>126</v>
      </c>
      <c r="G1395" s="55" t="s">
        <v>126</v>
      </c>
      <c r="H1395" s="55"/>
      <c r="I1395" s="53" t="str">
        <f t="shared" si="21"/>
        <v>IDX_ID_7333</v>
      </c>
    </row>
    <row r="1396" spans="2:9" x14ac:dyDescent="0.25">
      <c r="B1396" s="24" t="s">
        <v>84</v>
      </c>
      <c r="C1396" s="24" t="s">
        <v>2918</v>
      </c>
      <c r="D1396" s="24" t="s">
        <v>2919</v>
      </c>
      <c r="E1396" s="24" t="s">
        <v>257</v>
      </c>
      <c r="F1396" s="55" t="s">
        <v>126</v>
      </c>
      <c r="G1396" s="55" t="s">
        <v>126</v>
      </c>
      <c r="H1396" s="55"/>
      <c r="I1396" s="53" t="str">
        <f t="shared" si="21"/>
        <v>IDX_ID_7366</v>
      </c>
    </row>
    <row r="1397" spans="2:9" x14ac:dyDescent="0.25">
      <c r="B1397" s="24" t="s">
        <v>84</v>
      </c>
      <c r="C1397" s="24" t="s">
        <v>2920</v>
      </c>
      <c r="D1397" s="24" t="s">
        <v>2921</v>
      </c>
      <c r="E1397" s="24" t="s">
        <v>257</v>
      </c>
      <c r="F1397" s="55" t="s">
        <v>126</v>
      </c>
      <c r="G1397" s="55" t="s">
        <v>126</v>
      </c>
      <c r="H1397" s="55"/>
      <c r="I1397" s="53" t="str">
        <f t="shared" si="21"/>
        <v>IDX_ID_7374</v>
      </c>
    </row>
    <row r="1398" spans="2:9" x14ac:dyDescent="0.25">
      <c r="B1398" s="24" t="s">
        <v>84</v>
      </c>
      <c r="C1398" s="24" t="s">
        <v>2922</v>
      </c>
      <c r="D1398" s="24" t="s">
        <v>2923</v>
      </c>
      <c r="E1398" s="24" t="s">
        <v>257</v>
      </c>
      <c r="F1398" s="55" t="s">
        <v>126</v>
      </c>
      <c r="G1398" s="55">
        <v>324.27750000000003</v>
      </c>
      <c r="H1398" s="55"/>
      <c r="I1398" s="53" t="str">
        <f t="shared" si="21"/>
        <v>IDX_ID_7382</v>
      </c>
    </row>
    <row r="1399" spans="2:9" x14ac:dyDescent="0.25">
      <c r="B1399" s="24" t="s">
        <v>84</v>
      </c>
      <c r="C1399" s="24" t="s">
        <v>2924</v>
      </c>
      <c r="D1399" s="24" t="s">
        <v>2925</v>
      </c>
      <c r="E1399" s="24" t="s">
        <v>2293</v>
      </c>
      <c r="F1399" s="55" t="s">
        <v>126</v>
      </c>
      <c r="G1399" s="55" t="s">
        <v>126</v>
      </c>
      <c r="H1399" s="55"/>
      <c r="I1399" s="53" t="str">
        <f t="shared" si="21"/>
        <v>IDX_ID_7408</v>
      </c>
    </row>
    <row r="1400" spans="2:9" x14ac:dyDescent="0.25">
      <c r="B1400" s="24" t="s">
        <v>84</v>
      </c>
      <c r="C1400" s="24" t="s">
        <v>2926</v>
      </c>
      <c r="D1400" s="24" t="s">
        <v>2927</v>
      </c>
      <c r="E1400" s="24" t="s">
        <v>2374</v>
      </c>
      <c r="F1400" s="55">
        <v>77.184000000000012</v>
      </c>
      <c r="G1400" s="55">
        <v>1181.6999999999998</v>
      </c>
      <c r="H1400" s="55">
        <v>2186.88</v>
      </c>
      <c r="I1400" s="53" t="str">
        <f t="shared" si="21"/>
        <v>IDX_ID_7457</v>
      </c>
    </row>
    <row r="1401" spans="2:9" x14ac:dyDescent="0.25">
      <c r="B1401" s="24" t="s">
        <v>84</v>
      </c>
      <c r="C1401" s="24" t="s">
        <v>2928</v>
      </c>
      <c r="D1401" s="24" t="s">
        <v>2929</v>
      </c>
      <c r="E1401" s="24" t="s">
        <v>257</v>
      </c>
      <c r="F1401" s="55" t="s">
        <v>126</v>
      </c>
      <c r="G1401" s="55" t="s">
        <v>126</v>
      </c>
      <c r="H1401" s="55"/>
      <c r="I1401" s="53" t="str">
        <f t="shared" si="21"/>
        <v>IDX_ID_7481</v>
      </c>
    </row>
    <row r="1402" spans="2:9" x14ac:dyDescent="0.25">
      <c r="B1402" s="24" t="s">
        <v>84</v>
      </c>
      <c r="C1402" s="24" t="s">
        <v>2930</v>
      </c>
      <c r="D1402" s="24" t="s">
        <v>2931</v>
      </c>
      <c r="E1402" s="24" t="s">
        <v>2374</v>
      </c>
      <c r="F1402" s="55" t="s">
        <v>126</v>
      </c>
      <c r="G1402" s="55" t="s">
        <v>126</v>
      </c>
      <c r="H1402" s="55">
        <v>-112.56</v>
      </c>
      <c r="I1402" s="53" t="str">
        <f t="shared" si="21"/>
        <v>IDX_ID_7507</v>
      </c>
    </row>
    <row r="1403" spans="2:9" x14ac:dyDescent="0.25">
      <c r="B1403" s="24" t="s">
        <v>84</v>
      </c>
      <c r="C1403" s="24" t="s">
        <v>2932</v>
      </c>
      <c r="D1403" s="24" t="s">
        <v>2933</v>
      </c>
      <c r="E1403" s="24" t="s">
        <v>2340</v>
      </c>
      <c r="F1403" s="55">
        <v>331.85599999999999</v>
      </c>
      <c r="G1403" s="55">
        <v>712.875</v>
      </c>
      <c r="H1403" s="55">
        <v>703</v>
      </c>
      <c r="I1403" s="53" t="str">
        <f t="shared" si="21"/>
        <v>IDX_ID_7937</v>
      </c>
    </row>
    <row r="1404" spans="2:9" x14ac:dyDescent="0.25">
      <c r="B1404" s="24" t="s">
        <v>84</v>
      </c>
      <c r="C1404" s="24" t="s">
        <v>2934</v>
      </c>
      <c r="D1404" s="24" t="s">
        <v>2935</v>
      </c>
      <c r="E1404" s="24" t="s">
        <v>2340</v>
      </c>
      <c r="F1404" s="55">
        <v>557.23199999999997</v>
      </c>
      <c r="G1404" s="55">
        <v>777.04499999999996</v>
      </c>
      <c r="H1404" s="55">
        <v>737.4</v>
      </c>
      <c r="I1404" s="53" t="str">
        <f t="shared" si="21"/>
        <v>IDX_ID_7945</v>
      </c>
    </row>
    <row r="1405" spans="2:9" x14ac:dyDescent="0.25">
      <c r="B1405" s="24" t="s">
        <v>84</v>
      </c>
      <c r="C1405" s="24" t="s">
        <v>2936</v>
      </c>
      <c r="D1405" s="24" t="s">
        <v>2937</v>
      </c>
      <c r="E1405" s="24" t="s">
        <v>257</v>
      </c>
      <c r="F1405" s="55">
        <v>515.72</v>
      </c>
      <c r="G1405" s="55">
        <v>428.64749999999998</v>
      </c>
      <c r="H1405" s="55">
        <v>614.07000000000005</v>
      </c>
      <c r="I1405" s="53" t="str">
        <f t="shared" si="21"/>
        <v>IDX_ID_7952</v>
      </c>
    </row>
    <row r="1406" spans="2:9" x14ac:dyDescent="0.25">
      <c r="B1406" s="24" t="s">
        <v>84</v>
      </c>
      <c r="C1406" s="24" t="s">
        <v>2938</v>
      </c>
      <c r="D1406" s="24" t="s">
        <v>2939</v>
      </c>
      <c r="E1406" s="24" t="s">
        <v>2340</v>
      </c>
      <c r="F1406" s="55" t="s">
        <v>126</v>
      </c>
      <c r="G1406" s="55" t="s">
        <v>126</v>
      </c>
      <c r="H1406" s="55"/>
      <c r="I1406" s="53" t="str">
        <f t="shared" si="21"/>
        <v>IDX_ID_8232</v>
      </c>
    </row>
    <row r="1407" spans="2:9" x14ac:dyDescent="0.25">
      <c r="B1407" s="24" t="s">
        <v>84</v>
      </c>
      <c r="C1407" s="24" t="s">
        <v>2940</v>
      </c>
      <c r="D1407" s="24" t="s">
        <v>2941</v>
      </c>
      <c r="E1407" s="24" t="s">
        <v>2374</v>
      </c>
      <c r="F1407" s="55" t="s">
        <v>126</v>
      </c>
      <c r="G1407" s="55">
        <v>4127.76</v>
      </c>
      <c r="H1407" s="55"/>
      <c r="I1407" s="53" t="str">
        <f t="shared" si="21"/>
        <v>IDX_ID_8265</v>
      </c>
    </row>
    <row r="1408" spans="2:9" x14ac:dyDescent="0.25">
      <c r="B1408" s="24" t="s">
        <v>84</v>
      </c>
      <c r="C1408" s="24" t="s">
        <v>2942</v>
      </c>
      <c r="D1408" s="24" t="s">
        <v>2943</v>
      </c>
      <c r="E1408" s="24" t="s">
        <v>2369</v>
      </c>
      <c r="F1408" s="55" t="s">
        <v>126</v>
      </c>
      <c r="G1408" s="55">
        <v>378.45000000000005</v>
      </c>
      <c r="H1408" s="55"/>
      <c r="I1408" s="53" t="str">
        <f t="shared" si="21"/>
        <v>IDX_ID_8331</v>
      </c>
    </row>
    <row r="1409" spans="2:9" x14ac:dyDescent="0.25">
      <c r="B1409" s="24" t="s">
        <v>84</v>
      </c>
      <c r="C1409" s="24" t="s">
        <v>2944</v>
      </c>
      <c r="D1409" s="24" t="s">
        <v>2945</v>
      </c>
      <c r="E1409" s="24" t="s">
        <v>2475</v>
      </c>
      <c r="F1409" s="55" t="s">
        <v>126</v>
      </c>
      <c r="G1409" s="55">
        <v>495.53250000000003</v>
      </c>
      <c r="H1409" s="55"/>
      <c r="I1409" s="53" t="str">
        <f t="shared" si="21"/>
        <v>IDX_ID_8349</v>
      </c>
    </row>
    <row r="1410" spans="2:9" x14ac:dyDescent="0.25">
      <c r="B1410" s="24" t="s">
        <v>84</v>
      </c>
      <c r="C1410" s="24" t="s">
        <v>2946</v>
      </c>
      <c r="D1410" s="24" t="s">
        <v>2947</v>
      </c>
      <c r="E1410" s="24" t="s">
        <v>2369</v>
      </c>
      <c r="F1410" s="55">
        <v>1814.9759999999999</v>
      </c>
      <c r="G1410" s="55">
        <v>608.28</v>
      </c>
      <c r="H1410" s="55">
        <v>2104.3200000000002</v>
      </c>
      <c r="I1410" s="53" t="str">
        <f t="shared" si="21"/>
        <v>IDX_ID_8414</v>
      </c>
    </row>
    <row r="1411" spans="2:9" x14ac:dyDescent="0.25">
      <c r="B1411" s="24" t="s">
        <v>84</v>
      </c>
      <c r="C1411" s="24" t="s">
        <v>2948</v>
      </c>
      <c r="D1411" s="24" t="s">
        <v>2949</v>
      </c>
      <c r="E1411" s="24" t="s">
        <v>2293</v>
      </c>
      <c r="F1411" s="55" t="s">
        <v>126</v>
      </c>
      <c r="G1411" s="55">
        <v>396.09749999999997</v>
      </c>
      <c r="H1411" s="55"/>
      <c r="I1411" s="53" t="str">
        <f t="shared" si="21"/>
        <v>IDX_ID_8422</v>
      </c>
    </row>
    <row r="1412" spans="2:9" x14ac:dyDescent="0.25">
      <c r="B1412" s="24" t="s">
        <v>84</v>
      </c>
      <c r="C1412" s="24" t="s">
        <v>2950</v>
      </c>
      <c r="D1412" s="24" t="s">
        <v>2951</v>
      </c>
      <c r="E1412" s="24" t="s">
        <v>132</v>
      </c>
      <c r="F1412" s="55" t="s">
        <v>126</v>
      </c>
      <c r="G1412" s="55" t="s">
        <v>126</v>
      </c>
      <c r="H1412" s="55"/>
      <c r="I1412" s="53" t="str">
        <f t="shared" ref="I1412:I1475" si="22">"IDX_ID_" &amp; RIGHT(C1412,4)</f>
        <v>IDX_ID_8430</v>
      </c>
    </row>
    <row r="1413" spans="2:9" x14ac:dyDescent="0.25">
      <c r="B1413" s="24" t="s">
        <v>84</v>
      </c>
      <c r="C1413" s="24" t="s">
        <v>2952</v>
      </c>
      <c r="D1413" s="24" t="s">
        <v>2953</v>
      </c>
      <c r="E1413" s="24" t="s">
        <v>257</v>
      </c>
      <c r="F1413" s="55">
        <v>5821.2800000000007</v>
      </c>
      <c r="G1413" s="55">
        <v>2414.91</v>
      </c>
      <c r="H1413" s="55"/>
      <c r="I1413" s="53" t="str">
        <f t="shared" si="22"/>
        <v>IDX_ID_8455</v>
      </c>
    </row>
    <row r="1414" spans="2:9" x14ac:dyDescent="0.25">
      <c r="B1414" s="24" t="s">
        <v>84</v>
      </c>
      <c r="C1414" s="24" t="s">
        <v>2954</v>
      </c>
      <c r="D1414" s="24" t="s">
        <v>2955</v>
      </c>
      <c r="E1414" s="24" t="s">
        <v>257</v>
      </c>
      <c r="F1414" s="55" t="s">
        <v>126</v>
      </c>
      <c r="G1414" s="55" t="s">
        <v>126</v>
      </c>
      <c r="H1414" s="55"/>
      <c r="I1414" s="53" t="str">
        <f t="shared" si="22"/>
        <v>IDX_ID_8463</v>
      </c>
    </row>
    <row r="1415" spans="2:9" x14ac:dyDescent="0.25">
      <c r="B1415" s="24" t="s">
        <v>84</v>
      </c>
      <c r="C1415" s="24" t="s">
        <v>2956</v>
      </c>
      <c r="D1415" s="24" t="s">
        <v>2957</v>
      </c>
      <c r="E1415" s="24" t="s">
        <v>751</v>
      </c>
      <c r="F1415" s="55" t="s">
        <v>126</v>
      </c>
      <c r="G1415" s="55">
        <v>132.09</v>
      </c>
      <c r="H1415" s="55"/>
      <c r="I1415" s="53" t="str">
        <f t="shared" si="22"/>
        <v>IDX_ID_8547</v>
      </c>
    </row>
    <row r="1416" spans="2:9" x14ac:dyDescent="0.25">
      <c r="B1416" s="24" t="s">
        <v>84</v>
      </c>
      <c r="C1416" s="24" t="s">
        <v>2958</v>
      </c>
      <c r="D1416" s="24" t="s">
        <v>2959</v>
      </c>
      <c r="E1416" s="24" t="s">
        <v>257</v>
      </c>
      <c r="F1416" s="55" t="s">
        <v>126</v>
      </c>
      <c r="G1416" s="55">
        <v>1.875</v>
      </c>
      <c r="H1416" s="55"/>
      <c r="I1416" s="53" t="str">
        <f t="shared" si="22"/>
        <v>IDX_ID_8661</v>
      </c>
    </row>
    <row r="1417" spans="2:9" x14ac:dyDescent="0.25">
      <c r="B1417" s="24" t="s">
        <v>84</v>
      </c>
      <c r="C1417" s="24" t="s">
        <v>2960</v>
      </c>
      <c r="D1417" s="24" t="s">
        <v>2961</v>
      </c>
      <c r="E1417" s="24" t="s">
        <v>2340</v>
      </c>
      <c r="F1417" s="55" t="s">
        <v>126</v>
      </c>
      <c r="G1417" s="55">
        <v>150.63</v>
      </c>
      <c r="H1417" s="55">
        <v>1227.3</v>
      </c>
      <c r="I1417" s="53" t="str">
        <f t="shared" si="22"/>
        <v>IDX_ID_8703</v>
      </c>
    </row>
    <row r="1418" spans="2:9" x14ac:dyDescent="0.25">
      <c r="B1418" s="24" t="s">
        <v>84</v>
      </c>
      <c r="C1418" s="24" t="s">
        <v>2962</v>
      </c>
      <c r="D1418" s="24" t="s">
        <v>2963</v>
      </c>
      <c r="E1418" s="24" t="s">
        <v>2293</v>
      </c>
      <c r="F1418" s="55">
        <v>1146.24</v>
      </c>
      <c r="G1418" s="55">
        <v>180.8475</v>
      </c>
      <c r="H1418" s="55"/>
      <c r="I1418" s="53" t="str">
        <f t="shared" si="22"/>
        <v>IDX_ID_8729</v>
      </c>
    </row>
    <row r="1419" spans="2:9" x14ac:dyDescent="0.25">
      <c r="B1419" s="24" t="s">
        <v>84</v>
      </c>
      <c r="C1419" s="24" t="s">
        <v>2964</v>
      </c>
      <c r="D1419" s="24" t="s">
        <v>2965</v>
      </c>
      <c r="E1419" s="24" t="s">
        <v>2293</v>
      </c>
      <c r="F1419" s="55">
        <v>632.34400000000005</v>
      </c>
      <c r="G1419" s="55">
        <v>804.69</v>
      </c>
      <c r="H1419" s="55">
        <v>319.22000000000003</v>
      </c>
      <c r="I1419" s="53" t="str">
        <f t="shared" si="22"/>
        <v>IDX_ID_8745</v>
      </c>
    </row>
    <row r="1420" spans="2:9" x14ac:dyDescent="0.25">
      <c r="B1420" s="24" t="s">
        <v>84</v>
      </c>
      <c r="C1420" s="24" t="s">
        <v>2966</v>
      </c>
      <c r="D1420" s="24" t="s">
        <v>2967</v>
      </c>
      <c r="E1420" s="24" t="s">
        <v>2293</v>
      </c>
      <c r="F1420" s="55">
        <v>758.80799999999999</v>
      </c>
      <c r="G1420" s="55">
        <v>895.77</v>
      </c>
      <c r="H1420" s="55">
        <v>632.92999999999995</v>
      </c>
      <c r="I1420" s="53" t="str">
        <f t="shared" si="22"/>
        <v>IDX_ID_8752</v>
      </c>
    </row>
    <row r="1421" spans="2:9" x14ac:dyDescent="0.25">
      <c r="B1421" s="24" t="s">
        <v>84</v>
      </c>
      <c r="C1421" s="24" t="s">
        <v>2968</v>
      </c>
      <c r="D1421" s="24" t="s">
        <v>2969</v>
      </c>
      <c r="E1421" s="24" t="s">
        <v>751</v>
      </c>
      <c r="F1421" s="55">
        <v>1059.7440000000001</v>
      </c>
      <c r="G1421" s="55">
        <v>1346.1374999999998</v>
      </c>
      <c r="H1421" s="55">
        <v>870.38</v>
      </c>
      <c r="I1421" s="53" t="str">
        <f t="shared" si="22"/>
        <v>IDX_ID_8760</v>
      </c>
    </row>
    <row r="1422" spans="2:9" x14ac:dyDescent="0.25">
      <c r="B1422" s="24" t="s">
        <v>84</v>
      </c>
      <c r="C1422" s="24" t="s">
        <v>2970</v>
      </c>
      <c r="D1422" s="24" t="s">
        <v>2971</v>
      </c>
      <c r="E1422" s="24" t="s">
        <v>751</v>
      </c>
      <c r="F1422" s="55">
        <v>181.67200000000003</v>
      </c>
      <c r="G1422" s="55">
        <v>1527.6750000000002</v>
      </c>
      <c r="H1422" s="55">
        <v>2528.94</v>
      </c>
      <c r="I1422" s="53" t="str">
        <f t="shared" si="22"/>
        <v>IDX_ID_8778</v>
      </c>
    </row>
    <row r="1423" spans="2:9" x14ac:dyDescent="0.25">
      <c r="B1423" s="24" t="s">
        <v>84</v>
      </c>
      <c r="C1423" s="24" t="s">
        <v>2972</v>
      </c>
      <c r="D1423" s="24" t="s">
        <v>2973</v>
      </c>
      <c r="E1423" s="24" t="s">
        <v>191</v>
      </c>
      <c r="F1423" s="55" t="s">
        <v>126</v>
      </c>
      <c r="G1423" s="55" t="s">
        <v>126</v>
      </c>
      <c r="H1423" s="55"/>
      <c r="I1423" s="53" t="str">
        <f t="shared" si="22"/>
        <v>IDX_ID_8968</v>
      </c>
    </row>
    <row r="1424" spans="2:9" x14ac:dyDescent="0.25">
      <c r="B1424" s="24" t="s">
        <v>84</v>
      </c>
      <c r="C1424" s="24" t="s">
        <v>2974</v>
      </c>
      <c r="D1424" s="24" t="s">
        <v>2975</v>
      </c>
      <c r="E1424" s="24" t="s">
        <v>191</v>
      </c>
      <c r="F1424" s="55" t="s">
        <v>126</v>
      </c>
      <c r="G1424" s="55" t="s">
        <v>126</v>
      </c>
      <c r="H1424" s="55"/>
      <c r="I1424" s="53" t="str">
        <f t="shared" si="22"/>
        <v>IDX_ID_8976</v>
      </c>
    </row>
    <row r="1425" spans="2:9" x14ac:dyDescent="0.25">
      <c r="B1425" s="24" t="s">
        <v>84</v>
      </c>
      <c r="C1425" s="24" t="s">
        <v>2976</v>
      </c>
      <c r="D1425" s="24" t="s">
        <v>2977</v>
      </c>
      <c r="E1425" s="24" t="s">
        <v>191</v>
      </c>
      <c r="F1425" s="55" t="s">
        <v>126</v>
      </c>
      <c r="G1425" s="55" t="s">
        <v>126</v>
      </c>
      <c r="H1425" s="55"/>
      <c r="I1425" s="53" t="str">
        <f t="shared" si="22"/>
        <v>IDX_ID_8984</v>
      </c>
    </row>
    <row r="1426" spans="2:9" x14ac:dyDescent="0.25">
      <c r="B1426" s="24" t="s">
        <v>84</v>
      </c>
      <c r="C1426" s="24" t="s">
        <v>2978</v>
      </c>
      <c r="D1426" s="24" t="s">
        <v>2979</v>
      </c>
      <c r="E1426" s="24" t="s">
        <v>2293</v>
      </c>
      <c r="F1426" s="55">
        <v>1736.4480000000001</v>
      </c>
      <c r="G1426" s="55">
        <v>199.62</v>
      </c>
      <c r="H1426" s="55"/>
      <c r="I1426" s="53" t="str">
        <f t="shared" si="22"/>
        <v>IDX_ID_9248</v>
      </c>
    </row>
    <row r="1427" spans="2:9" x14ac:dyDescent="0.25">
      <c r="B1427" s="24" t="s">
        <v>84</v>
      </c>
      <c r="C1427" s="24" t="s">
        <v>2980</v>
      </c>
      <c r="D1427" s="24" t="s">
        <v>2981</v>
      </c>
      <c r="E1427" s="24" t="s">
        <v>257</v>
      </c>
      <c r="F1427" s="55" t="s">
        <v>126</v>
      </c>
      <c r="G1427" s="55" t="s">
        <v>126</v>
      </c>
      <c r="H1427" s="55"/>
      <c r="I1427" s="53" t="str">
        <f t="shared" si="22"/>
        <v>IDX_ID_9255</v>
      </c>
    </row>
    <row r="1428" spans="2:9" x14ac:dyDescent="0.25">
      <c r="B1428" s="24" t="s">
        <v>84</v>
      </c>
      <c r="C1428" s="24" t="s">
        <v>2982</v>
      </c>
      <c r="D1428" s="24" t="s">
        <v>2983</v>
      </c>
      <c r="E1428" s="24" t="s">
        <v>2293</v>
      </c>
      <c r="F1428" s="55" t="s">
        <v>126</v>
      </c>
      <c r="G1428" s="55">
        <v>1924.6499999999999</v>
      </c>
      <c r="H1428" s="55">
        <v>19649.759999999998</v>
      </c>
      <c r="I1428" s="53" t="str">
        <f t="shared" si="22"/>
        <v>IDX_ID_9263</v>
      </c>
    </row>
    <row r="1429" spans="2:9" x14ac:dyDescent="0.25">
      <c r="B1429" s="24" t="s">
        <v>84</v>
      </c>
      <c r="C1429" s="24" t="s">
        <v>2984</v>
      </c>
      <c r="D1429" s="24" t="s">
        <v>2985</v>
      </c>
      <c r="E1429" s="24" t="s">
        <v>2293</v>
      </c>
      <c r="F1429" s="55" t="s">
        <v>126</v>
      </c>
      <c r="G1429" s="55">
        <v>677.16</v>
      </c>
      <c r="H1429" s="55">
        <v>6914.16</v>
      </c>
      <c r="I1429" s="53" t="str">
        <f t="shared" si="22"/>
        <v>IDX_ID_9271</v>
      </c>
    </row>
    <row r="1430" spans="2:9" x14ac:dyDescent="0.25">
      <c r="B1430" s="24" t="s">
        <v>84</v>
      </c>
      <c r="C1430" s="24" t="s">
        <v>2986</v>
      </c>
      <c r="D1430" s="24" t="s">
        <v>2987</v>
      </c>
      <c r="E1430" s="24" t="s">
        <v>2293</v>
      </c>
      <c r="F1430" s="55" t="s">
        <v>126</v>
      </c>
      <c r="G1430" s="55">
        <v>512.81999999999994</v>
      </c>
      <c r="H1430" s="55">
        <v>5240.6400000000003</v>
      </c>
      <c r="I1430" s="53" t="str">
        <f t="shared" si="22"/>
        <v>IDX_ID_9289</v>
      </c>
    </row>
    <row r="1431" spans="2:9" x14ac:dyDescent="0.25">
      <c r="B1431" s="24" t="s">
        <v>84</v>
      </c>
      <c r="C1431" s="24" t="s">
        <v>2988</v>
      </c>
      <c r="D1431" s="24" t="s">
        <v>2989</v>
      </c>
      <c r="E1431" s="24" t="s">
        <v>257</v>
      </c>
      <c r="F1431" s="55" t="s">
        <v>126</v>
      </c>
      <c r="G1431" s="55" t="s">
        <v>126</v>
      </c>
      <c r="H1431" s="55"/>
      <c r="I1431" s="53" t="str">
        <f t="shared" si="22"/>
        <v>IDX_ID_9313</v>
      </c>
    </row>
    <row r="1432" spans="2:9" x14ac:dyDescent="0.25">
      <c r="B1432" s="24" t="s">
        <v>84</v>
      </c>
      <c r="C1432" s="24" t="s">
        <v>2990</v>
      </c>
      <c r="D1432" s="24" t="s">
        <v>2991</v>
      </c>
      <c r="E1432" s="24" t="s">
        <v>257</v>
      </c>
      <c r="F1432" s="55" t="s">
        <v>126</v>
      </c>
      <c r="G1432" s="55" t="s">
        <v>126</v>
      </c>
      <c r="H1432" s="55"/>
      <c r="I1432" s="53" t="str">
        <f t="shared" si="22"/>
        <v>IDX_ID_9321</v>
      </c>
    </row>
    <row r="1433" spans="2:9" x14ac:dyDescent="0.25">
      <c r="B1433" s="24" t="s">
        <v>84</v>
      </c>
      <c r="C1433" s="24" t="s">
        <v>2992</v>
      </c>
      <c r="D1433" s="24" t="s">
        <v>2993</v>
      </c>
      <c r="E1433" s="24" t="s">
        <v>257</v>
      </c>
      <c r="F1433" s="55">
        <v>888</v>
      </c>
      <c r="G1433" s="55">
        <v>2388.42</v>
      </c>
      <c r="H1433" s="55">
        <v>3102.72</v>
      </c>
      <c r="I1433" s="53" t="str">
        <f t="shared" si="22"/>
        <v>IDX_ID_9347</v>
      </c>
    </row>
    <row r="1434" spans="2:9" x14ac:dyDescent="0.25">
      <c r="B1434" s="24" t="s">
        <v>84</v>
      </c>
      <c r="C1434" s="24" t="s">
        <v>2994</v>
      </c>
      <c r="D1434" s="24" t="s">
        <v>2995</v>
      </c>
      <c r="E1434" s="24" t="s">
        <v>2293</v>
      </c>
      <c r="F1434" s="55">
        <v>134.4</v>
      </c>
      <c r="G1434" s="55">
        <v>1700.8500000000001</v>
      </c>
      <c r="H1434" s="55">
        <v>4454.3999999999996</v>
      </c>
      <c r="I1434" s="53" t="str">
        <f t="shared" si="22"/>
        <v>IDX_ID_9354</v>
      </c>
    </row>
    <row r="1435" spans="2:9" x14ac:dyDescent="0.25">
      <c r="B1435" s="24" t="s">
        <v>84</v>
      </c>
      <c r="C1435" s="24" t="s">
        <v>2996</v>
      </c>
      <c r="D1435" s="24" t="s">
        <v>2997</v>
      </c>
      <c r="E1435" s="24" t="s">
        <v>2293</v>
      </c>
      <c r="F1435" s="55" t="s">
        <v>126</v>
      </c>
      <c r="G1435" s="55">
        <v>1531.1999999999998</v>
      </c>
      <c r="H1435" s="55">
        <v>4489.2</v>
      </c>
      <c r="I1435" s="53" t="str">
        <f t="shared" si="22"/>
        <v>IDX_ID_9362</v>
      </c>
    </row>
    <row r="1436" spans="2:9" x14ac:dyDescent="0.25">
      <c r="B1436" s="24" t="s">
        <v>84</v>
      </c>
      <c r="C1436" s="24" t="s">
        <v>2998</v>
      </c>
      <c r="D1436" s="24" t="s">
        <v>2999</v>
      </c>
      <c r="E1436" s="24" t="s">
        <v>2293</v>
      </c>
      <c r="F1436" s="55" t="s">
        <v>126</v>
      </c>
      <c r="G1436" s="55">
        <v>200.77499999999998</v>
      </c>
      <c r="H1436" s="55"/>
      <c r="I1436" s="53" t="str">
        <f t="shared" si="22"/>
        <v>IDX_ID_9370</v>
      </c>
    </row>
    <row r="1437" spans="2:9" x14ac:dyDescent="0.25">
      <c r="B1437" s="24" t="s">
        <v>84</v>
      </c>
      <c r="C1437" s="24" t="s">
        <v>3000</v>
      </c>
      <c r="D1437" s="24" t="s">
        <v>3001</v>
      </c>
      <c r="E1437" s="24" t="s">
        <v>2369</v>
      </c>
      <c r="F1437" s="55" t="s">
        <v>126</v>
      </c>
      <c r="G1437" s="55">
        <v>196.41</v>
      </c>
      <c r="H1437" s="55">
        <v>2106</v>
      </c>
      <c r="I1437" s="53" t="str">
        <f t="shared" si="22"/>
        <v>IDX_ID_9404</v>
      </c>
    </row>
    <row r="1438" spans="2:9" x14ac:dyDescent="0.25">
      <c r="B1438" s="24" t="s">
        <v>84</v>
      </c>
      <c r="C1438" s="24" t="s">
        <v>3002</v>
      </c>
      <c r="D1438" s="24" t="s">
        <v>3003</v>
      </c>
      <c r="E1438" s="24" t="s">
        <v>141</v>
      </c>
      <c r="F1438" s="55" t="s">
        <v>126</v>
      </c>
      <c r="G1438" s="55" t="s">
        <v>126</v>
      </c>
      <c r="H1438" s="55"/>
      <c r="I1438" s="53" t="str">
        <f t="shared" si="22"/>
        <v>IDX_ID_9545</v>
      </c>
    </row>
    <row r="1439" spans="2:9" x14ac:dyDescent="0.25">
      <c r="B1439" s="24" t="s">
        <v>84</v>
      </c>
      <c r="C1439" s="24" t="s">
        <v>3004</v>
      </c>
      <c r="D1439" s="24" t="s">
        <v>3005</v>
      </c>
      <c r="E1439" s="24" t="s">
        <v>141</v>
      </c>
      <c r="F1439" s="55" t="s">
        <v>126</v>
      </c>
      <c r="G1439" s="55">
        <v>4024.1549999999997</v>
      </c>
      <c r="H1439" s="55"/>
      <c r="I1439" s="53" t="str">
        <f t="shared" si="22"/>
        <v>IDX_ID_9552</v>
      </c>
    </row>
    <row r="1440" spans="2:9" x14ac:dyDescent="0.25">
      <c r="B1440" s="24" t="s">
        <v>84</v>
      </c>
      <c r="C1440" s="24" t="s">
        <v>3006</v>
      </c>
      <c r="D1440" s="24" t="s">
        <v>3007</v>
      </c>
      <c r="E1440" s="24" t="s">
        <v>141</v>
      </c>
      <c r="F1440" s="55" t="s">
        <v>126</v>
      </c>
      <c r="G1440" s="55">
        <v>1053</v>
      </c>
      <c r="H1440" s="55"/>
      <c r="I1440" s="53" t="str">
        <f t="shared" si="22"/>
        <v>IDX_ID_9560</v>
      </c>
    </row>
    <row r="1441" spans="2:9" x14ac:dyDescent="0.25">
      <c r="B1441" s="24" t="s">
        <v>84</v>
      </c>
      <c r="C1441" s="24" t="s">
        <v>3008</v>
      </c>
      <c r="D1441" s="24" t="s">
        <v>3009</v>
      </c>
      <c r="E1441" s="24" t="s">
        <v>2369</v>
      </c>
      <c r="F1441" s="55" t="s">
        <v>126</v>
      </c>
      <c r="G1441" s="55">
        <v>349.3725</v>
      </c>
      <c r="H1441" s="55">
        <v>1180.6300000000001</v>
      </c>
      <c r="I1441" s="53" t="str">
        <f t="shared" si="22"/>
        <v>IDX_ID_9586</v>
      </c>
    </row>
    <row r="1442" spans="2:9" x14ac:dyDescent="0.25">
      <c r="B1442" s="24" t="s">
        <v>84</v>
      </c>
      <c r="C1442" s="24" t="s">
        <v>3010</v>
      </c>
      <c r="D1442" s="24" t="s">
        <v>3011</v>
      </c>
      <c r="E1442" s="24" t="s">
        <v>2369</v>
      </c>
      <c r="F1442" s="55" t="s">
        <v>126</v>
      </c>
      <c r="G1442" s="55">
        <v>234.40500000000003</v>
      </c>
      <c r="H1442" s="55">
        <v>1180.6300000000001</v>
      </c>
      <c r="I1442" s="53" t="str">
        <f t="shared" si="22"/>
        <v>IDX_ID_9594</v>
      </c>
    </row>
    <row r="1443" spans="2:9" x14ac:dyDescent="0.25">
      <c r="B1443" s="24" t="s">
        <v>84</v>
      </c>
      <c r="C1443" s="24" t="s">
        <v>3012</v>
      </c>
      <c r="D1443" s="24" t="s">
        <v>3013</v>
      </c>
      <c r="E1443" s="24" t="s">
        <v>141</v>
      </c>
      <c r="F1443" s="55" t="s">
        <v>126</v>
      </c>
      <c r="G1443" s="55">
        <v>1364.22</v>
      </c>
      <c r="H1443" s="55"/>
      <c r="I1443" s="53" t="str">
        <f t="shared" si="22"/>
        <v>IDX_ID_9610</v>
      </c>
    </row>
    <row r="1444" spans="2:9" x14ac:dyDescent="0.25">
      <c r="B1444" s="24" t="s">
        <v>84</v>
      </c>
      <c r="C1444" s="24" t="s">
        <v>3014</v>
      </c>
      <c r="D1444" s="24" t="s">
        <v>3015</v>
      </c>
      <c r="E1444" s="24" t="s">
        <v>751</v>
      </c>
      <c r="F1444" s="55" t="s">
        <v>126</v>
      </c>
      <c r="G1444" s="55">
        <v>422.04750000000001</v>
      </c>
      <c r="H1444" s="55"/>
      <c r="I1444" s="53" t="str">
        <f t="shared" si="22"/>
        <v>IDX_ID_9636</v>
      </c>
    </row>
    <row r="1445" spans="2:9" x14ac:dyDescent="0.25">
      <c r="B1445" s="24" t="s">
        <v>84</v>
      </c>
      <c r="C1445" s="24" t="s">
        <v>3016</v>
      </c>
      <c r="D1445" s="24" t="s">
        <v>3017</v>
      </c>
      <c r="E1445" s="24" t="s">
        <v>751</v>
      </c>
      <c r="F1445" s="55" t="s">
        <v>126</v>
      </c>
      <c r="G1445" s="55">
        <v>540.60749999999996</v>
      </c>
      <c r="H1445" s="55">
        <v>1391.04</v>
      </c>
      <c r="I1445" s="53" t="str">
        <f t="shared" si="22"/>
        <v>IDX_ID_9644</v>
      </c>
    </row>
    <row r="1446" spans="2:9" x14ac:dyDescent="0.25">
      <c r="B1446" s="24" t="s">
        <v>84</v>
      </c>
      <c r="C1446" s="24" t="s">
        <v>3018</v>
      </c>
      <c r="D1446" s="24" t="s">
        <v>3019</v>
      </c>
      <c r="E1446" s="24" t="s">
        <v>257</v>
      </c>
      <c r="F1446" s="55" t="s">
        <v>126</v>
      </c>
      <c r="G1446" s="55">
        <v>234.93</v>
      </c>
      <c r="H1446" s="55"/>
      <c r="I1446" s="53" t="str">
        <f t="shared" si="22"/>
        <v>IDX_ID_9743</v>
      </c>
    </row>
    <row r="1447" spans="2:9" x14ac:dyDescent="0.25">
      <c r="B1447" s="24" t="s">
        <v>84</v>
      </c>
      <c r="C1447" s="24" t="s">
        <v>3020</v>
      </c>
      <c r="D1447" s="24" t="s">
        <v>3021</v>
      </c>
      <c r="E1447" s="24" t="s">
        <v>2293</v>
      </c>
      <c r="F1447" s="55">
        <v>1339.3920000000001</v>
      </c>
      <c r="G1447" s="55">
        <v>507.62250000000006</v>
      </c>
      <c r="H1447" s="55"/>
      <c r="I1447" s="53" t="str">
        <f t="shared" si="22"/>
        <v>IDX_ID_9792</v>
      </c>
    </row>
    <row r="1448" spans="2:9" x14ac:dyDescent="0.25">
      <c r="B1448" s="24" t="s">
        <v>84</v>
      </c>
      <c r="C1448" s="24" t="s">
        <v>3022</v>
      </c>
      <c r="D1448" s="24" t="s">
        <v>3023</v>
      </c>
      <c r="E1448" s="24" t="s">
        <v>2293</v>
      </c>
      <c r="F1448" s="55" t="s">
        <v>126</v>
      </c>
      <c r="G1448" s="55">
        <v>176.70750000000001</v>
      </c>
      <c r="H1448" s="55"/>
      <c r="I1448" s="53" t="str">
        <f t="shared" si="22"/>
        <v>IDX_ID_9800</v>
      </c>
    </row>
    <row r="1449" spans="2:9" x14ac:dyDescent="0.25">
      <c r="B1449" s="24" t="s">
        <v>84</v>
      </c>
      <c r="C1449" s="24" t="s">
        <v>3024</v>
      </c>
      <c r="D1449" s="24" t="s">
        <v>3025</v>
      </c>
      <c r="E1449" s="24" t="s">
        <v>2293</v>
      </c>
      <c r="F1449" s="55" t="s">
        <v>126</v>
      </c>
      <c r="G1449" s="55">
        <v>695.40000000000009</v>
      </c>
      <c r="H1449" s="55"/>
      <c r="I1449" s="53" t="str">
        <f t="shared" si="22"/>
        <v>IDX_ID_9818</v>
      </c>
    </row>
    <row r="1450" spans="2:9" x14ac:dyDescent="0.25">
      <c r="B1450" s="24" t="s">
        <v>84</v>
      </c>
      <c r="C1450" s="24" t="s">
        <v>3026</v>
      </c>
      <c r="D1450" s="24" t="s">
        <v>3027</v>
      </c>
      <c r="E1450" s="24" t="s">
        <v>141</v>
      </c>
      <c r="F1450" s="55" t="s">
        <v>126</v>
      </c>
      <c r="G1450" s="55" t="s">
        <v>126</v>
      </c>
      <c r="H1450" s="55"/>
      <c r="I1450" s="53" t="str">
        <f t="shared" si="22"/>
        <v>IDX_ID_9909</v>
      </c>
    </row>
    <row r="1451" spans="2:9" x14ac:dyDescent="0.25">
      <c r="B1451" s="24" t="s">
        <v>84</v>
      </c>
      <c r="C1451" s="24" t="s">
        <v>3028</v>
      </c>
      <c r="D1451" s="24" t="s">
        <v>3029</v>
      </c>
      <c r="E1451" s="24" t="s">
        <v>2037</v>
      </c>
      <c r="F1451" s="55" t="s">
        <v>126</v>
      </c>
      <c r="G1451" s="55">
        <v>1439.1</v>
      </c>
      <c r="H1451" s="55"/>
      <c r="I1451" s="53" t="str">
        <f t="shared" si="22"/>
        <v>IDX_ID_9917</v>
      </c>
    </row>
    <row r="1452" spans="2:9" x14ac:dyDescent="0.25">
      <c r="B1452" s="24" t="s">
        <v>84</v>
      </c>
      <c r="C1452" s="24" t="s">
        <v>3030</v>
      </c>
      <c r="D1452" s="24" t="s">
        <v>3031</v>
      </c>
      <c r="E1452" s="24" t="s">
        <v>2293</v>
      </c>
      <c r="F1452" s="55" t="s">
        <v>126</v>
      </c>
      <c r="G1452" s="55">
        <v>68.107500000000002</v>
      </c>
      <c r="H1452" s="55"/>
      <c r="I1452" s="53" t="str">
        <f t="shared" si="22"/>
        <v>IDX_ID_9966</v>
      </c>
    </row>
    <row r="1453" spans="2:9" x14ac:dyDescent="0.25">
      <c r="B1453" s="24" t="s">
        <v>84</v>
      </c>
      <c r="C1453" s="24" t="s">
        <v>3032</v>
      </c>
      <c r="D1453" s="24" t="s">
        <v>3033</v>
      </c>
      <c r="E1453" s="24" t="s">
        <v>974</v>
      </c>
      <c r="F1453" s="55">
        <v>4584.232</v>
      </c>
      <c r="G1453" s="55">
        <v>3333.96</v>
      </c>
      <c r="H1453" s="55"/>
      <c r="I1453" s="53" t="str">
        <f t="shared" si="22"/>
        <v>IDX_ID_9990</v>
      </c>
    </row>
    <row r="1454" spans="2:9" x14ac:dyDescent="0.25">
      <c r="B1454" s="24" t="s">
        <v>84</v>
      </c>
      <c r="C1454" s="24" t="s">
        <v>3034</v>
      </c>
      <c r="D1454" s="24" t="s">
        <v>3035</v>
      </c>
      <c r="E1454" s="24" t="s">
        <v>2293</v>
      </c>
      <c r="F1454" s="55" t="s">
        <v>126</v>
      </c>
      <c r="G1454" s="55">
        <v>1335.6</v>
      </c>
      <c r="H1454" s="55"/>
      <c r="I1454" s="53" t="str">
        <f t="shared" si="22"/>
        <v>IDX_ID_0048</v>
      </c>
    </row>
    <row r="1455" spans="2:9" x14ac:dyDescent="0.25">
      <c r="B1455" s="24" t="s">
        <v>84</v>
      </c>
      <c r="C1455" s="24" t="s">
        <v>3036</v>
      </c>
      <c r="D1455" s="24" t="s">
        <v>3037</v>
      </c>
      <c r="E1455" s="24" t="s">
        <v>2293</v>
      </c>
      <c r="F1455" s="55" t="s">
        <v>126</v>
      </c>
      <c r="G1455" s="55">
        <v>2638.125</v>
      </c>
      <c r="H1455" s="55"/>
      <c r="I1455" s="53" t="str">
        <f t="shared" si="22"/>
        <v>IDX_ID_0055</v>
      </c>
    </row>
    <row r="1456" spans="2:9" x14ac:dyDescent="0.25">
      <c r="B1456" s="24" t="s">
        <v>84</v>
      </c>
      <c r="C1456" s="24" t="s">
        <v>3038</v>
      </c>
      <c r="D1456" s="24" t="s">
        <v>3039</v>
      </c>
      <c r="E1456" s="24" t="s">
        <v>257</v>
      </c>
      <c r="F1456" s="55" t="s">
        <v>126</v>
      </c>
      <c r="G1456" s="55">
        <v>1369.6875</v>
      </c>
      <c r="H1456" s="55">
        <v>2304</v>
      </c>
      <c r="I1456" s="53" t="str">
        <f t="shared" si="22"/>
        <v>IDX_ID_0063</v>
      </c>
    </row>
    <row r="1457" spans="2:9" x14ac:dyDescent="0.25">
      <c r="B1457" s="24" t="s">
        <v>84</v>
      </c>
      <c r="C1457" s="24" t="s">
        <v>3040</v>
      </c>
      <c r="D1457" s="24" t="s">
        <v>3041</v>
      </c>
      <c r="E1457" s="24" t="s">
        <v>751</v>
      </c>
      <c r="F1457" s="55">
        <v>4313.9679999999998</v>
      </c>
      <c r="G1457" s="55">
        <v>5902.4025000000001</v>
      </c>
      <c r="H1457" s="55">
        <v>6791.63</v>
      </c>
      <c r="I1457" s="53" t="str">
        <f t="shared" si="22"/>
        <v>IDX_ID_0097</v>
      </c>
    </row>
    <row r="1458" spans="2:9" x14ac:dyDescent="0.25">
      <c r="B1458" s="24" t="s">
        <v>84</v>
      </c>
      <c r="C1458" s="24" t="s">
        <v>3042</v>
      </c>
      <c r="D1458" s="24" t="s">
        <v>3043</v>
      </c>
      <c r="E1458" s="24" t="s">
        <v>751</v>
      </c>
      <c r="F1458" s="55">
        <v>4812.768</v>
      </c>
      <c r="G1458" s="55">
        <v>5600.6774999999998</v>
      </c>
      <c r="H1458" s="55">
        <v>4435.3500000000004</v>
      </c>
      <c r="I1458" s="53" t="str">
        <f t="shared" si="22"/>
        <v>IDX_ID_0105</v>
      </c>
    </row>
    <row r="1459" spans="2:9" x14ac:dyDescent="0.25">
      <c r="B1459" s="24" t="s">
        <v>84</v>
      </c>
      <c r="C1459" s="24" t="s">
        <v>3044</v>
      </c>
      <c r="D1459" s="24" t="s">
        <v>3045</v>
      </c>
      <c r="E1459" s="24" t="s">
        <v>257</v>
      </c>
      <c r="F1459" s="55" t="s">
        <v>126</v>
      </c>
      <c r="G1459" s="55">
        <v>459.36</v>
      </c>
      <c r="H1459" s="55"/>
      <c r="I1459" s="53" t="str">
        <f t="shared" si="22"/>
        <v>IDX_ID_0170</v>
      </c>
    </row>
    <row r="1460" spans="2:9" x14ac:dyDescent="0.25">
      <c r="B1460" s="24" t="s">
        <v>84</v>
      </c>
      <c r="C1460" s="24" t="s">
        <v>3046</v>
      </c>
      <c r="D1460" s="24" t="s">
        <v>3047</v>
      </c>
      <c r="E1460" s="24" t="s">
        <v>2293</v>
      </c>
      <c r="F1460" s="55" t="s">
        <v>126</v>
      </c>
      <c r="G1460" s="55">
        <v>336.255</v>
      </c>
      <c r="H1460" s="55">
        <v>3434.4</v>
      </c>
      <c r="I1460" s="53" t="str">
        <f t="shared" si="22"/>
        <v>IDX_ID_0212</v>
      </c>
    </row>
    <row r="1461" spans="2:9" x14ac:dyDescent="0.25">
      <c r="B1461" s="24" t="s">
        <v>84</v>
      </c>
      <c r="C1461" s="24" t="s">
        <v>3048</v>
      </c>
      <c r="D1461" s="24" t="s">
        <v>3049</v>
      </c>
      <c r="E1461" s="24" t="s">
        <v>132</v>
      </c>
      <c r="F1461" s="55" t="s">
        <v>126</v>
      </c>
      <c r="G1461" s="55" t="s">
        <v>126</v>
      </c>
      <c r="H1461" s="55"/>
      <c r="I1461" s="53" t="str">
        <f t="shared" si="22"/>
        <v>IDX_ID_0279</v>
      </c>
    </row>
    <row r="1462" spans="2:9" x14ac:dyDescent="0.25">
      <c r="B1462" s="24" t="s">
        <v>84</v>
      </c>
      <c r="C1462" s="24" t="s">
        <v>3050</v>
      </c>
      <c r="D1462" s="24" t="s">
        <v>3051</v>
      </c>
      <c r="E1462" s="24" t="s">
        <v>132</v>
      </c>
      <c r="F1462" s="55" t="s">
        <v>126</v>
      </c>
      <c r="G1462" s="55" t="s">
        <v>126</v>
      </c>
      <c r="H1462" s="55"/>
      <c r="I1462" s="53" t="str">
        <f t="shared" si="22"/>
        <v>IDX_ID_0287</v>
      </c>
    </row>
    <row r="1463" spans="2:9" x14ac:dyDescent="0.25">
      <c r="B1463" s="24" t="s">
        <v>84</v>
      </c>
      <c r="C1463" s="24" t="s">
        <v>3052</v>
      </c>
      <c r="D1463" s="24" t="s">
        <v>3053</v>
      </c>
      <c r="E1463" s="24" t="s">
        <v>2475</v>
      </c>
      <c r="F1463" s="55" t="s">
        <v>126</v>
      </c>
      <c r="G1463" s="55">
        <v>572.89499999999998</v>
      </c>
      <c r="H1463" s="55"/>
      <c r="I1463" s="53" t="str">
        <f t="shared" si="22"/>
        <v>IDX_ID_0386</v>
      </c>
    </row>
    <row r="1464" spans="2:9" x14ac:dyDescent="0.25">
      <c r="B1464" s="24" t="s">
        <v>84</v>
      </c>
      <c r="C1464" s="24" t="s">
        <v>3054</v>
      </c>
      <c r="D1464" s="24" t="s">
        <v>3055</v>
      </c>
      <c r="E1464" s="24" t="s">
        <v>2475</v>
      </c>
      <c r="F1464" s="55" t="s">
        <v>126</v>
      </c>
      <c r="G1464" s="55">
        <v>324.82500000000005</v>
      </c>
      <c r="H1464" s="55"/>
      <c r="I1464" s="53" t="str">
        <f t="shared" si="22"/>
        <v>IDX_ID_0394</v>
      </c>
    </row>
    <row r="1465" spans="2:9" x14ac:dyDescent="0.25">
      <c r="B1465" s="24" t="s">
        <v>84</v>
      </c>
      <c r="C1465" s="24" t="s">
        <v>3056</v>
      </c>
      <c r="D1465" s="24" t="s">
        <v>3057</v>
      </c>
      <c r="E1465" s="24" t="s">
        <v>2293</v>
      </c>
      <c r="F1465" s="55" t="s">
        <v>126</v>
      </c>
      <c r="G1465" s="55">
        <v>850.26</v>
      </c>
      <c r="H1465" s="55">
        <v>1962</v>
      </c>
      <c r="I1465" s="53" t="str">
        <f t="shared" si="22"/>
        <v>IDX_ID_0428</v>
      </c>
    </row>
    <row r="1466" spans="2:9" x14ac:dyDescent="0.25">
      <c r="B1466" s="24" t="s">
        <v>84</v>
      </c>
      <c r="C1466" s="24" t="s">
        <v>3058</v>
      </c>
      <c r="D1466" s="24" t="s">
        <v>3059</v>
      </c>
      <c r="E1466" s="24" t="s">
        <v>257</v>
      </c>
      <c r="F1466" s="55" t="s">
        <v>126</v>
      </c>
      <c r="G1466" s="55" t="s">
        <v>126</v>
      </c>
      <c r="H1466" s="55"/>
      <c r="I1466" s="53" t="str">
        <f t="shared" si="22"/>
        <v>IDX_ID_0493</v>
      </c>
    </row>
    <row r="1467" spans="2:9" x14ac:dyDescent="0.25">
      <c r="B1467" s="24" t="s">
        <v>84</v>
      </c>
      <c r="C1467" s="24" t="s">
        <v>3060</v>
      </c>
      <c r="D1467" s="24" t="s">
        <v>3061</v>
      </c>
      <c r="E1467" s="24" t="s">
        <v>257</v>
      </c>
      <c r="F1467" s="55" t="s">
        <v>126</v>
      </c>
      <c r="G1467" s="55">
        <v>197.89500000000001</v>
      </c>
      <c r="H1467" s="55"/>
      <c r="I1467" s="53" t="str">
        <f t="shared" si="22"/>
        <v>IDX_ID_0535</v>
      </c>
    </row>
    <row r="1468" spans="2:9" x14ac:dyDescent="0.25">
      <c r="B1468" s="24" t="s">
        <v>84</v>
      </c>
      <c r="C1468" s="24" t="s">
        <v>3062</v>
      </c>
      <c r="D1468" s="24" t="s">
        <v>3063</v>
      </c>
      <c r="E1468" s="24" t="s">
        <v>191</v>
      </c>
      <c r="F1468" s="55">
        <v>645.96800000000007</v>
      </c>
      <c r="G1468" s="55">
        <v>532.68000000000006</v>
      </c>
      <c r="H1468" s="55"/>
      <c r="I1468" s="53" t="str">
        <f t="shared" si="22"/>
        <v>IDX_ID_0543</v>
      </c>
    </row>
    <row r="1469" spans="2:9" x14ac:dyDescent="0.25">
      <c r="B1469" s="24" t="s">
        <v>84</v>
      </c>
      <c r="C1469" s="24" t="s">
        <v>3064</v>
      </c>
      <c r="D1469" s="24" t="s">
        <v>3065</v>
      </c>
      <c r="E1469" s="24" t="s">
        <v>191</v>
      </c>
      <c r="F1469" s="55">
        <v>896.67200000000003</v>
      </c>
      <c r="G1469" s="55">
        <v>460.65000000000003</v>
      </c>
      <c r="H1469" s="55"/>
      <c r="I1469" s="53" t="str">
        <f t="shared" si="22"/>
        <v>IDX_ID_0550</v>
      </c>
    </row>
    <row r="1470" spans="2:9" x14ac:dyDescent="0.25">
      <c r="B1470" s="24" t="s">
        <v>84</v>
      </c>
      <c r="C1470" s="24" t="s">
        <v>3066</v>
      </c>
      <c r="D1470" s="24" t="s">
        <v>3067</v>
      </c>
      <c r="E1470" s="24" t="s">
        <v>2293</v>
      </c>
      <c r="F1470" s="55" t="s">
        <v>126</v>
      </c>
      <c r="G1470" s="55">
        <v>815.16000000000008</v>
      </c>
      <c r="H1470" s="55">
        <v>6773.76</v>
      </c>
      <c r="I1470" s="53" t="str">
        <f t="shared" si="22"/>
        <v>IDX_ID_0634</v>
      </c>
    </row>
    <row r="1471" spans="2:9" x14ac:dyDescent="0.25">
      <c r="B1471" s="24" t="s">
        <v>84</v>
      </c>
      <c r="C1471" s="24" t="s">
        <v>3068</v>
      </c>
      <c r="D1471" s="24" t="s">
        <v>3069</v>
      </c>
      <c r="E1471" s="24" t="s">
        <v>2293</v>
      </c>
      <c r="F1471" s="55">
        <v>1806.3360000000002</v>
      </c>
      <c r="G1471" s="55">
        <v>374.07749999999999</v>
      </c>
      <c r="H1471" s="55"/>
      <c r="I1471" s="53" t="str">
        <f t="shared" si="22"/>
        <v>IDX_ID_0642</v>
      </c>
    </row>
    <row r="1472" spans="2:9" x14ac:dyDescent="0.25">
      <c r="B1472" s="24" t="s">
        <v>84</v>
      </c>
      <c r="C1472" s="24" t="s">
        <v>3070</v>
      </c>
      <c r="D1472" s="24" t="s">
        <v>3071</v>
      </c>
      <c r="E1472" s="24" t="s">
        <v>2293</v>
      </c>
      <c r="F1472" s="55">
        <v>846.72000000000014</v>
      </c>
      <c r="G1472" s="55">
        <v>500.36249999999995</v>
      </c>
      <c r="H1472" s="55"/>
      <c r="I1472" s="53" t="str">
        <f t="shared" si="22"/>
        <v>IDX_ID_0659</v>
      </c>
    </row>
    <row r="1473" spans="2:9" x14ac:dyDescent="0.25">
      <c r="B1473" s="24" t="s">
        <v>84</v>
      </c>
      <c r="C1473" s="24" t="s">
        <v>3072</v>
      </c>
      <c r="D1473" s="24" t="s">
        <v>3073</v>
      </c>
      <c r="E1473" s="24" t="s">
        <v>2293</v>
      </c>
      <c r="F1473" s="55" t="s">
        <v>126</v>
      </c>
      <c r="G1473" s="55">
        <v>101.1525</v>
      </c>
      <c r="H1473" s="55">
        <v>1205.76</v>
      </c>
      <c r="I1473" s="53" t="str">
        <f t="shared" si="22"/>
        <v>IDX_ID_0667</v>
      </c>
    </row>
    <row r="1474" spans="2:9" x14ac:dyDescent="0.25">
      <c r="B1474" s="24" t="s">
        <v>84</v>
      </c>
      <c r="C1474" s="24" t="s">
        <v>3074</v>
      </c>
      <c r="D1474" s="24" t="s">
        <v>3075</v>
      </c>
      <c r="E1474" s="24" t="s">
        <v>2293</v>
      </c>
      <c r="F1474" s="55">
        <v>2386.944</v>
      </c>
      <c r="G1474" s="55">
        <v>806.28749999999991</v>
      </c>
      <c r="H1474" s="55">
        <v>475.2</v>
      </c>
      <c r="I1474" s="53" t="str">
        <f t="shared" si="22"/>
        <v>IDX_ID_0683</v>
      </c>
    </row>
    <row r="1475" spans="2:9" x14ac:dyDescent="0.25">
      <c r="B1475" s="24" t="s">
        <v>84</v>
      </c>
      <c r="C1475" s="24" t="s">
        <v>3076</v>
      </c>
      <c r="D1475" s="24" t="s">
        <v>3077</v>
      </c>
      <c r="E1475" s="24" t="s">
        <v>2293</v>
      </c>
      <c r="F1475" s="55" t="s">
        <v>126</v>
      </c>
      <c r="G1475" s="55">
        <v>1616.2049999999999</v>
      </c>
      <c r="H1475" s="55">
        <v>7161.84</v>
      </c>
      <c r="I1475" s="53" t="str">
        <f t="shared" si="22"/>
        <v>IDX_ID_0691</v>
      </c>
    </row>
    <row r="1476" spans="2:9" x14ac:dyDescent="0.25">
      <c r="B1476" s="24" t="s">
        <v>84</v>
      </c>
      <c r="C1476" s="24" t="s">
        <v>3078</v>
      </c>
      <c r="D1476" s="24" t="s">
        <v>3079</v>
      </c>
      <c r="E1476" s="24" t="s">
        <v>2293</v>
      </c>
      <c r="F1476" s="55" t="s">
        <v>126</v>
      </c>
      <c r="G1476" s="55">
        <v>189.72</v>
      </c>
      <c r="H1476" s="55"/>
      <c r="I1476" s="53" t="str">
        <f t="shared" ref="I1476:I1539" si="23">"IDX_ID_" &amp; RIGHT(C1476,4)</f>
        <v>IDX_ID_0709</v>
      </c>
    </row>
    <row r="1477" spans="2:9" x14ac:dyDescent="0.25">
      <c r="B1477" s="24" t="s">
        <v>84</v>
      </c>
      <c r="C1477" s="24" t="s">
        <v>3080</v>
      </c>
      <c r="D1477" s="24" t="s">
        <v>3081</v>
      </c>
      <c r="E1477" s="24" t="s">
        <v>2293</v>
      </c>
      <c r="F1477" s="55" t="s">
        <v>126</v>
      </c>
      <c r="G1477" s="55" t="s">
        <v>126</v>
      </c>
      <c r="H1477" s="55"/>
      <c r="I1477" s="53" t="str">
        <f t="shared" si="23"/>
        <v>IDX_ID_0717</v>
      </c>
    </row>
    <row r="1478" spans="2:9" x14ac:dyDescent="0.25">
      <c r="B1478" s="24" t="s">
        <v>84</v>
      </c>
      <c r="C1478" s="24" t="s">
        <v>3082</v>
      </c>
      <c r="D1478" s="24" t="s">
        <v>3083</v>
      </c>
      <c r="E1478" s="24" t="s">
        <v>3084</v>
      </c>
      <c r="F1478" s="55" t="s">
        <v>126</v>
      </c>
      <c r="G1478" s="55">
        <v>2377.9499999999998</v>
      </c>
      <c r="H1478" s="55"/>
      <c r="I1478" s="53" t="str">
        <f t="shared" si="23"/>
        <v>IDX_ID_0931</v>
      </c>
    </row>
    <row r="1479" spans="2:9" x14ac:dyDescent="0.25">
      <c r="B1479" s="24" t="s">
        <v>84</v>
      </c>
      <c r="C1479" s="24" t="s">
        <v>3082</v>
      </c>
      <c r="D1479" s="24" t="s">
        <v>3083</v>
      </c>
      <c r="E1479" s="24" t="s">
        <v>191</v>
      </c>
      <c r="F1479" s="55">
        <v>5305.64</v>
      </c>
      <c r="G1479" s="55" t="s">
        <v>126</v>
      </c>
      <c r="H1479" s="55"/>
      <c r="I1479" s="53" t="str">
        <f t="shared" si="23"/>
        <v>IDX_ID_0931</v>
      </c>
    </row>
    <row r="1480" spans="2:9" x14ac:dyDescent="0.25">
      <c r="B1480" s="24" t="s">
        <v>84</v>
      </c>
      <c r="C1480" s="24" t="s">
        <v>3085</v>
      </c>
      <c r="D1480" s="24" t="s">
        <v>3083</v>
      </c>
      <c r="E1480" s="24" t="s">
        <v>3084</v>
      </c>
      <c r="F1480" s="55" t="s">
        <v>126</v>
      </c>
      <c r="G1480" s="55">
        <v>7611.8624999999993</v>
      </c>
      <c r="H1480" s="55"/>
      <c r="I1480" s="53" t="str">
        <f t="shared" si="23"/>
        <v>IDX_ID_0949</v>
      </c>
    </row>
    <row r="1481" spans="2:9" x14ac:dyDescent="0.25">
      <c r="B1481" s="24" t="s">
        <v>84</v>
      </c>
      <c r="C1481" s="24" t="s">
        <v>3085</v>
      </c>
      <c r="D1481" s="24" t="s">
        <v>3083</v>
      </c>
      <c r="E1481" s="24" t="s">
        <v>191</v>
      </c>
      <c r="F1481" s="55">
        <v>5305.64</v>
      </c>
      <c r="G1481" s="55" t="s">
        <v>126</v>
      </c>
      <c r="H1481" s="55"/>
      <c r="I1481" s="53" t="str">
        <f t="shared" si="23"/>
        <v>IDX_ID_0949</v>
      </c>
    </row>
    <row r="1482" spans="2:9" x14ac:dyDescent="0.25">
      <c r="B1482" s="24" t="s">
        <v>84</v>
      </c>
      <c r="C1482" s="24" t="s">
        <v>3086</v>
      </c>
      <c r="D1482" s="24" t="s">
        <v>3087</v>
      </c>
      <c r="E1482" s="24" t="s">
        <v>2293</v>
      </c>
      <c r="F1482" s="55" t="s">
        <v>126</v>
      </c>
      <c r="G1482" s="55">
        <v>1828.5450000000001</v>
      </c>
      <c r="H1482" s="55">
        <v>2257.1999999999998</v>
      </c>
      <c r="I1482" s="53" t="str">
        <f t="shared" si="23"/>
        <v>IDX_ID_0972</v>
      </c>
    </row>
    <row r="1483" spans="2:9" x14ac:dyDescent="0.25">
      <c r="B1483" s="24" t="s">
        <v>84</v>
      </c>
      <c r="C1483" s="24" t="s">
        <v>3088</v>
      </c>
      <c r="D1483" s="24" t="s">
        <v>3089</v>
      </c>
      <c r="E1483" s="24" t="s">
        <v>2293</v>
      </c>
      <c r="F1483" s="55" t="s">
        <v>126</v>
      </c>
      <c r="G1483" s="55">
        <v>2756.52</v>
      </c>
      <c r="H1483" s="55">
        <v>3316.32</v>
      </c>
      <c r="I1483" s="53" t="str">
        <f t="shared" si="23"/>
        <v>IDX_ID_0980</v>
      </c>
    </row>
    <row r="1484" spans="2:9" x14ac:dyDescent="0.25">
      <c r="B1484" s="24" t="s">
        <v>84</v>
      </c>
      <c r="C1484" s="24" t="s">
        <v>3090</v>
      </c>
      <c r="D1484" s="24" t="s">
        <v>3091</v>
      </c>
      <c r="E1484" s="24" t="s">
        <v>2293</v>
      </c>
      <c r="F1484" s="55">
        <v>3711.4320000000002</v>
      </c>
      <c r="G1484" s="55">
        <v>3001.5075000000002</v>
      </c>
      <c r="H1484" s="55">
        <v>5998.95</v>
      </c>
      <c r="I1484" s="53" t="str">
        <f t="shared" si="23"/>
        <v>IDX_ID_0998</v>
      </c>
    </row>
    <row r="1485" spans="2:9" x14ac:dyDescent="0.25">
      <c r="B1485" s="24" t="s">
        <v>84</v>
      </c>
      <c r="C1485" s="24" t="s">
        <v>3092</v>
      </c>
      <c r="D1485" s="24" t="s">
        <v>3093</v>
      </c>
      <c r="E1485" s="24" t="s">
        <v>2293</v>
      </c>
      <c r="F1485" s="55">
        <v>10908.904</v>
      </c>
      <c r="G1485" s="55">
        <v>7090.2974999999997</v>
      </c>
      <c r="H1485" s="55">
        <v>11355.8</v>
      </c>
      <c r="I1485" s="53" t="str">
        <f t="shared" si="23"/>
        <v>IDX_ID_1004</v>
      </c>
    </row>
    <row r="1486" spans="2:9" x14ac:dyDescent="0.25">
      <c r="B1486" s="24" t="s">
        <v>84</v>
      </c>
      <c r="C1486" s="24" t="s">
        <v>3094</v>
      </c>
      <c r="D1486" s="24" t="s">
        <v>3095</v>
      </c>
      <c r="E1486" s="24" t="s">
        <v>2293</v>
      </c>
      <c r="F1486" s="55">
        <v>5526.4960000000001</v>
      </c>
      <c r="G1486" s="55">
        <v>4273.41</v>
      </c>
      <c r="H1486" s="55">
        <v>6574.93</v>
      </c>
      <c r="I1486" s="53" t="str">
        <f t="shared" si="23"/>
        <v>IDX_ID_1012</v>
      </c>
    </row>
    <row r="1487" spans="2:9" x14ac:dyDescent="0.25">
      <c r="B1487" s="24" t="s">
        <v>84</v>
      </c>
      <c r="C1487" s="24" t="s">
        <v>3096</v>
      </c>
      <c r="D1487" s="24" t="s">
        <v>3097</v>
      </c>
      <c r="E1487" s="24" t="s">
        <v>2293</v>
      </c>
      <c r="F1487" s="55">
        <v>91.77600000000001</v>
      </c>
      <c r="G1487" s="55">
        <v>562.17750000000001</v>
      </c>
      <c r="H1487" s="55">
        <v>1089.42</v>
      </c>
      <c r="I1487" s="53" t="str">
        <f t="shared" si="23"/>
        <v>IDX_ID_1020</v>
      </c>
    </row>
    <row r="1488" spans="2:9" x14ac:dyDescent="0.25">
      <c r="B1488" s="24" t="s">
        <v>84</v>
      </c>
      <c r="C1488" s="24" t="s">
        <v>3098</v>
      </c>
      <c r="D1488" s="24" t="s">
        <v>3099</v>
      </c>
      <c r="E1488" s="24" t="s">
        <v>2293</v>
      </c>
      <c r="F1488" s="55">
        <v>2384.616</v>
      </c>
      <c r="G1488" s="55">
        <v>1962.0825</v>
      </c>
      <c r="H1488" s="55">
        <v>4755.49</v>
      </c>
      <c r="I1488" s="53" t="str">
        <f t="shared" si="23"/>
        <v>IDX_ID_1038</v>
      </c>
    </row>
    <row r="1489" spans="2:9" x14ac:dyDescent="0.25">
      <c r="B1489" s="24" t="s">
        <v>84</v>
      </c>
      <c r="C1489" s="24" t="s">
        <v>3100</v>
      </c>
      <c r="D1489" s="24" t="s">
        <v>3101</v>
      </c>
      <c r="E1489" s="24" t="s">
        <v>2293</v>
      </c>
      <c r="F1489" s="55" t="s">
        <v>126</v>
      </c>
      <c r="G1489" s="55">
        <v>242.66250000000002</v>
      </c>
      <c r="H1489" s="55">
        <v>29.85</v>
      </c>
      <c r="I1489" s="53" t="str">
        <f t="shared" si="23"/>
        <v>IDX_ID_1046</v>
      </c>
    </row>
    <row r="1490" spans="2:9" x14ac:dyDescent="0.25">
      <c r="B1490" s="24" t="s">
        <v>84</v>
      </c>
      <c r="C1490" s="24" t="s">
        <v>3102</v>
      </c>
      <c r="D1490" s="24" t="s">
        <v>3103</v>
      </c>
      <c r="E1490" s="24" t="s">
        <v>3104</v>
      </c>
      <c r="F1490" s="55" t="s">
        <v>126</v>
      </c>
      <c r="G1490" s="55">
        <v>1471.35</v>
      </c>
      <c r="H1490" s="55"/>
      <c r="I1490" s="53" t="str">
        <f t="shared" si="23"/>
        <v>IDX_ID_1079</v>
      </c>
    </row>
    <row r="1491" spans="2:9" x14ac:dyDescent="0.25">
      <c r="B1491" s="24" t="s">
        <v>84</v>
      </c>
      <c r="C1491" s="24" t="s">
        <v>3102</v>
      </c>
      <c r="D1491" s="24" t="s">
        <v>3103</v>
      </c>
      <c r="E1491" s="24" t="s">
        <v>191</v>
      </c>
      <c r="F1491" s="55">
        <v>4177.92</v>
      </c>
      <c r="G1491" s="55" t="s">
        <v>126</v>
      </c>
      <c r="H1491" s="55">
        <v>5263.2</v>
      </c>
      <c r="I1491" s="53" t="str">
        <f t="shared" si="23"/>
        <v>IDX_ID_1079</v>
      </c>
    </row>
    <row r="1492" spans="2:9" x14ac:dyDescent="0.25">
      <c r="B1492" s="24" t="s">
        <v>84</v>
      </c>
      <c r="C1492" s="24" t="s">
        <v>3105</v>
      </c>
      <c r="D1492" s="24" t="s">
        <v>3106</v>
      </c>
      <c r="E1492" s="24" t="s">
        <v>2293</v>
      </c>
      <c r="F1492" s="55">
        <v>474.24</v>
      </c>
      <c r="G1492" s="55">
        <v>789.62249999999995</v>
      </c>
      <c r="H1492" s="55">
        <v>723.6</v>
      </c>
      <c r="I1492" s="53" t="str">
        <f t="shared" si="23"/>
        <v>IDX_ID_1087</v>
      </c>
    </row>
    <row r="1493" spans="2:9" x14ac:dyDescent="0.25">
      <c r="B1493" s="24" t="s">
        <v>84</v>
      </c>
      <c r="C1493" s="24" t="s">
        <v>3107</v>
      </c>
      <c r="D1493" s="24" t="s">
        <v>3108</v>
      </c>
      <c r="E1493" s="24" t="s">
        <v>2293</v>
      </c>
      <c r="F1493" s="55">
        <v>461.76000000000005</v>
      </c>
      <c r="G1493" s="55">
        <v>820.59750000000008</v>
      </c>
      <c r="H1493" s="55">
        <v>1466.34</v>
      </c>
      <c r="I1493" s="53" t="str">
        <f t="shared" si="23"/>
        <v>IDX_ID_1095</v>
      </c>
    </row>
    <row r="1494" spans="2:9" x14ac:dyDescent="0.25">
      <c r="B1494" s="24" t="s">
        <v>84</v>
      </c>
      <c r="C1494" s="24" t="s">
        <v>3109</v>
      </c>
      <c r="D1494" s="24" t="s">
        <v>3110</v>
      </c>
      <c r="E1494" s="24" t="s">
        <v>2293</v>
      </c>
      <c r="F1494" s="55">
        <v>2356.9119999999998</v>
      </c>
      <c r="G1494" s="55">
        <v>2834.4674999999997</v>
      </c>
      <c r="H1494" s="55">
        <v>4728.38</v>
      </c>
      <c r="I1494" s="53" t="str">
        <f t="shared" si="23"/>
        <v>IDX_ID_1103</v>
      </c>
    </row>
    <row r="1495" spans="2:9" x14ac:dyDescent="0.25">
      <c r="B1495" s="24" t="s">
        <v>84</v>
      </c>
      <c r="C1495" s="24" t="s">
        <v>3111</v>
      </c>
      <c r="D1495" s="24" t="s">
        <v>3112</v>
      </c>
      <c r="E1495" s="24" t="s">
        <v>2293</v>
      </c>
      <c r="F1495" s="55">
        <v>739.22400000000005</v>
      </c>
      <c r="G1495" s="55">
        <v>596.8125</v>
      </c>
      <c r="H1495" s="55">
        <v>1016.18</v>
      </c>
      <c r="I1495" s="53" t="str">
        <f t="shared" si="23"/>
        <v>IDX_ID_1111</v>
      </c>
    </row>
    <row r="1496" spans="2:9" x14ac:dyDescent="0.25">
      <c r="B1496" s="24" t="s">
        <v>84</v>
      </c>
      <c r="C1496" s="24" t="s">
        <v>3113</v>
      </c>
      <c r="D1496" s="24" t="s">
        <v>3114</v>
      </c>
      <c r="E1496" s="24" t="s">
        <v>2293</v>
      </c>
      <c r="F1496" s="55">
        <v>139.20000000000002</v>
      </c>
      <c r="G1496" s="55">
        <v>698.64</v>
      </c>
      <c r="H1496" s="55">
        <v>282</v>
      </c>
      <c r="I1496" s="53" t="str">
        <f t="shared" si="23"/>
        <v>IDX_ID_1129</v>
      </c>
    </row>
    <row r="1497" spans="2:9" x14ac:dyDescent="0.25">
      <c r="B1497" s="24" t="s">
        <v>84</v>
      </c>
      <c r="C1497" s="24" t="s">
        <v>3115</v>
      </c>
      <c r="D1497" s="24" t="s">
        <v>3116</v>
      </c>
      <c r="E1497" s="24" t="s">
        <v>2293</v>
      </c>
      <c r="F1497" s="55">
        <v>3277.84</v>
      </c>
      <c r="G1497" s="55">
        <v>3239.3775000000001</v>
      </c>
      <c r="H1497" s="55">
        <v>4339.8599999999997</v>
      </c>
      <c r="I1497" s="53" t="str">
        <f t="shared" si="23"/>
        <v>IDX_ID_1137</v>
      </c>
    </row>
    <row r="1498" spans="2:9" x14ac:dyDescent="0.25">
      <c r="B1498" s="24" t="s">
        <v>84</v>
      </c>
      <c r="C1498" s="24" t="s">
        <v>3117</v>
      </c>
      <c r="D1498" s="24" t="s">
        <v>3118</v>
      </c>
      <c r="E1498" s="24" t="s">
        <v>2293</v>
      </c>
      <c r="F1498" s="55">
        <v>2942.0720000000001</v>
      </c>
      <c r="G1498" s="55">
        <v>2942.5950000000003</v>
      </c>
      <c r="H1498" s="55">
        <v>5590</v>
      </c>
      <c r="I1498" s="53" t="str">
        <f t="shared" si="23"/>
        <v>IDX_ID_1145</v>
      </c>
    </row>
    <row r="1499" spans="2:9" x14ac:dyDescent="0.25">
      <c r="B1499" s="24" t="s">
        <v>84</v>
      </c>
      <c r="C1499" s="24" t="s">
        <v>3119</v>
      </c>
      <c r="D1499" s="24" t="s">
        <v>3120</v>
      </c>
      <c r="E1499" s="24" t="s">
        <v>2293</v>
      </c>
      <c r="F1499" s="55">
        <v>735.93600000000004</v>
      </c>
      <c r="G1499" s="55">
        <v>676.40250000000003</v>
      </c>
      <c r="H1499" s="55">
        <v>1047.43</v>
      </c>
      <c r="I1499" s="53" t="str">
        <f t="shared" si="23"/>
        <v>IDX_ID_1152</v>
      </c>
    </row>
    <row r="1500" spans="2:9" x14ac:dyDescent="0.25">
      <c r="B1500" s="24" t="s">
        <v>84</v>
      </c>
      <c r="C1500" s="24" t="s">
        <v>3121</v>
      </c>
      <c r="D1500" s="24" t="s">
        <v>3122</v>
      </c>
      <c r="E1500" s="24" t="s">
        <v>2293</v>
      </c>
      <c r="F1500" s="55">
        <v>5539.4320000000007</v>
      </c>
      <c r="G1500" s="55">
        <v>4065.1424999999999</v>
      </c>
      <c r="H1500" s="55">
        <v>6010.22</v>
      </c>
      <c r="I1500" s="53" t="str">
        <f t="shared" si="23"/>
        <v>IDX_ID_1160</v>
      </c>
    </row>
    <row r="1501" spans="2:9" x14ac:dyDescent="0.25">
      <c r="B1501" s="24" t="s">
        <v>84</v>
      </c>
      <c r="C1501" s="24" t="s">
        <v>3123</v>
      </c>
      <c r="D1501" s="24" t="s">
        <v>3124</v>
      </c>
      <c r="E1501" s="24" t="s">
        <v>2293</v>
      </c>
      <c r="F1501" s="55">
        <v>1523.424</v>
      </c>
      <c r="G1501" s="55">
        <v>1839.375</v>
      </c>
      <c r="H1501" s="55">
        <v>2623.42</v>
      </c>
      <c r="I1501" s="53" t="str">
        <f t="shared" si="23"/>
        <v>IDX_ID_1178</v>
      </c>
    </row>
    <row r="1502" spans="2:9" x14ac:dyDescent="0.25">
      <c r="B1502" s="24" t="s">
        <v>84</v>
      </c>
      <c r="C1502" s="24" t="s">
        <v>3125</v>
      </c>
      <c r="D1502" s="24" t="s">
        <v>3126</v>
      </c>
      <c r="E1502" s="24" t="s">
        <v>2293</v>
      </c>
      <c r="F1502" s="55">
        <v>614.096</v>
      </c>
      <c r="G1502" s="55">
        <v>1202.2049999999999</v>
      </c>
      <c r="H1502" s="55">
        <v>916.42</v>
      </c>
      <c r="I1502" s="53" t="str">
        <f t="shared" si="23"/>
        <v>IDX_ID_1186</v>
      </c>
    </row>
    <row r="1503" spans="2:9" x14ac:dyDescent="0.25">
      <c r="B1503" s="24" t="s">
        <v>84</v>
      </c>
      <c r="C1503" s="24" t="s">
        <v>3127</v>
      </c>
      <c r="D1503" s="24" t="s">
        <v>3128</v>
      </c>
      <c r="E1503" s="24" t="s">
        <v>191</v>
      </c>
      <c r="F1503" s="55" t="s">
        <v>126</v>
      </c>
      <c r="G1503" s="55">
        <v>413.18999999999994</v>
      </c>
      <c r="H1503" s="55"/>
      <c r="I1503" s="53" t="str">
        <f t="shared" si="23"/>
        <v>IDX_ID_1228</v>
      </c>
    </row>
    <row r="1504" spans="2:9" x14ac:dyDescent="0.25">
      <c r="B1504" s="24" t="s">
        <v>84</v>
      </c>
      <c r="C1504" s="24" t="s">
        <v>3129</v>
      </c>
      <c r="D1504" s="24" t="s">
        <v>3130</v>
      </c>
      <c r="E1504" s="24" t="s">
        <v>191</v>
      </c>
      <c r="F1504" s="55" t="s">
        <v>126</v>
      </c>
      <c r="G1504" s="55">
        <v>200.99250000000001</v>
      </c>
      <c r="H1504" s="55"/>
      <c r="I1504" s="53" t="str">
        <f t="shared" si="23"/>
        <v>IDX_ID_1236</v>
      </c>
    </row>
    <row r="1505" spans="2:9" x14ac:dyDescent="0.25">
      <c r="B1505" s="24" t="s">
        <v>84</v>
      </c>
      <c r="C1505" s="24" t="s">
        <v>3131</v>
      </c>
      <c r="D1505" s="24" t="s">
        <v>3132</v>
      </c>
      <c r="E1505" s="24" t="s">
        <v>191</v>
      </c>
      <c r="F1505" s="55" t="s">
        <v>126</v>
      </c>
      <c r="G1505" s="55">
        <v>491.22</v>
      </c>
      <c r="H1505" s="55"/>
      <c r="I1505" s="53" t="str">
        <f t="shared" si="23"/>
        <v>IDX_ID_1244</v>
      </c>
    </row>
    <row r="1506" spans="2:9" x14ac:dyDescent="0.25">
      <c r="B1506" s="24" t="s">
        <v>84</v>
      </c>
      <c r="C1506" s="24" t="s">
        <v>3133</v>
      </c>
      <c r="D1506" s="24" t="s">
        <v>3134</v>
      </c>
      <c r="E1506" s="24" t="s">
        <v>191</v>
      </c>
      <c r="F1506" s="55" t="s">
        <v>126</v>
      </c>
      <c r="G1506" s="55">
        <v>484.875</v>
      </c>
      <c r="H1506" s="55"/>
      <c r="I1506" s="53" t="str">
        <f t="shared" si="23"/>
        <v>IDX_ID_1251</v>
      </c>
    </row>
    <row r="1507" spans="2:9" x14ac:dyDescent="0.25">
      <c r="B1507" s="24" t="s">
        <v>84</v>
      </c>
      <c r="C1507" s="24" t="s">
        <v>3135</v>
      </c>
      <c r="D1507" s="24" t="s">
        <v>3136</v>
      </c>
      <c r="E1507" s="24" t="s">
        <v>2293</v>
      </c>
      <c r="F1507" s="55">
        <v>1806.3360000000002</v>
      </c>
      <c r="G1507" s="55">
        <v>958.19249999999988</v>
      </c>
      <c r="H1507" s="55">
        <v>2257.92</v>
      </c>
      <c r="I1507" s="53" t="str">
        <f t="shared" si="23"/>
        <v>IDX_ID_1285</v>
      </c>
    </row>
    <row r="1508" spans="2:9" x14ac:dyDescent="0.25">
      <c r="B1508" s="24" t="s">
        <v>84</v>
      </c>
      <c r="C1508" s="24" t="s">
        <v>3137</v>
      </c>
      <c r="D1508" s="24" t="s">
        <v>3138</v>
      </c>
      <c r="E1508" s="24" t="s">
        <v>2293</v>
      </c>
      <c r="F1508" s="55">
        <v>1228.9920000000002</v>
      </c>
      <c r="G1508" s="55">
        <v>2168.2799999999997</v>
      </c>
      <c r="H1508" s="55">
        <v>3976.8</v>
      </c>
      <c r="I1508" s="53" t="str">
        <f t="shared" si="23"/>
        <v>IDX_ID_1467</v>
      </c>
    </row>
    <row r="1509" spans="2:9" x14ac:dyDescent="0.25">
      <c r="B1509" s="24" t="s">
        <v>84</v>
      </c>
      <c r="C1509" s="24" t="s">
        <v>3139</v>
      </c>
      <c r="D1509" s="24" t="s">
        <v>3140</v>
      </c>
      <c r="E1509" s="24" t="s">
        <v>257</v>
      </c>
      <c r="F1509" s="55" t="s">
        <v>126</v>
      </c>
      <c r="G1509" s="55">
        <v>1322.6924999999999</v>
      </c>
      <c r="H1509" s="55"/>
      <c r="I1509" s="53" t="str">
        <f t="shared" si="23"/>
        <v>IDX_ID_1699</v>
      </c>
    </row>
    <row r="1510" spans="2:9" x14ac:dyDescent="0.25">
      <c r="B1510" s="24" t="s">
        <v>84</v>
      </c>
      <c r="C1510" s="24" t="s">
        <v>3141</v>
      </c>
      <c r="D1510" s="24" t="s">
        <v>3142</v>
      </c>
      <c r="E1510" s="24" t="s">
        <v>257</v>
      </c>
      <c r="F1510" s="55" t="s">
        <v>126</v>
      </c>
      <c r="G1510" s="55" t="s">
        <v>126</v>
      </c>
      <c r="H1510" s="55"/>
      <c r="I1510" s="53" t="str">
        <f t="shared" si="23"/>
        <v>IDX_ID_1731</v>
      </c>
    </row>
    <row r="1511" spans="2:9" x14ac:dyDescent="0.25">
      <c r="B1511" s="24" t="s">
        <v>84</v>
      </c>
      <c r="C1511" s="24" t="s">
        <v>3143</v>
      </c>
      <c r="D1511" s="24" t="s">
        <v>3144</v>
      </c>
      <c r="E1511" s="24" t="s">
        <v>191</v>
      </c>
      <c r="F1511" s="55">
        <v>53.760000000000005</v>
      </c>
      <c r="G1511" s="55">
        <v>705.78</v>
      </c>
      <c r="H1511" s="55"/>
      <c r="I1511" s="53" t="str">
        <f t="shared" si="23"/>
        <v>IDX_ID_1764</v>
      </c>
    </row>
    <row r="1512" spans="2:9" x14ac:dyDescent="0.25">
      <c r="B1512" s="24" t="s">
        <v>84</v>
      </c>
      <c r="C1512" s="24" t="s">
        <v>3145</v>
      </c>
      <c r="D1512" s="24" t="s">
        <v>3146</v>
      </c>
      <c r="E1512" s="24" t="s">
        <v>2374</v>
      </c>
      <c r="F1512" s="55" t="s">
        <v>126</v>
      </c>
      <c r="G1512" s="55">
        <v>554.84249999999997</v>
      </c>
      <c r="H1512" s="55"/>
      <c r="I1512" s="53" t="str">
        <f t="shared" si="23"/>
        <v>IDX_ID_1871</v>
      </c>
    </row>
    <row r="1513" spans="2:9" x14ac:dyDescent="0.25">
      <c r="B1513" s="24" t="s">
        <v>84</v>
      </c>
      <c r="C1513" s="24" t="s">
        <v>3147</v>
      </c>
      <c r="D1513" s="24" t="s">
        <v>3148</v>
      </c>
      <c r="E1513" s="24" t="s">
        <v>2293</v>
      </c>
      <c r="F1513" s="55">
        <v>73.488</v>
      </c>
      <c r="G1513" s="55" t="s">
        <v>126</v>
      </c>
      <c r="H1513" s="55"/>
      <c r="I1513" s="53" t="str">
        <f t="shared" si="23"/>
        <v>IDX_ID_1897</v>
      </c>
    </row>
    <row r="1514" spans="2:9" x14ac:dyDescent="0.25">
      <c r="B1514" s="24" t="s">
        <v>84</v>
      </c>
      <c r="C1514" s="24" t="s">
        <v>3149</v>
      </c>
      <c r="D1514" s="24" t="s">
        <v>3150</v>
      </c>
      <c r="E1514" s="24" t="s">
        <v>2293</v>
      </c>
      <c r="F1514" s="55" t="s">
        <v>126</v>
      </c>
      <c r="G1514" s="55" t="s">
        <v>126</v>
      </c>
      <c r="H1514" s="55"/>
      <c r="I1514" s="53" t="str">
        <f t="shared" si="23"/>
        <v>IDX_ID_1905</v>
      </c>
    </row>
    <row r="1515" spans="2:9" x14ac:dyDescent="0.25">
      <c r="B1515" s="24" t="s">
        <v>84</v>
      </c>
      <c r="C1515" s="24" t="s">
        <v>3151</v>
      </c>
      <c r="D1515" s="24" t="s">
        <v>3152</v>
      </c>
      <c r="E1515" s="24" t="s">
        <v>90</v>
      </c>
      <c r="F1515" s="55" t="s">
        <v>126</v>
      </c>
      <c r="G1515" s="55" t="s">
        <v>126</v>
      </c>
      <c r="H1515" s="55"/>
      <c r="I1515" s="53" t="str">
        <f t="shared" si="23"/>
        <v>IDX_ID_1913</v>
      </c>
    </row>
    <row r="1516" spans="2:9" x14ac:dyDescent="0.25">
      <c r="B1516" s="24" t="s">
        <v>84</v>
      </c>
      <c r="C1516" s="24" t="s">
        <v>3153</v>
      </c>
      <c r="D1516" s="24" t="s">
        <v>3154</v>
      </c>
      <c r="E1516" s="24" t="s">
        <v>2374</v>
      </c>
      <c r="F1516" s="55">
        <v>68.160000000000011</v>
      </c>
      <c r="G1516" s="55" t="s">
        <v>126</v>
      </c>
      <c r="H1516" s="55">
        <v>724.44</v>
      </c>
      <c r="I1516" s="53" t="str">
        <f t="shared" si="23"/>
        <v>IDX_ID_1921</v>
      </c>
    </row>
    <row r="1517" spans="2:9" x14ac:dyDescent="0.25">
      <c r="B1517" s="24" t="s">
        <v>84</v>
      </c>
      <c r="C1517" s="24" t="s">
        <v>3155</v>
      </c>
      <c r="D1517" s="24" t="s">
        <v>3156</v>
      </c>
      <c r="E1517" s="24" t="s">
        <v>2293</v>
      </c>
      <c r="F1517" s="55" t="s">
        <v>126</v>
      </c>
      <c r="G1517" s="55" t="s">
        <v>126</v>
      </c>
      <c r="H1517" s="55">
        <v>0</v>
      </c>
      <c r="I1517" s="53" t="str">
        <f t="shared" si="23"/>
        <v>IDX_ID_1939</v>
      </c>
    </row>
    <row r="1518" spans="2:9" x14ac:dyDescent="0.25">
      <c r="B1518" s="24" t="s">
        <v>84</v>
      </c>
      <c r="C1518" s="24" t="s">
        <v>3157</v>
      </c>
      <c r="D1518" s="24" t="s">
        <v>3158</v>
      </c>
      <c r="E1518" s="24" t="s">
        <v>428</v>
      </c>
      <c r="F1518" s="55" t="s">
        <v>126</v>
      </c>
      <c r="G1518" s="55" t="s">
        <v>126</v>
      </c>
      <c r="H1518" s="55">
        <v>0</v>
      </c>
      <c r="I1518" s="53" t="str">
        <f t="shared" si="23"/>
        <v>IDX_ID_1947</v>
      </c>
    </row>
    <row r="1519" spans="2:9" x14ac:dyDescent="0.25">
      <c r="B1519" s="24" t="s">
        <v>84</v>
      </c>
      <c r="C1519" s="24" t="s">
        <v>3159</v>
      </c>
      <c r="D1519" s="24" t="s">
        <v>3160</v>
      </c>
      <c r="E1519" s="24" t="s">
        <v>751</v>
      </c>
      <c r="F1519" s="55">
        <v>1161.7840000000001</v>
      </c>
      <c r="G1519" s="55">
        <v>786.68250000000012</v>
      </c>
      <c r="H1519" s="55"/>
      <c r="I1519" s="53" t="str">
        <f t="shared" si="23"/>
        <v>IDX_ID_2010</v>
      </c>
    </row>
    <row r="1520" spans="2:9" x14ac:dyDescent="0.25">
      <c r="B1520" s="24" t="s">
        <v>84</v>
      </c>
      <c r="C1520" s="24" t="s">
        <v>3161</v>
      </c>
      <c r="D1520" s="24" t="s">
        <v>3162</v>
      </c>
      <c r="E1520" s="24" t="s">
        <v>2293</v>
      </c>
      <c r="F1520" s="55">
        <v>997.28</v>
      </c>
      <c r="G1520" s="55">
        <v>1017.4875000000001</v>
      </c>
      <c r="H1520" s="55">
        <v>1225.3</v>
      </c>
      <c r="I1520" s="53" t="str">
        <f t="shared" si="23"/>
        <v>IDX_ID_2036</v>
      </c>
    </row>
    <row r="1521" spans="2:9" x14ac:dyDescent="0.25">
      <c r="B1521" s="24" t="s">
        <v>84</v>
      </c>
      <c r="C1521" s="24" t="s">
        <v>3163</v>
      </c>
      <c r="D1521" s="24" t="s">
        <v>3164</v>
      </c>
      <c r="E1521" s="24" t="s">
        <v>2293</v>
      </c>
      <c r="F1521" s="55">
        <v>1161.7840000000001</v>
      </c>
      <c r="G1521" s="55">
        <v>652.50749999999994</v>
      </c>
      <c r="H1521" s="55">
        <v>1420.23</v>
      </c>
      <c r="I1521" s="53" t="str">
        <f t="shared" si="23"/>
        <v>IDX_ID_2044</v>
      </c>
    </row>
    <row r="1522" spans="2:9" x14ac:dyDescent="0.25">
      <c r="B1522" s="24" t="s">
        <v>84</v>
      </c>
      <c r="C1522" s="24" t="s">
        <v>3165</v>
      </c>
      <c r="D1522" s="24" t="s">
        <v>3166</v>
      </c>
      <c r="E1522" s="24" t="s">
        <v>2293</v>
      </c>
      <c r="F1522" s="55">
        <v>997.28</v>
      </c>
      <c r="G1522" s="55">
        <v>1174.9649999999999</v>
      </c>
      <c r="H1522" s="55"/>
      <c r="I1522" s="53" t="str">
        <f t="shared" si="23"/>
        <v>IDX_ID_2051</v>
      </c>
    </row>
    <row r="1523" spans="2:9" x14ac:dyDescent="0.25">
      <c r="B1523" s="24" t="s">
        <v>84</v>
      </c>
      <c r="C1523" s="24" t="s">
        <v>3167</v>
      </c>
      <c r="D1523" s="24" t="s">
        <v>3168</v>
      </c>
      <c r="E1523" s="24" t="s">
        <v>2293</v>
      </c>
      <c r="F1523" s="55" t="s">
        <v>126</v>
      </c>
      <c r="G1523" s="55">
        <v>562.39499999999998</v>
      </c>
      <c r="H1523" s="55"/>
      <c r="I1523" s="53" t="str">
        <f t="shared" si="23"/>
        <v>IDX_ID_2101</v>
      </c>
    </row>
    <row r="1524" spans="2:9" x14ac:dyDescent="0.25">
      <c r="B1524" s="24" t="s">
        <v>84</v>
      </c>
      <c r="C1524" s="24" t="s">
        <v>3169</v>
      </c>
      <c r="D1524" s="24" t="s">
        <v>3170</v>
      </c>
      <c r="E1524" s="24" t="s">
        <v>2293</v>
      </c>
      <c r="F1524" s="55">
        <v>1363.9680000000001</v>
      </c>
      <c r="G1524" s="55">
        <v>709.41750000000002</v>
      </c>
      <c r="H1524" s="55"/>
      <c r="I1524" s="53" t="str">
        <f t="shared" si="23"/>
        <v>IDX_ID_2168</v>
      </c>
    </row>
    <row r="1525" spans="2:9" x14ac:dyDescent="0.25">
      <c r="B1525" s="24" t="s">
        <v>84</v>
      </c>
      <c r="C1525" s="24" t="s">
        <v>3171</v>
      </c>
      <c r="D1525" s="24" t="s">
        <v>3172</v>
      </c>
      <c r="E1525" s="24" t="s">
        <v>2293</v>
      </c>
      <c r="F1525" s="55" t="s">
        <v>126</v>
      </c>
      <c r="G1525" s="55">
        <v>374.21999999999997</v>
      </c>
      <c r="H1525" s="55"/>
      <c r="I1525" s="53" t="str">
        <f t="shared" si="23"/>
        <v>IDX_ID_2176</v>
      </c>
    </row>
    <row r="1526" spans="2:9" x14ac:dyDescent="0.25">
      <c r="B1526" s="24" t="s">
        <v>84</v>
      </c>
      <c r="C1526" s="24" t="s">
        <v>3173</v>
      </c>
      <c r="D1526" s="24" t="s">
        <v>3174</v>
      </c>
      <c r="E1526" s="24" t="s">
        <v>3175</v>
      </c>
      <c r="F1526" s="55" t="s">
        <v>126</v>
      </c>
      <c r="G1526" s="55">
        <v>282.26250000000005</v>
      </c>
      <c r="H1526" s="55"/>
      <c r="I1526" s="53" t="str">
        <f t="shared" si="23"/>
        <v>IDX_ID_2317</v>
      </c>
    </row>
    <row r="1527" spans="2:9" x14ac:dyDescent="0.25">
      <c r="B1527" s="24" t="s">
        <v>84</v>
      </c>
      <c r="C1527" s="24" t="s">
        <v>3173</v>
      </c>
      <c r="D1527" s="24" t="s">
        <v>3174</v>
      </c>
      <c r="E1527" s="24" t="s">
        <v>257</v>
      </c>
      <c r="F1527" s="55" t="s">
        <v>126</v>
      </c>
      <c r="G1527" s="55" t="s">
        <v>126</v>
      </c>
      <c r="H1527" s="55"/>
      <c r="I1527" s="53" t="str">
        <f t="shared" si="23"/>
        <v>IDX_ID_2317</v>
      </c>
    </row>
    <row r="1528" spans="2:9" x14ac:dyDescent="0.25">
      <c r="B1528" s="24" t="s">
        <v>84</v>
      </c>
      <c r="C1528" s="24" t="s">
        <v>3176</v>
      </c>
      <c r="D1528" s="24" t="s">
        <v>3177</v>
      </c>
      <c r="E1528" s="24" t="s">
        <v>257</v>
      </c>
      <c r="F1528" s="55" t="s">
        <v>126</v>
      </c>
      <c r="G1528" s="55">
        <v>577.82249999999999</v>
      </c>
      <c r="H1528" s="55"/>
      <c r="I1528" s="53" t="str">
        <f t="shared" si="23"/>
        <v>IDX_ID_2374</v>
      </c>
    </row>
    <row r="1529" spans="2:9" x14ac:dyDescent="0.25">
      <c r="B1529" s="24" t="s">
        <v>84</v>
      </c>
      <c r="C1529" s="24" t="s">
        <v>3178</v>
      </c>
      <c r="D1529" s="24" t="s">
        <v>3179</v>
      </c>
      <c r="E1529" s="24" t="s">
        <v>2293</v>
      </c>
      <c r="F1529" s="55" t="s">
        <v>126</v>
      </c>
      <c r="G1529" s="55">
        <v>263.19</v>
      </c>
      <c r="H1529" s="55"/>
      <c r="I1529" s="53" t="str">
        <f t="shared" si="23"/>
        <v>IDX_ID_2390</v>
      </c>
    </row>
    <row r="1530" spans="2:9" x14ac:dyDescent="0.25">
      <c r="B1530" s="24" t="s">
        <v>84</v>
      </c>
      <c r="C1530" s="24" t="s">
        <v>3180</v>
      </c>
      <c r="D1530" s="24" t="s">
        <v>3181</v>
      </c>
      <c r="E1530" s="24" t="s">
        <v>2374</v>
      </c>
      <c r="F1530" s="55" t="s">
        <v>126</v>
      </c>
      <c r="G1530" s="55">
        <v>567.55500000000006</v>
      </c>
      <c r="H1530" s="55"/>
      <c r="I1530" s="53" t="str">
        <f t="shared" si="23"/>
        <v>IDX_ID_2408</v>
      </c>
    </row>
    <row r="1531" spans="2:9" x14ac:dyDescent="0.25">
      <c r="B1531" s="24" t="s">
        <v>84</v>
      </c>
      <c r="C1531" s="24" t="s">
        <v>3182</v>
      </c>
      <c r="D1531" s="24" t="s">
        <v>3183</v>
      </c>
      <c r="E1531" s="24" t="s">
        <v>2374</v>
      </c>
      <c r="F1531" s="55" t="s">
        <v>126</v>
      </c>
      <c r="G1531" s="55">
        <v>722.08500000000004</v>
      </c>
      <c r="H1531" s="55"/>
      <c r="I1531" s="53" t="str">
        <f t="shared" si="23"/>
        <v>IDX_ID_2416</v>
      </c>
    </row>
    <row r="1532" spans="2:9" x14ac:dyDescent="0.25">
      <c r="B1532" s="24" t="s">
        <v>84</v>
      </c>
      <c r="C1532" s="24" t="s">
        <v>3184</v>
      </c>
      <c r="D1532" s="24" t="s">
        <v>3185</v>
      </c>
      <c r="E1532" s="24" t="s">
        <v>2374</v>
      </c>
      <c r="F1532" s="55" t="s">
        <v>126</v>
      </c>
      <c r="G1532" s="55">
        <v>937.93499999999995</v>
      </c>
      <c r="H1532" s="55"/>
      <c r="I1532" s="53" t="str">
        <f t="shared" si="23"/>
        <v>IDX_ID_2424</v>
      </c>
    </row>
    <row r="1533" spans="2:9" x14ac:dyDescent="0.25">
      <c r="B1533" s="24" t="s">
        <v>84</v>
      </c>
      <c r="C1533" s="24" t="s">
        <v>3186</v>
      </c>
      <c r="D1533" s="24" t="s">
        <v>3187</v>
      </c>
      <c r="E1533" s="24" t="s">
        <v>2374</v>
      </c>
      <c r="F1533" s="55" t="s">
        <v>126</v>
      </c>
      <c r="G1533" s="55">
        <v>285.46500000000003</v>
      </c>
      <c r="H1533" s="55"/>
      <c r="I1533" s="53" t="str">
        <f t="shared" si="23"/>
        <v>IDX_ID_2432</v>
      </c>
    </row>
    <row r="1534" spans="2:9" x14ac:dyDescent="0.25">
      <c r="B1534" s="24" t="s">
        <v>84</v>
      </c>
      <c r="C1534" s="24" t="s">
        <v>3188</v>
      </c>
      <c r="D1534" s="24" t="s">
        <v>3189</v>
      </c>
      <c r="E1534" s="24" t="s">
        <v>2293</v>
      </c>
      <c r="F1534" s="55" t="s">
        <v>126</v>
      </c>
      <c r="G1534" s="55" t="s">
        <v>126</v>
      </c>
      <c r="H1534" s="55"/>
      <c r="I1534" s="53" t="str">
        <f t="shared" si="23"/>
        <v>IDX_ID_2440</v>
      </c>
    </row>
    <row r="1535" spans="2:9" x14ac:dyDescent="0.25">
      <c r="B1535" s="24" t="s">
        <v>84</v>
      </c>
      <c r="C1535" s="24" t="s">
        <v>3190</v>
      </c>
      <c r="D1535" s="24" t="s">
        <v>3191</v>
      </c>
      <c r="E1535" s="24" t="s">
        <v>2293</v>
      </c>
      <c r="F1535" s="55" t="s">
        <v>126</v>
      </c>
      <c r="G1535" s="55">
        <v>58.657499999999999</v>
      </c>
      <c r="H1535" s="55">
        <v>-81.12</v>
      </c>
      <c r="I1535" s="53" t="str">
        <f t="shared" si="23"/>
        <v>IDX_ID_2564</v>
      </c>
    </row>
    <row r="1536" spans="2:9" x14ac:dyDescent="0.25">
      <c r="B1536" s="24" t="s">
        <v>84</v>
      </c>
      <c r="C1536" s="24" t="s">
        <v>3192</v>
      </c>
      <c r="D1536" s="24" t="s">
        <v>3193</v>
      </c>
      <c r="E1536" s="24" t="s">
        <v>2293</v>
      </c>
      <c r="F1536" s="55" t="s">
        <v>126</v>
      </c>
      <c r="G1536" s="55">
        <v>445.78499999999997</v>
      </c>
      <c r="H1536" s="55"/>
      <c r="I1536" s="53" t="str">
        <f t="shared" si="23"/>
        <v>IDX_ID_2648</v>
      </c>
    </row>
    <row r="1537" spans="2:9" x14ac:dyDescent="0.25">
      <c r="B1537" s="24" t="s">
        <v>84</v>
      </c>
      <c r="C1537" s="24" t="s">
        <v>3194</v>
      </c>
      <c r="D1537" s="24" t="s">
        <v>3195</v>
      </c>
      <c r="E1537" s="24" t="s">
        <v>2293</v>
      </c>
      <c r="F1537" s="55" t="s">
        <v>126</v>
      </c>
      <c r="G1537" s="55">
        <v>428.41500000000002</v>
      </c>
      <c r="H1537" s="55"/>
      <c r="I1537" s="53" t="str">
        <f t="shared" si="23"/>
        <v>IDX_ID_2655</v>
      </c>
    </row>
    <row r="1538" spans="2:9" x14ac:dyDescent="0.25">
      <c r="B1538" s="24" t="s">
        <v>84</v>
      </c>
      <c r="C1538" s="24" t="s">
        <v>3196</v>
      </c>
      <c r="D1538" s="24" t="s">
        <v>3197</v>
      </c>
      <c r="E1538" s="24" t="s">
        <v>2293</v>
      </c>
      <c r="F1538" s="55" t="s">
        <v>126</v>
      </c>
      <c r="G1538" s="55">
        <v>172.63499999999999</v>
      </c>
      <c r="H1538" s="55"/>
      <c r="I1538" s="53" t="str">
        <f t="shared" si="23"/>
        <v>IDX_ID_2697</v>
      </c>
    </row>
    <row r="1539" spans="2:9" x14ac:dyDescent="0.25">
      <c r="B1539" s="24" t="s">
        <v>84</v>
      </c>
      <c r="C1539" s="24" t="s">
        <v>3198</v>
      </c>
      <c r="D1539" s="24" t="s">
        <v>3199</v>
      </c>
      <c r="E1539" s="24" t="s">
        <v>2475</v>
      </c>
      <c r="F1539" s="55" t="s">
        <v>126</v>
      </c>
      <c r="G1539" s="55">
        <v>820.07249999999999</v>
      </c>
      <c r="H1539" s="55">
        <v>8460</v>
      </c>
      <c r="I1539" s="53" t="str">
        <f t="shared" si="23"/>
        <v>IDX_ID_2705</v>
      </c>
    </row>
    <row r="1540" spans="2:9" x14ac:dyDescent="0.25">
      <c r="B1540" s="24" t="s">
        <v>84</v>
      </c>
      <c r="C1540" s="24" t="s">
        <v>3200</v>
      </c>
      <c r="D1540" s="24" t="s">
        <v>3201</v>
      </c>
      <c r="E1540" s="24" t="s">
        <v>132</v>
      </c>
      <c r="F1540" s="55" t="s">
        <v>126</v>
      </c>
      <c r="G1540" s="55" t="s">
        <v>126</v>
      </c>
      <c r="H1540" s="55"/>
      <c r="I1540" s="53" t="str">
        <f t="shared" ref="I1540:I1603" si="24">"IDX_ID_" &amp; RIGHT(C1540,4)</f>
        <v>IDX_ID_2713</v>
      </c>
    </row>
    <row r="1541" spans="2:9" x14ac:dyDescent="0.25">
      <c r="B1541" s="24" t="s">
        <v>84</v>
      </c>
      <c r="C1541" s="24" t="s">
        <v>3202</v>
      </c>
      <c r="D1541" s="24" t="s">
        <v>3203</v>
      </c>
      <c r="E1541" s="24" t="s">
        <v>2293</v>
      </c>
      <c r="F1541" s="55" t="s">
        <v>126</v>
      </c>
      <c r="G1541" s="55">
        <v>757.92750000000001</v>
      </c>
      <c r="H1541" s="55"/>
      <c r="I1541" s="53" t="str">
        <f t="shared" si="24"/>
        <v>IDX_ID_2721</v>
      </c>
    </row>
    <row r="1542" spans="2:9" x14ac:dyDescent="0.25">
      <c r="B1542" s="24" t="s">
        <v>84</v>
      </c>
      <c r="C1542" s="24" t="s">
        <v>3204</v>
      </c>
      <c r="D1542" s="24" t="s">
        <v>3205</v>
      </c>
      <c r="E1542" s="24" t="s">
        <v>2293</v>
      </c>
      <c r="F1542" s="55">
        <v>2580.3680000000004</v>
      </c>
      <c r="G1542" s="55">
        <v>856.29750000000001</v>
      </c>
      <c r="H1542" s="55"/>
      <c r="I1542" s="53" t="str">
        <f t="shared" si="24"/>
        <v>IDX_ID_2739</v>
      </c>
    </row>
    <row r="1543" spans="2:9" x14ac:dyDescent="0.25">
      <c r="B1543" s="24" t="s">
        <v>84</v>
      </c>
      <c r="C1543" s="24" t="s">
        <v>3206</v>
      </c>
      <c r="D1543" s="24" t="s">
        <v>3207</v>
      </c>
      <c r="E1543" s="24" t="s">
        <v>2293</v>
      </c>
      <c r="F1543" s="55" t="s">
        <v>126</v>
      </c>
      <c r="G1543" s="55">
        <v>328.03499999999997</v>
      </c>
      <c r="H1543" s="55"/>
      <c r="I1543" s="53" t="str">
        <f t="shared" si="24"/>
        <v>IDX_ID_2754</v>
      </c>
    </row>
    <row r="1544" spans="2:9" x14ac:dyDescent="0.25">
      <c r="B1544" s="24" t="s">
        <v>84</v>
      </c>
      <c r="C1544" s="24" t="s">
        <v>3208</v>
      </c>
      <c r="D1544" s="24" t="s">
        <v>3209</v>
      </c>
      <c r="E1544" s="24" t="s">
        <v>2293</v>
      </c>
      <c r="F1544" s="55" t="s">
        <v>126</v>
      </c>
      <c r="G1544" s="55">
        <v>220.62</v>
      </c>
      <c r="H1544" s="55"/>
      <c r="I1544" s="53" t="str">
        <f t="shared" si="24"/>
        <v>IDX_ID_2796</v>
      </c>
    </row>
    <row r="1545" spans="2:9" x14ac:dyDescent="0.25">
      <c r="B1545" s="24" t="s">
        <v>84</v>
      </c>
      <c r="C1545" s="24" t="s">
        <v>3210</v>
      </c>
      <c r="D1545" s="24" t="s">
        <v>3211</v>
      </c>
      <c r="E1545" s="24" t="s">
        <v>2293</v>
      </c>
      <c r="F1545" s="55" t="s">
        <v>126</v>
      </c>
      <c r="G1545" s="55">
        <v>331.61249999999995</v>
      </c>
      <c r="H1545" s="55">
        <v>1182.72</v>
      </c>
      <c r="I1545" s="53" t="str">
        <f t="shared" si="24"/>
        <v>IDX_ID_2804</v>
      </c>
    </row>
    <row r="1546" spans="2:9" x14ac:dyDescent="0.25">
      <c r="B1546" s="24" t="s">
        <v>84</v>
      </c>
      <c r="C1546" s="24" t="s">
        <v>3212</v>
      </c>
      <c r="D1546" s="24" t="s">
        <v>3213</v>
      </c>
      <c r="E1546" s="24" t="s">
        <v>2293</v>
      </c>
      <c r="F1546" s="55" t="s">
        <v>126</v>
      </c>
      <c r="G1546" s="55">
        <v>234.58499999999998</v>
      </c>
      <c r="H1546" s="55"/>
      <c r="I1546" s="53" t="str">
        <f t="shared" si="24"/>
        <v>IDX_ID_2812</v>
      </c>
    </row>
    <row r="1547" spans="2:9" x14ac:dyDescent="0.25">
      <c r="B1547" s="24" t="s">
        <v>84</v>
      </c>
      <c r="C1547" s="24" t="s">
        <v>3214</v>
      </c>
      <c r="D1547" s="24" t="s">
        <v>3215</v>
      </c>
      <c r="E1547" s="24" t="s">
        <v>257</v>
      </c>
      <c r="F1547" s="55" t="s">
        <v>126</v>
      </c>
      <c r="G1547" s="55" t="s">
        <v>126</v>
      </c>
      <c r="H1547" s="55"/>
      <c r="I1547" s="53" t="str">
        <f t="shared" si="24"/>
        <v>IDX_ID_2853</v>
      </c>
    </row>
    <row r="1548" spans="2:9" x14ac:dyDescent="0.25">
      <c r="B1548" s="24" t="s">
        <v>84</v>
      </c>
      <c r="C1548" s="24" t="s">
        <v>3216</v>
      </c>
      <c r="D1548" s="24" t="s">
        <v>3217</v>
      </c>
      <c r="E1548" s="24" t="s">
        <v>2293</v>
      </c>
      <c r="F1548" s="55" t="s">
        <v>126</v>
      </c>
      <c r="G1548" s="55" t="s">
        <v>126</v>
      </c>
      <c r="H1548" s="55">
        <v>10429.950000000001</v>
      </c>
      <c r="I1548" s="53" t="str">
        <f t="shared" si="24"/>
        <v>IDX_ID_2895</v>
      </c>
    </row>
    <row r="1549" spans="2:9" x14ac:dyDescent="0.25">
      <c r="B1549" s="24" t="s">
        <v>84</v>
      </c>
      <c r="C1549" s="24" t="s">
        <v>3218</v>
      </c>
      <c r="D1549" s="24" t="s">
        <v>3219</v>
      </c>
      <c r="E1549" s="24" t="s">
        <v>2293</v>
      </c>
      <c r="F1549" s="55" t="s">
        <v>126</v>
      </c>
      <c r="G1549" s="55" t="s">
        <v>126</v>
      </c>
      <c r="H1549" s="55">
        <v>13962.78</v>
      </c>
      <c r="I1549" s="53" t="str">
        <f t="shared" si="24"/>
        <v>IDX_ID_2903</v>
      </c>
    </row>
    <row r="1550" spans="2:9" x14ac:dyDescent="0.25">
      <c r="B1550" s="24" t="s">
        <v>84</v>
      </c>
      <c r="C1550" s="24" t="s">
        <v>3220</v>
      </c>
      <c r="D1550" s="24" t="s">
        <v>3221</v>
      </c>
      <c r="E1550" s="24" t="s">
        <v>191</v>
      </c>
      <c r="F1550" s="55" t="s">
        <v>126</v>
      </c>
      <c r="G1550" s="55">
        <v>7.9049999999999994</v>
      </c>
      <c r="H1550" s="55">
        <v>8.66</v>
      </c>
      <c r="I1550" s="53" t="str">
        <f t="shared" si="24"/>
        <v>IDX_ID_2911</v>
      </c>
    </row>
    <row r="1551" spans="2:9" x14ac:dyDescent="0.25">
      <c r="B1551" s="24" t="s">
        <v>84</v>
      </c>
      <c r="C1551" s="24" t="s">
        <v>3222</v>
      </c>
      <c r="D1551" s="24" t="s">
        <v>3223</v>
      </c>
      <c r="E1551" s="24" t="s">
        <v>2293</v>
      </c>
      <c r="F1551" s="55" t="s">
        <v>126</v>
      </c>
      <c r="G1551" s="55">
        <v>197.21249999999998</v>
      </c>
      <c r="H1551" s="55">
        <v>2347.6799999999998</v>
      </c>
      <c r="I1551" s="53" t="str">
        <f t="shared" si="24"/>
        <v>IDX_ID_2929</v>
      </c>
    </row>
    <row r="1552" spans="2:9" x14ac:dyDescent="0.25">
      <c r="B1552" s="24" t="s">
        <v>84</v>
      </c>
      <c r="C1552" s="24" t="s">
        <v>3224</v>
      </c>
      <c r="D1552" s="24" t="s">
        <v>3225</v>
      </c>
      <c r="E1552" s="24" t="s">
        <v>141</v>
      </c>
      <c r="F1552" s="55" t="s">
        <v>126</v>
      </c>
      <c r="G1552" s="55">
        <v>2079</v>
      </c>
      <c r="H1552" s="55"/>
      <c r="I1552" s="53" t="str">
        <f t="shared" si="24"/>
        <v>IDX_ID_2937</v>
      </c>
    </row>
    <row r="1553" spans="2:9" x14ac:dyDescent="0.25">
      <c r="B1553" s="24" t="s">
        <v>84</v>
      </c>
      <c r="C1553" s="24" t="s">
        <v>3226</v>
      </c>
      <c r="D1553" s="24" t="s">
        <v>3227</v>
      </c>
      <c r="E1553" s="24" t="s">
        <v>141</v>
      </c>
      <c r="F1553" s="55" t="s">
        <v>126</v>
      </c>
      <c r="G1553" s="55">
        <v>2794.5</v>
      </c>
      <c r="H1553" s="55"/>
      <c r="I1553" s="53" t="str">
        <f t="shared" si="24"/>
        <v>IDX_ID_2945</v>
      </c>
    </row>
    <row r="1554" spans="2:9" x14ac:dyDescent="0.25">
      <c r="B1554" s="24" t="s">
        <v>84</v>
      </c>
      <c r="C1554" s="24" t="s">
        <v>3228</v>
      </c>
      <c r="D1554" s="24" t="s">
        <v>3229</v>
      </c>
      <c r="E1554" s="24" t="s">
        <v>2293</v>
      </c>
      <c r="F1554" s="55" t="s">
        <v>126</v>
      </c>
      <c r="G1554" s="55">
        <v>2321.3999999999996</v>
      </c>
      <c r="H1554" s="55"/>
      <c r="I1554" s="53" t="str">
        <f t="shared" si="24"/>
        <v>IDX_ID_3067</v>
      </c>
    </row>
    <row r="1555" spans="2:9" x14ac:dyDescent="0.25">
      <c r="B1555" s="24" t="s">
        <v>84</v>
      </c>
      <c r="C1555" s="24" t="s">
        <v>3230</v>
      </c>
      <c r="D1555" s="24" t="s">
        <v>3231</v>
      </c>
      <c r="E1555" s="24" t="s">
        <v>257</v>
      </c>
      <c r="F1555" s="55">
        <v>3421.4400000000005</v>
      </c>
      <c r="G1555" s="55">
        <v>299.94</v>
      </c>
      <c r="H1555" s="55"/>
      <c r="I1555" s="53" t="str">
        <f t="shared" si="24"/>
        <v>IDX_ID_3125</v>
      </c>
    </row>
    <row r="1556" spans="2:9" x14ac:dyDescent="0.25">
      <c r="B1556" s="24" t="s">
        <v>84</v>
      </c>
      <c r="C1556" s="24" t="s">
        <v>3232</v>
      </c>
      <c r="D1556" s="24" t="s">
        <v>3233</v>
      </c>
      <c r="E1556" s="24" t="s">
        <v>2293</v>
      </c>
      <c r="F1556" s="55">
        <v>75.088000000000008</v>
      </c>
      <c r="G1556" s="55" t="s">
        <v>126</v>
      </c>
      <c r="H1556" s="55"/>
      <c r="I1556" s="53" t="str">
        <f t="shared" si="24"/>
        <v>IDX_ID_3182</v>
      </c>
    </row>
    <row r="1557" spans="2:9" x14ac:dyDescent="0.25">
      <c r="B1557" s="24" t="s">
        <v>84</v>
      </c>
      <c r="C1557" s="24" t="s">
        <v>3234</v>
      </c>
      <c r="D1557" s="24" t="s">
        <v>3235</v>
      </c>
      <c r="E1557" s="24" t="s">
        <v>2293</v>
      </c>
      <c r="F1557" s="55">
        <v>81.367999999999995</v>
      </c>
      <c r="G1557" s="55">
        <v>24.555</v>
      </c>
      <c r="H1557" s="55"/>
      <c r="I1557" s="53" t="str">
        <f t="shared" si="24"/>
        <v>IDX_ID_3190</v>
      </c>
    </row>
    <row r="1558" spans="2:9" x14ac:dyDescent="0.25">
      <c r="B1558" s="24" t="s">
        <v>84</v>
      </c>
      <c r="C1558" s="24" t="s">
        <v>3236</v>
      </c>
      <c r="D1558" s="24" t="s">
        <v>3237</v>
      </c>
      <c r="E1558" s="24" t="s">
        <v>2293</v>
      </c>
      <c r="F1558" s="55">
        <v>173.4</v>
      </c>
      <c r="G1558" s="55">
        <v>50.16</v>
      </c>
      <c r="H1558" s="55"/>
      <c r="I1558" s="53" t="str">
        <f t="shared" si="24"/>
        <v>IDX_ID_3208</v>
      </c>
    </row>
    <row r="1559" spans="2:9" x14ac:dyDescent="0.25">
      <c r="B1559" s="24" t="s">
        <v>84</v>
      </c>
      <c r="C1559" s="24" t="s">
        <v>3238</v>
      </c>
      <c r="D1559" s="24" t="s">
        <v>3239</v>
      </c>
      <c r="E1559" s="24" t="s">
        <v>2293</v>
      </c>
      <c r="F1559" s="55" t="s">
        <v>126</v>
      </c>
      <c r="G1559" s="55">
        <v>3.66</v>
      </c>
      <c r="H1559" s="55"/>
      <c r="I1559" s="53" t="str">
        <f t="shared" si="24"/>
        <v>IDX_ID_3224</v>
      </c>
    </row>
    <row r="1560" spans="2:9" x14ac:dyDescent="0.25">
      <c r="B1560" s="24" t="s">
        <v>84</v>
      </c>
      <c r="C1560" s="24" t="s">
        <v>3240</v>
      </c>
      <c r="D1560" s="24" t="s">
        <v>3241</v>
      </c>
      <c r="E1560" s="24" t="s">
        <v>2293</v>
      </c>
      <c r="F1560" s="55">
        <v>139.48800000000003</v>
      </c>
      <c r="G1560" s="55">
        <v>31.267499999999998</v>
      </c>
      <c r="H1560" s="55"/>
      <c r="I1560" s="53" t="str">
        <f t="shared" si="24"/>
        <v>IDX_ID_3232</v>
      </c>
    </row>
    <row r="1561" spans="2:9" x14ac:dyDescent="0.25">
      <c r="B1561" s="24" t="s">
        <v>84</v>
      </c>
      <c r="C1561" s="24" t="s">
        <v>3242</v>
      </c>
      <c r="D1561" s="24" t="s">
        <v>3243</v>
      </c>
      <c r="E1561" s="24" t="s">
        <v>2293</v>
      </c>
      <c r="F1561" s="55">
        <v>127.86400000000002</v>
      </c>
      <c r="G1561" s="55">
        <v>43.5</v>
      </c>
      <c r="H1561" s="55"/>
      <c r="I1561" s="53" t="str">
        <f t="shared" si="24"/>
        <v>IDX_ID_3240</v>
      </c>
    </row>
    <row r="1562" spans="2:9" x14ac:dyDescent="0.25">
      <c r="B1562" s="24" t="s">
        <v>84</v>
      </c>
      <c r="C1562" s="24" t="s">
        <v>3244</v>
      </c>
      <c r="D1562" s="24" t="s">
        <v>3245</v>
      </c>
      <c r="E1562" s="24" t="s">
        <v>2293</v>
      </c>
      <c r="F1562" s="55">
        <v>208.08000000000004</v>
      </c>
      <c r="G1562" s="55">
        <v>52.177499999999995</v>
      </c>
      <c r="H1562" s="55"/>
      <c r="I1562" s="53" t="str">
        <f t="shared" si="24"/>
        <v>IDX_ID_3257</v>
      </c>
    </row>
    <row r="1563" spans="2:9" x14ac:dyDescent="0.25">
      <c r="B1563" s="24" t="s">
        <v>84</v>
      </c>
      <c r="C1563" s="24" t="s">
        <v>3246</v>
      </c>
      <c r="D1563" s="24" t="s">
        <v>3247</v>
      </c>
      <c r="E1563" s="24" t="s">
        <v>2293</v>
      </c>
      <c r="F1563" s="55" t="s">
        <v>126</v>
      </c>
      <c r="G1563" s="55" t="s">
        <v>126</v>
      </c>
      <c r="H1563" s="55"/>
      <c r="I1563" s="53" t="str">
        <f t="shared" si="24"/>
        <v>IDX_ID_3307</v>
      </c>
    </row>
    <row r="1564" spans="2:9" x14ac:dyDescent="0.25">
      <c r="B1564" s="24" t="s">
        <v>84</v>
      </c>
      <c r="C1564" s="24" t="s">
        <v>3248</v>
      </c>
      <c r="D1564" s="24" t="s">
        <v>3249</v>
      </c>
      <c r="E1564" s="24" t="s">
        <v>2293</v>
      </c>
      <c r="F1564" s="55">
        <v>121.056</v>
      </c>
      <c r="G1564" s="55" t="s">
        <v>126</v>
      </c>
      <c r="H1564" s="55"/>
      <c r="I1564" s="53" t="str">
        <f t="shared" si="24"/>
        <v>IDX_ID_3315</v>
      </c>
    </row>
    <row r="1565" spans="2:9" x14ac:dyDescent="0.25">
      <c r="B1565" s="24" t="s">
        <v>84</v>
      </c>
      <c r="C1565" s="24" t="s">
        <v>3250</v>
      </c>
      <c r="D1565" s="24" t="s">
        <v>3251</v>
      </c>
      <c r="E1565" s="24" t="s">
        <v>2293</v>
      </c>
      <c r="F1565" s="55">
        <v>130.28</v>
      </c>
      <c r="G1565" s="55" t="s">
        <v>126</v>
      </c>
      <c r="H1565" s="55"/>
      <c r="I1565" s="53" t="str">
        <f t="shared" si="24"/>
        <v>IDX_ID_3323</v>
      </c>
    </row>
    <row r="1566" spans="2:9" x14ac:dyDescent="0.25">
      <c r="B1566" s="24" t="s">
        <v>84</v>
      </c>
      <c r="C1566" s="24" t="s">
        <v>3252</v>
      </c>
      <c r="D1566" s="24" t="s">
        <v>3253</v>
      </c>
      <c r="E1566" s="24" t="s">
        <v>2293</v>
      </c>
      <c r="F1566" s="55">
        <v>302.64000000000004</v>
      </c>
      <c r="G1566" s="55">
        <v>1782.6224999999999</v>
      </c>
      <c r="H1566" s="55"/>
      <c r="I1566" s="53" t="str">
        <f t="shared" si="24"/>
        <v>IDX_ID_3331</v>
      </c>
    </row>
    <row r="1567" spans="2:9" x14ac:dyDescent="0.25">
      <c r="B1567" s="24" t="s">
        <v>84</v>
      </c>
      <c r="C1567" s="24" t="s">
        <v>3254</v>
      </c>
      <c r="D1567" s="24" t="s">
        <v>3255</v>
      </c>
      <c r="E1567" s="24" t="s">
        <v>2293</v>
      </c>
      <c r="F1567" s="55">
        <v>37.552</v>
      </c>
      <c r="G1567" s="55">
        <v>5.8574999999999999</v>
      </c>
      <c r="H1567" s="55"/>
      <c r="I1567" s="53" t="str">
        <f t="shared" si="24"/>
        <v>IDX_ID_3349</v>
      </c>
    </row>
    <row r="1568" spans="2:9" x14ac:dyDescent="0.25">
      <c r="B1568" s="24" t="s">
        <v>84</v>
      </c>
      <c r="C1568" s="24" t="s">
        <v>3256</v>
      </c>
      <c r="D1568" s="24" t="s">
        <v>3257</v>
      </c>
      <c r="E1568" s="24" t="s">
        <v>2293</v>
      </c>
      <c r="F1568" s="55">
        <v>56.328000000000003</v>
      </c>
      <c r="G1568" s="55">
        <v>3.2924999999999995</v>
      </c>
      <c r="H1568" s="55"/>
      <c r="I1568" s="53" t="str">
        <f t="shared" si="24"/>
        <v>IDX_ID_3356</v>
      </c>
    </row>
    <row r="1569" spans="2:9" x14ac:dyDescent="0.25">
      <c r="B1569" s="24" t="s">
        <v>84</v>
      </c>
      <c r="C1569" s="24" t="s">
        <v>3258</v>
      </c>
      <c r="D1569" s="24" t="s">
        <v>3259</v>
      </c>
      <c r="E1569" s="24" t="s">
        <v>2293</v>
      </c>
      <c r="F1569" s="55">
        <v>70.56</v>
      </c>
      <c r="G1569" s="55">
        <v>56.324999999999996</v>
      </c>
      <c r="H1569" s="55"/>
      <c r="I1569" s="53" t="str">
        <f t="shared" si="24"/>
        <v>IDX_ID_3364</v>
      </c>
    </row>
    <row r="1570" spans="2:9" x14ac:dyDescent="0.25">
      <c r="B1570" s="24" t="s">
        <v>84</v>
      </c>
      <c r="C1570" s="24" t="s">
        <v>3260</v>
      </c>
      <c r="D1570" s="24" t="s">
        <v>3261</v>
      </c>
      <c r="E1570" s="24" t="s">
        <v>2340</v>
      </c>
      <c r="F1570" s="55">
        <v>45.152000000000001</v>
      </c>
      <c r="G1570" s="55">
        <v>22.282499999999999</v>
      </c>
      <c r="H1570" s="55"/>
      <c r="I1570" s="53" t="str">
        <f t="shared" si="24"/>
        <v>IDX_ID_3372</v>
      </c>
    </row>
    <row r="1571" spans="2:9" x14ac:dyDescent="0.25">
      <c r="B1571" s="24" t="s">
        <v>84</v>
      </c>
      <c r="C1571" s="24" t="s">
        <v>3262</v>
      </c>
      <c r="D1571" s="24" t="s">
        <v>3263</v>
      </c>
      <c r="E1571" s="24" t="s">
        <v>2340</v>
      </c>
      <c r="F1571" s="55">
        <v>90.336000000000013</v>
      </c>
      <c r="G1571" s="55">
        <v>82.747500000000002</v>
      </c>
      <c r="H1571" s="55"/>
      <c r="I1571" s="53" t="str">
        <f t="shared" si="24"/>
        <v>IDX_ID_3380</v>
      </c>
    </row>
    <row r="1572" spans="2:9" x14ac:dyDescent="0.25">
      <c r="B1572" s="24" t="s">
        <v>84</v>
      </c>
      <c r="C1572" s="24" t="s">
        <v>3264</v>
      </c>
      <c r="D1572" s="24" t="s">
        <v>3265</v>
      </c>
      <c r="E1572" s="24" t="s">
        <v>2340</v>
      </c>
      <c r="F1572" s="55">
        <v>112.88800000000002</v>
      </c>
      <c r="G1572" s="55">
        <v>30.645</v>
      </c>
      <c r="H1572" s="55"/>
      <c r="I1572" s="53" t="str">
        <f t="shared" si="24"/>
        <v>IDX_ID_3398</v>
      </c>
    </row>
    <row r="1573" spans="2:9" x14ac:dyDescent="0.25">
      <c r="B1573" s="24" t="s">
        <v>84</v>
      </c>
      <c r="C1573" s="24" t="s">
        <v>3266</v>
      </c>
      <c r="D1573" s="24" t="s">
        <v>3267</v>
      </c>
      <c r="E1573" s="24" t="s">
        <v>2340</v>
      </c>
      <c r="F1573" s="55">
        <v>101.592</v>
      </c>
      <c r="G1573" s="55">
        <v>30.7425</v>
      </c>
      <c r="H1573" s="55"/>
      <c r="I1573" s="53" t="str">
        <f t="shared" si="24"/>
        <v>IDX_ID_3406</v>
      </c>
    </row>
    <row r="1574" spans="2:9" x14ac:dyDescent="0.25">
      <c r="B1574" s="24" t="s">
        <v>84</v>
      </c>
      <c r="C1574" s="24" t="s">
        <v>3268</v>
      </c>
      <c r="D1574" s="24" t="s">
        <v>3269</v>
      </c>
      <c r="E1574" s="24" t="s">
        <v>2340</v>
      </c>
      <c r="F1574" s="55">
        <v>327.37600000000003</v>
      </c>
      <c r="G1574" s="55">
        <v>113.36250000000001</v>
      </c>
      <c r="H1574" s="55"/>
      <c r="I1574" s="53" t="str">
        <f t="shared" si="24"/>
        <v>IDX_ID_3414</v>
      </c>
    </row>
    <row r="1575" spans="2:9" x14ac:dyDescent="0.25">
      <c r="B1575" s="24" t="s">
        <v>84</v>
      </c>
      <c r="C1575" s="24" t="s">
        <v>3270</v>
      </c>
      <c r="D1575" s="24" t="s">
        <v>3271</v>
      </c>
      <c r="E1575" s="24" t="s">
        <v>2340</v>
      </c>
      <c r="F1575" s="55">
        <v>146.76</v>
      </c>
      <c r="G1575" s="55">
        <v>6209.9324999999999</v>
      </c>
      <c r="H1575" s="55"/>
      <c r="I1575" s="53" t="str">
        <f t="shared" si="24"/>
        <v>IDX_ID_3422</v>
      </c>
    </row>
    <row r="1576" spans="2:9" x14ac:dyDescent="0.25">
      <c r="B1576" s="24" t="s">
        <v>84</v>
      </c>
      <c r="C1576" s="24" t="s">
        <v>3272</v>
      </c>
      <c r="D1576" s="24" t="s">
        <v>3273</v>
      </c>
      <c r="E1576" s="24" t="s">
        <v>257</v>
      </c>
      <c r="F1576" s="55">
        <v>142</v>
      </c>
      <c r="G1576" s="55">
        <v>106.08</v>
      </c>
      <c r="H1576" s="55"/>
      <c r="I1576" s="53" t="str">
        <f t="shared" si="24"/>
        <v>IDX_ID_3430</v>
      </c>
    </row>
    <row r="1577" spans="2:9" x14ac:dyDescent="0.25">
      <c r="B1577" s="24" t="s">
        <v>84</v>
      </c>
      <c r="C1577" s="24" t="s">
        <v>3274</v>
      </c>
      <c r="D1577" s="24" t="s">
        <v>3275</v>
      </c>
      <c r="E1577" s="24" t="s">
        <v>257</v>
      </c>
      <c r="F1577" s="55">
        <v>107.92000000000002</v>
      </c>
      <c r="G1577" s="55">
        <v>69.39</v>
      </c>
      <c r="H1577" s="55"/>
      <c r="I1577" s="53" t="str">
        <f t="shared" si="24"/>
        <v>IDX_ID_3448</v>
      </c>
    </row>
    <row r="1578" spans="2:9" x14ac:dyDescent="0.25">
      <c r="B1578" s="24" t="s">
        <v>84</v>
      </c>
      <c r="C1578" s="24" t="s">
        <v>3276</v>
      </c>
      <c r="D1578" s="24" t="s">
        <v>3277</v>
      </c>
      <c r="E1578" s="24" t="s">
        <v>257</v>
      </c>
      <c r="F1578" s="55">
        <v>22.72</v>
      </c>
      <c r="G1578" s="55">
        <v>20.9175</v>
      </c>
      <c r="H1578" s="55"/>
      <c r="I1578" s="53" t="str">
        <f t="shared" si="24"/>
        <v>IDX_ID_3455</v>
      </c>
    </row>
    <row r="1579" spans="2:9" x14ac:dyDescent="0.25">
      <c r="B1579" s="24" t="s">
        <v>84</v>
      </c>
      <c r="C1579" s="24" t="s">
        <v>3278</v>
      </c>
      <c r="D1579" s="24" t="s">
        <v>3279</v>
      </c>
      <c r="E1579" s="24" t="s">
        <v>257</v>
      </c>
      <c r="F1579" s="55">
        <v>68.160000000000011</v>
      </c>
      <c r="G1579" s="55">
        <v>30.795000000000002</v>
      </c>
      <c r="H1579" s="55"/>
      <c r="I1579" s="53" t="str">
        <f t="shared" si="24"/>
        <v>IDX_ID_3463</v>
      </c>
    </row>
    <row r="1580" spans="2:9" x14ac:dyDescent="0.25">
      <c r="B1580" s="24" t="s">
        <v>84</v>
      </c>
      <c r="C1580" s="24" t="s">
        <v>3280</v>
      </c>
      <c r="D1580" s="24" t="s">
        <v>3281</v>
      </c>
      <c r="E1580" s="24" t="s">
        <v>257</v>
      </c>
      <c r="F1580" s="55">
        <v>79.52000000000001</v>
      </c>
      <c r="G1580" s="55">
        <v>49.882500000000007</v>
      </c>
      <c r="H1580" s="55"/>
      <c r="I1580" s="53" t="str">
        <f t="shared" si="24"/>
        <v>IDX_ID_3471</v>
      </c>
    </row>
    <row r="1581" spans="2:9" x14ac:dyDescent="0.25">
      <c r="B1581" s="24" t="s">
        <v>84</v>
      </c>
      <c r="C1581" s="24" t="s">
        <v>3282</v>
      </c>
      <c r="D1581" s="24" t="s">
        <v>3283</v>
      </c>
      <c r="E1581" s="24" t="s">
        <v>2293</v>
      </c>
      <c r="F1581" s="55" t="s">
        <v>126</v>
      </c>
      <c r="G1581" s="55">
        <v>205.91250000000002</v>
      </c>
      <c r="H1581" s="55"/>
      <c r="I1581" s="53" t="str">
        <f t="shared" si="24"/>
        <v>IDX_ID_3489</v>
      </c>
    </row>
    <row r="1582" spans="2:9" x14ac:dyDescent="0.25">
      <c r="B1582" s="24" t="s">
        <v>84</v>
      </c>
      <c r="C1582" s="24" t="s">
        <v>3284</v>
      </c>
      <c r="D1582" s="24" t="s">
        <v>3285</v>
      </c>
      <c r="E1582" s="24" t="s">
        <v>2293</v>
      </c>
      <c r="F1582" s="55">
        <v>37.552</v>
      </c>
      <c r="G1582" s="55" t="s">
        <v>126</v>
      </c>
      <c r="H1582" s="55"/>
      <c r="I1582" s="53" t="str">
        <f t="shared" si="24"/>
        <v>IDX_ID_3497</v>
      </c>
    </row>
    <row r="1583" spans="2:9" x14ac:dyDescent="0.25">
      <c r="B1583" s="24" t="s">
        <v>84</v>
      </c>
      <c r="C1583" s="24" t="s">
        <v>3286</v>
      </c>
      <c r="D1583" s="24" t="s">
        <v>3287</v>
      </c>
      <c r="E1583" s="24" t="s">
        <v>2293</v>
      </c>
      <c r="F1583" s="55">
        <v>18.776</v>
      </c>
      <c r="G1583" s="55" t="s">
        <v>126</v>
      </c>
      <c r="H1583" s="55"/>
      <c r="I1583" s="53" t="str">
        <f t="shared" si="24"/>
        <v>IDX_ID_3505</v>
      </c>
    </row>
    <row r="1584" spans="2:9" x14ac:dyDescent="0.25">
      <c r="B1584" s="24" t="s">
        <v>84</v>
      </c>
      <c r="C1584" s="24" t="s">
        <v>3288</v>
      </c>
      <c r="D1584" s="24" t="s">
        <v>3289</v>
      </c>
      <c r="E1584" s="24" t="s">
        <v>257</v>
      </c>
      <c r="F1584" s="55">
        <v>4239.3599999999997</v>
      </c>
      <c r="G1584" s="55">
        <v>434.61</v>
      </c>
      <c r="H1584" s="55"/>
      <c r="I1584" s="53" t="str">
        <f t="shared" si="24"/>
        <v>IDX_ID_3513</v>
      </c>
    </row>
    <row r="1585" spans="2:9" x14ac:dyDescent="0.25">
      <c r="B1585" s="24" t="s">
        <v>84</v>
      </c>
      <c r="C1585" s="24" t="s">
        <v>3290</v>
      </c>
      <c r="D1585" s="24" t="s">
        <v>3291</v>
      </c>
      <c r="E1585" s="24" t="s">
        <v>191</v>
      </c>
      <c r="F1585" s="55" t="s">
        <v>126</v>
      </c>
      <c r="G1585" s="55">
        <v>39.427500000000002</v>
      </c>
      <c r="H1585" s="55"/>
      <c r="I1585" s="53" t="str">
        <f t="shared" si="24"/>
        <v>IDX_ID_3521</v>
      </c>
    </row>
    <row r="1586" spans="2:9" x14ac:dyDescent="0.25">
      <c r="B1586" s="24" t="s">
        <v>84</v>
      </c>
      <c r="C1586" s="24" t="s">
        <v>3292</v>
      </c>
      <c r="D1586" s="24" t="s">
        <v>3293</v>
      </c>
      <c r="E1586" s="24" t="s">
        <v>257</v>
      </c>
      <c r="F1586" s="55">
        <v>2539.5840000000003</v>
      </c>
      <c r="G1586" s="55">
        <v>803.63249999999994</v>
      </c>
      <c r="H1586" s="55"/>
      <c r="I1586" s="53" t="str">
        <f t="shared" si="24"/>
        <v>IDX_ID_3539</v>
      </c>
    </row>
    <row r="1587" spans="2:9" x14ac:dyDescent="0.25">
      <c r="B1587" s="24" t="s">
        <v>84</v>
      </c>
      <c r="C1587" s="24" t="s">
        <v>3294</v>
      </c>
      <c r="D1587" s="24" t="s">
        <v>3295</v>
      </c>
      <c r="E1587" s="24" t="s">
        <v>2374</v>
      </c>
      <c r="F1587" s="55" t="s">
        <v>126</v>
      </c>
      <c r="G1587" s="55">
        <v>282.09000000000003</v>
      </c>
      <c r="H1587" s="55"/>
      <c r="I1587" s="53" t="str">
        <f t="shared" si="24"/>
        <v>IDX_ID_3588</v>
      </c>
    </row>
    <row r="1588" spans="2:9" x14ac:dyDescent="0.25">
      <c r="B1588" s="24" t="s">
        <v>84</v>
      </c>
      <c r="C1588" s="24" t="s">
        <v>3296</v>
      </c>
      <c r="D1588" s="24" t="s">
        <v>3297</v>
      </c>
      <c r="E1588" s="24" t="s">
        <v>2374</v>
      </c>
      <c r="F1588" s="55" t="s">
        <v>126</v>
      </c>
      <c r="G1588" s="55">
        <v>140.76</v>
      </c>
      <c r="H1588" s="55"/>
      <c r="I1588" s="53" t="str">
        <f t="shared" si="24"/>
        <v>IDX_ID_3596</v>
      </c>
    </row>
    <row r="1589" spans="2:9" x14ac:dyDescent="0.25">
      <c r="B1589" s="24" t="s">
        <v>84</v>
      </c>
      <c r="C1589" s="24" t="s">
        <v>3298</v>
      </c>
      <c r="D1589" s="24" t="s">
        <v>3299</v>
      </c>
      <c r="E1589" s="24" t="s">
        <v>2293</v>
      </c>
      <c r="F1589" s="55" t="s">
        <v>126</v>
      </c>
      <c r="G1589" s="55">
        <v>573.52500000000009</v>
      </c>
      <c r="H1589" s="55"/>
      <c r="I1589" s="53" t="str">
        <f t="shared" si="24"/>
        <v>IDX_ID_3653</v>
      </c>
    </row>
    <row r="1590" spans="2:9" x14ac:dyDescent="0.25">
      <c r="B1590" s="24" t="s">
        <v>84</v>
      </c>
      <c r="C1590" s="24" t="s">
        <v>3300</v>
      </c>
      <c r="D1590" s="24" t="s">
        <v>3301</v>
      </c>
      <c r="E1590" s="24" t="s">
        <v>2293</v>
      </c>
      <c r="F1590" s="55" t="s">
        <v>126</v>
      </c>
      <c r="G1590" s="55">
        <v>151.26749999999998</v>
      </c>
      <c r="H1590" s="55"/>
      <c r="I1590" s="53" t="str">
        <f t="shared" si="24"/>
        <v>IDX_ID_3661</v>
      </c>
    </row>
    <row r="1591" spans="2:9" x14ac:dyDescent="0.25">
      <c r="B1591" s="24" t="s">
        <v>84</v>
      </c>
      <c r="C1591" s="24" t="s">
        <v>3302</v>
      </c>
      <c r="D1591" s="24" t="s">
        <v>3303</v>
      </c>
      <c r="E1591" s="24" t="s">
        <v>2293</v>
      </c>
      <c r="F1591" s="55">
        <v>7770.8640000000005</v>
      </c>
      <c r="G1591" s="55">
        <v>1585.875</v>
      </c>
      <c r="H1591" s="55"/>
      <c r="I1591" s="53" t="str">
        <f t="shared" si="24"/>
        <v>IDX_ID_3729</v>
      </c>
    </row>
    <row r="1592" spans="2:9" x14ac:dyDescent="0.25">
      <c r="B1592" s="24" t="s">
        <v>84</v>
      </c>
      <c r="C1592" s="24" t="s">
        <v>3304</v>
      </c>
      <c r="D1592" s="24" t="s">
        <v>3305</v>
      </c>
      <c r="E1592" s="24" t="s">
        <v>2293</v>
      </c>
      <c r="F1592" s="55">
        <v>11659.656000000001</v>
      </c>
      <c r="G1592" s="55">
        <v>12814.3125</v>
      </c>
      <c r="H1592" s="55"/>
      <c r="I1592" s="53" t="str">
        <f t="shared" si="24"/>
        <v>IDX_ID_3737</v>
      </c>
    </row>
    <row r="1593" spans="2:9" x14ac:dyDescent="0.25">
      <c r="B1593" s="24" t="s">
        <v>84</v>
      </c>
      <c r="C1593" s="24" t="s">
        <v>3306</v>
      </c>
      <c r="D1593" s="24" t="s">
        <v>3307</v>
      </c>
      <c r="E1593" s="24" t="s">
        <v>2293</v>
      </c>
      <c r="F1593" s="55" t="s">
        <v>126</v>
      </c>
      <c r="G1593" s="55">
        <v>67.612500000000011</v>
      </c>
      <c r="H1593" s="55"/>
      <c r="I1593" s="53" t="str">
        <f t="shared" si="24"/>
        <v>IDX_ID_3745</v>
      </c>
    </row>
    <row r="1594" spans="2:9" x14ac:dyDescent="0.25">
      <c r="B1594" s="24" t="s">
        <v>84</v>
      </c>
      <c r="C1594" s="24" t="s">
        <v>3308</v>
      </c>
      <c r="D1594" s="24" t="s">
        <v>3309</v>
      </c>
      <c r="E1594" s="24" t="s">
        <v>132</v>
      </c>
      <c r="F1594" s="55" t="s">
        <v>126</v>
      </c>
      <c r="G1594" s="55" t="s">
        <v>126</v>
      </c>
      <c r="H1594" s="55"/>
      <c r="I1594" s="53" t="str">
        <f t="shared" si="24"/>
        <v>IDX_ID_3752</v>
      </c>
    </row>
    <row r="1595" spans="2:9" x14ac:dyDescent="0.25">
      <c r="B1595" s="24" t="s">
        <v>84</v>
      </c>
      <c r="C1595" s="24" t="s">
        <v>3310</v>
      </c>
      <c r="D1595" s="24" t="s">
        <v>3311</v>
      </c>
      <c r="E1595" s="24" t="s">
        <v>257</v>
      </c>
      <c r="F1595" s="55" t="s">
        <v>126</v>
      </c>
      <c r="G1595" s="55">
        <v>345.79500000000002</v>
      </c>
      <c r="H1595" s="55"/>
      <c r="I1595" s="53" t="str">
        <f t="shared" si="24"/>
        <v>IDX_ID_3760</v>
      </c>
    </row>
    <row r="1596" spans="2:9" x14ac:dyDescent="0.25">
      <c r="B1596" s="24" t="s">
        <v>84</v>
      </c>
      <c r="C1596" s="24" t="s">
        <v>3312</v>
      </c>
      <c r="D1596" s="24" t="s">
        <v>3313</v>
      </c>
      <c r="E1596" s="24" t="s">
        <v>257</v>
      </c>
      <c r="F1596" s="55" t="s">
        <v>126</v>
      </c>
      <c r="G1596" s="55">
        <v>354.35250000000002</v>
      </c>
      <c r="H1596" s="55"/>
      <c r="I1596" s="53" t="str">
        <f t="shared" si="24"/>
        <v>IDX_ID_3778</v>
      </c>
    </row>
    <row r="1597" spans="2:9" x14ac:dyDescent="0.25">
      <c r="B1597" s="24" t="s">
        <v>84</v>
      </c>
      <c r="C1597" s="24" t="s">
        <v>3314</v>
      </c>
      <c r="D1597" s="24" t="s">
        <v>3315</v>
      </c>
      <c r="E1597" s="24" t="s">
        <v>3316</v>
      </c>
      <c r="F1597" s="55">
        <v>105.504</v>
      </c>
      <c r="G1597" s="55" t="s">
        <v>126</v>
      </c>
      <c r="H1597" s="55"/>
      <c r="I1597" s="53" t="str">
        <f t="shared" si="24"/>
        <v>IDX_ID_4131</v>
      </c>
    </row>
    <row r="1598" spans="2:9" x14ac:dyDescent="0.25">
      <c r="B1598" s="24" t="s">
        <v>84</v>
      </c>
      <c r="C1598" s="24" t="s">
        <v>3317</v>
      </c>
      <c r="D1598" s="24" t="s">
        <v>3318</v>
      </c>
      <c r="E1598" s="24" t="s">
        <v>3316</v>
      </c>
      <c r="F1598" s="55">
        <v>26.376000000000001</v>
      </c>
      <c r="G1598" s="55" t="s">
        <v>126</v>
      </c>
      <c r="H1598" s="55"/>
      <c r="I1598" s="53" t="str">
        <f t="shared" si="24"/>
        <v>IDX_ID_4156</v>
      </c>
    </row>
    <row r="1599" spans="2:9" x14ac:dyDescent="0.25">
      <c r="B1599" s="24" t="s">
        <v>84</v>
      </c>
      <c r="C1599" s="24" t="s">
        <v>3319</v>
      </c>
      <c r="D1599" s="24" t="s">
        <v>3320</v>
      </c>
      <c r="E1599" s="24" t="s">
        <v>3316</v>
      </c>
      <c r="F1599" s="55">
        <v>232.66399999999999</v>
      </c>
      <c r="G1599" s="55" t="s">
        <v>126</v>
      </c>
      <c r="H1599" s="55"/>
      <c r="I1599" s="53" t="str">
        <f t="shared" si="24"/>
        <v>IDX_ID_4180</v>
      </c>
    </row>
    <row r="1600" spans="2:9" x14ac:dyDescent="0.25">
      <c r="B1600" s="24" t="s">
        <v>84</v>
      </c>
      <c r="C1600" s="24" t="s">
        <v>3321</v>
      </c>
      <c r="D1600" s="24" t="s">
        <v>3322</v>
      </c>
      <c r="E1600" s="24" t="s">
        <v>3316</v>
      </c>
      <c r="F1600" s="55">
        <v>766.82400000000007</v>
      </c>
      <c r="G1600" s="55" t="s">
        <v>126</v>
      </c>
      <c r="H1600" s="55"/>
      <c r="I1600" s="53" t="str">
        <f t="shared" si="24"/>
        <v>IDX_ID_4214</v>
      </c>
    </row>
    <row r="1601" spans="2:9" x14ac:dyDescent="0.25">
      <c r="B1601" s="24" t="s">
        <v>84</v>
      </c>
      <c r="C1601" s="24" t="s">
        <v>3323</v>
      </c>
      <c r="D1601" s="24" t="s">
        <v>3324</v>
      </c>
      <c r="E1601" s="24" t="s">
        <v>257</v>
      </c>
      <c r="F1601" s="55" t="s">
        <v>126</v>
      </c>
      <c r="G1601" s="55" t="s">
        <v>126</v>
      </c>
      <c r="H1601" s="55"/>
      <c r="I1601" s="53" t="str">
        <f t="shared" si="24"/>
        <v>IDX_ID_5070</v>
      </c>
    </row>
    <row r="1602" spans="2:9" x14ac:dyDescent="0.25">
      <c r="B1602" s="24" t="s">
        <v>84</v>
      </c>
      <c r="C1602" s="24" t="s">
        <v>3325</v>
      </c>
      <c r="D1602" s="24" t="s">
        <v>3326</v>
      </c>
      <c r="E1602" s="24" t="s">
        <v>974</v>
      </c>
      <c r="F1602" s="55">
        <v>27777.456000000002</v>
      </c>
      <c r="G1602" s="55" t="s">
        <v>126</v>
      </c>
      <c r="H1602" s="55"/>
      <c r="I1602" s="53" t="str">
        <f t="shared" si="24"/>
        <v>IDX_ID_5088</v>
      </c>
    </row>
    <row r="1603" spans="2:9" x14ac:dyDescent="0.25">
      <c r="B1603" s="24" t="s">
        <v>84</v>
      </c>
      <c r="C1603" s="24" t="s">
        <v>3327</v>
      </c>
      <c r="D1603" s="24" t="s">
        <v>3328</v>
      </c>
      <c r="E1603" s="24" t="s">
        <v>974</v>
      </c>
      <c r="F1603" s="55">
        <v>19475.832000000002</v>
      </c>
      <c r="G1603" s="55" t="s">
        <v>126</v>
      </c>
      <c r="H1603" s="55"/>
      <c r="I1603" s="53" t="str">
        <f t="shared" si="24"/>
        <v>IDX_ID_5096</v>
      </c>
    </row>
    <row r="1604" spans="2:9" x14ac:dyDescent="0.25">
      <c r="B1604" s="24" t="s">
        <v>84</v>
      </c>
      <c r="C1604" s="24" t="s">
        <v>3329</v>
      </c>
      <c r="D1604" s="24" t="s">
        <v>3330</v>
      </c>
      <c r="E1604" s="24" t="s">
        <v>132</v>
      </c>
      <c r="F1604" s="55" t="s">
        <v>126</v>
      </c>
      <c r="G1604" s="55" t="s">
        <v>126</v>
      </c>
      <c r="H1604" s="55"/>
      <c r="I1604" s="53" t="str">
        <f t="shared" ref="I1604:I1667" si="25">"IDX_ID_" &amp; RIGHT(C1604,4)</f>
        <v>IDX_ID_5187</v>
      </c>
    </row>
    <row r="1605" spans="2:9" x14ac:dyDescent="0.25">
      <c r="B1605" s="24" t="s">
        <v>84</v>
      </c>
      <c r="C1605" s="24" t="s">
        <v>3331</v>
      </c>
      <c r="D1605" s="24" t="s">
        <v>3332</v>
      </c>
      <c r="E1605" s="24" t="s">
        <v>2293</v>
      </c>
      <c r="F1605" s="55" t="s">
        <v>126</v>
      </c>
      <c r="G1605" s="55" t="s">
        <v>126</v>
      </c>
      <c r="H1605" s="55"/>
      <c r="I1605" s="53" t="str">
        <f t="shared" si="25"/>
        <v>IDX_ID_5260</v>
      </c>
    </row>
    <row r="1606" spans="2:9" x14ac:dyDescent="0.25">
      <c r="B1606" s="24" t="s">
        <v>84</v>
      </c>
      <c r="C1606" s="24" t="s">
        <v>3333</v>
      </c>
      <c r="D1606" s="24" t="s">
        <v>3334</v>
      </c>
      <c r="E1606" s="24" t="s">
        <v>2293</v>
      </c>
      <c r="F1606" s="55" t="s">
        <v>126</v>
      </c>
      <c r="G1606" s="55" t="s">
        <v>126</v>
      </c>
      <c r="H1606" s="55"/>
      <c r="I1606" s="53" t="str">
        <f t="shared" si="25"/>
        <v>IDX_ID_5278</v>
      </c>
    </row>
    <row r="1607" spans="2:9" x14ac:dyDescent="0.25">
      <c r="B1607" s="24" t="s">
        <v>84</v>
      </c>
      <c r="C1607" s="24" t="s">
        <v>3335</v>
      </c>
      <c r="D1607" s="24" t="s">
        <v>3336</v>
      </c>
      <c r="E1607" s="24" t="s">
        <v>257</v>
      </c>
      <c r="F1607" s="55" t="s">
        <v>126</v>
      </c>
      <c r="G1607" s="55" t="s">
        <v>126</v>
      </c>
      <c r="H1607" s="55"/>
      <c r="I1607" s="53" t="str">
        <f t="shared" si="25"/>
        <v>IDX_ID_5344</v>
      </c>
    </row>
    <row r="1608" spans="2:9" x14ac:dyDescent="0.25">
      <c r="B1608" s="24" t="s">
        <v>84</v>
      </c>
      <c r="C1608" s="24" t="s">
        <v>3337</v>
      </c>
      <c r="D1608" s="24" t="s">
        <v>3338</v>
      </c>
      <c r="E1608" s="24" t="s">
        <v>257</v>
      </c>
      <c r="F1608" s="55" t="s">
        <v>126</v>
      </c>
      <c r="G1608" s="55" t="s">
        <v>126</v>
      </c>
      <c r="H1608" s="55"/>
      <c r="I1608" s="53" t="str">
        <f t="shared" si="25"/>
        <v>IDX_ID_5351</v>
      </c>
    </row>
    <row r="1609" spans="2:9" x14ac:dyDescent="0.25">
      <c r="B1609" s="24" t="s">
        <v>84</v>
      </c>
      <c r="C1609" s="24" t="s">
        <v>3339</v>
      </c>
      <c r="D1609" s="24" t="s">
        <v>3340</v>
      </c>
      <c r="E1609" s="24" t="s">
        <v>257</v>
      </c>
      <c r="F1609" s="55" t="s">
        <v>126</v>
      </c>
      <c r="G1609" s="55" t="s">
        <v>126</v>
      </c>
      <c r="H1609" s="55"/>
      <c r="I1609" s="53" t="str">
        <f t="shared" si="25"/>
        <v>IDX_ID_5377</v>
      </c>
    </row>
    <row r="1610" spans="2:9" x14ac:dyDescent="0.25">
      <c r="B1610" s="24" t="s">
        <v>84</v>
      </c>
      <c r="C1610" s="24" t="s">
        <v>3341</v>
      </c>
      <c r="D1610" s="24" t="s">
        <v>3342</v>
      </c>
      <c r="E1610" s="24" t="s">
        <v>257</v>
      </c>
      <c r="F1610" s="55" t="s">
        <v>126</v>
      </c>
      <c r="G1610" s="55" t="s">
        <v>126</v>
      </c>
      <c r="H1610" s="55"/>
      <c r="I1610" s="53" t="str">
        <f t="shared" si="25"/>
        <v>IDX_ID_5385</v>
      </c>
    </row>
    <row r="1611" spans="2:9" x14ac:dyDescent="0.25">
      <c r="B1611" s="24" t="s">
        <v>84</v>
      </c>
      <c r="C1611" s="24" t="s">
        <v>3343</v>
      </c>
      <c r="D1611" s="24" t="s">
        <v>3344</v>
      </c>
      <c r="E1611" s="24" t="s">
        <v>257</v>
      </c>
      <c r="F1611" s="55">
        <v>62.208000000000006</v>
      </c>
      <c r="G1611" s="55" t="s">
        <v>126</v>
      </c>
      <c r="H1611" s="55"/>
      <c r="I1611" s="53" t="str">
        <f t="shared" si="25"/>
        <v>IDX_ID_5393</v>
      </c>
    </row>
    <row r="1612" spans="2:9" x14ac:dyDescent="0.25">
      <c r="B1612" s="24" t="s">
        <v>84</v>
      </c>
      <c r="C1612" s="24" t="s">
        <v>3345</v>
      </c>
      <c r="D1612" s="24" t="s">
        <v>3346</v>
      </c>
      <c r="E1612" s="24" t="s">
        <v>257</v>
      </c>
      <c r="F1612" s="55" t="s">
        <v>126</v>
      </c>
      <c r="G1612" s="55" t="s">
        <v>126</v>
      </c>
      <c r="H1612" s="55"/>
      <c r="I1612" s="53" t="str">
        <f t="shared" si="25"/>
        <v>IDX_ID_5401</v>
      </c>
    </row>
    <row r="1613" spans="2:9" x14ac:dyDescent="0.25">
      <c r="B1613" s="24" t="s">
        <v>84</v>
      </c>
      <c r="C1613" s="24" t="s">
        <v>3347</v>
      </c>
      <c r="D1613" s="24" t="s">
        <v>3348</v>
      </c>
      <c r="E1613" s="24" t="s">
        <v>257</v>
      </c>
      <c r="F1613" s="55" t="s">
        <v>126</v>
      </c>
      <c r="G1613" s="55" t="s">
        <v>126</v>
      </c>
      <c r="H1613" s="55"/>
      <c r="I1613" s="53" t="str">
        <f t="shared" si="25"/>
        <v>IDX_ID_5419</v>
      </c>
    </row>
    <row r="1614" spans="2:9" x14ac:dyDescent="0.25">
      <c r="B1614" s="24" t="s">
        <v>84</v>
      </c>
      <c r="C1614" s="24" t="s">
        <v>3349</v>
      </c>
      <c r="D1614" s="24" t="s">
        <v>3350</v>
      </c>
      <c r="E1614" s="24" t="s">
        <v>257</v>
      </c>
      <c r="F1614" s="55">
        <v>3138.8160000000003</v>
      </c>
      <c r="G1614" s="55" t="s">
        <v>126</v>
      </c>
      <c r="H1614" s="55"/>
      <c r="I1614" s="53" t="str">
        <f t="shared" si="25"/>
        <v>IDX_ID_5427</v>
      </c>
    </row>
    <row r="1615" spans="2:9" x14ac:dyDescent="0.25">
      <c r="B1615" s="24" t="s">
        <v>84</v>
      </c>
      <c r="C1615" s="24" t="s">
        <v>3351</v>
      </c>
      <c r="D1615" s="24" t="s">
        <v>3352</v>
      </c>
      <c r="E1615" s="24" t="s">
        <v>257</v>
      </c>
      <c r="F1615" s="55">
        <v>2223.36</v>
      </c>
      <c r="G1615" s="55" t="s">
        <v>126</v>
      </c>
      <c r="H1615" s="55"/>
      <c r="I1615" s="53" t="str">
        <f t="shared" si="25"/>
        <v>IDX_ID_5526</v>
      </c>
    </row>
    <row r="1616" spans="2:9" x14ac:dyDescent="0.25">
      <c r="B1616" s="24" t="s">
        <v>84</v>
      </c>
      <c r="C1616" s="24" t="s">
        <v>3353</v>
      </c>
      <c r="D1616" s="24" t="s">
        <v>3354</v>
      </c>
      <c r="E1616" s="24" t="s">
        <v>257</v>
      </c>
      <c r="F1616" s="55" t="s">
        <v>126</v>
      </c>
      <c r="G1616" s="55" t="s">
        <v>126</v>
      </c>
      <c r="H1616" s="55"/>
      <c r="I1616" s="53" t="str">
        <f t="shared" si="25"/>
        <v>IDX_ID_5534</v>
      </c>
    </row>
    <row r="1617" spans="2:9" x14ac:dyDescent="0.25">
      <c r="B1617" s="24" t="s">
        <v>84</v>
      </c>
      <c r="C1617" s="24" t="s">
        <v>3355</v>
      </c>
      <c r="D1617" s="24" t="s">
        <v>2727</v>
      </c>
      <c r="E1617" s="24" t="s">
        <v>257</v>
      </c>
      <c r="F1617" s="55">
        <v>16471.704000000002</v>
      </c>
      <c r="G1617" s="55" t="s">
        <v>126</v>
      </c>
      <c r="H1617" s="55"/>
      <c r="I1617" s="53" t="str">
        <f t="shared" si="25"/>
        <v>IDX_ID_5609</v>
      </c>
    </row>
    <row r="1618" spans="2:9" x14ac:dyDescent="0.25">
      <c r="B1618" s="24" t="s">
        <v>84</v>
      </c>
      <c r="C1618" s="24" t="s">
        <v>3356</v>
      </c>
      <c r="D1618" s="24" t="s">
        <v>2723</v>
      </c>
      <c r="E1618" s="24" t="s">
        <v>257</v>
      </c>
      <c r="F1618" s="55">
        <v>9545.8160000000007</v>
      </c>
      <c r="G1618" s="55" t="s">
        <v>126</v>
      </c>
      <c r="H1618" s="55"/>
      <c r="I1618" s="53" t="str">
        <f t="shared" si="25"/>
        <v>IDX_ID_5617</v>
      </c>
    </row>
    <row r="1619" spans="2:9" x14ac:dyDescent="0.25">
      <c r="B1619" s="24" t="s">
        <v>84</v>
      </c>
      <c r="C1619" s="24" t="s">
        <v>3357</v>
      </c>
      <c r="D1619" s="24" t="s">
        <v>3358</v>
      </c>
      <c r="E1619" s="24" t="s">
        <v>257</v>
      </c>
      <c r="F1619" s="55">
        <v>5366.9520000000002</v>
      </c>
      <c r="G1619" s="55" t="s">
        <v>126</v>
      </c>
      <c r="H1619" s="55"/>
      <c r="I1619" s="53" t="str">
        <f t="shared" si="25"/>
        <v>IDX_ID_5625</v>
      </c>
    </row>
    <row r="1620" spans="2:9" x14ac:dyDescent="0.25">
      <c r="B1620" s="24" t="s">
        <v>84</v>
      </c>
      <c r="C1620" s="24" t="s">
        <v>3359</v>
      </c>
      <c r="D1620" s="24" t="s">
        <v>2725</v>
      </c>
      <c r="E1620" s="24" t="s">
        <v>257</v>
      </c>
      <c r="F1620" s="55">
        <v>6246.0879999999997</v>
      </c>
      <c r="G1620" s="55" t="s">
        <v>126</v>
      </c>
      <c r="H1620" s="55"/>
      <c r="I1620" s="53" t="str">
        <f t="shared" si="25"/>
        <v>IDX_ID_5633</v>
      </c>
    </row>
    <row r="1621" spans="2:9" x14ac:dyDescent="0.25">
      <c r="B1621" s="24" t="s">
        <v>84</v>
      </c>
      <c r="C1621" s="24" t="s">
        <v>3360</v>
      </c>
      <c r="D1621" s="24" t="s">
        <v>2719</v>
      </c>
      <c r="E1621" s="24" t="s">
        <v>257</v>
      </c>
      <c r="F1621" s="55">
        <v>1263.96</v>
      </c>
      <c r="G1621" s="55" t="s">
        <v>126</v>
      </c>
      <c r="H1621" s="55"/>
      <c r="I1621" s="53" t="str">
        <f t="shared" si="25"/>
        <v>IDX_ID_5641</v>
      </c>
    </row>
    <row r="1622" spans="2:9" x14ac:dyDescent="0.25">
      <c r="B1622" s="24" t="s">
        <v>84</v>
      </c>
      <c r="C1622" s="24" t="s">
        <v>3361</v>
      </c>
      <c r="D1622" s="24" t="s">
        <v>2721</v>
      </c>
      <c r="E1622" s="24" t="s">
        <v>257</v>
      </c>
      <c r="F1622" s="55">
        <v>1306.4000000000001</v>
      </c>
      <c r="G1622" s="55" t="s">
        <v>126</v>
      </c>
      <c r="H1622" s="55"/>
      <c r="I1622" s="53" t="str">
        <f t="shared" si="25"/>
        <v>IDX_ID_5658</v>
      </c>
    </row>
    <row r="1623" spans="2:9" x14ac:dyDescent="0.25">
      <c r="B1623" s="24" t="s">
        <v>84</v>
      </c>
      <c r="C1623" s="24" t="s">
        <v>3362</v>
      </c>
      <c r="D1623" s="24" t="s">
        <v>3363</v>
      </c>
      <c r="E1623" s="24" t="s">
        <v>2293</v>
      </c>
      <c r="F1623" s="55">
        <v>17376</v>
      </c>
      <c r="G1623" s="55" t="s">
        <v>126</v>
      </c>
      <c r="H1623" s="55"/>
      <c r="I1623" s="53" t="str">
        <f t="shared" si="25"/>
        <v>IDX_ID_5666</v>
      </c>
    </row>
    <row r="1624" spans="2:9" x14ac:dyDescent="0.25">
      <c r="B1624" s="24" t="s">
        <v>84</v>
      </c>
      <c r="C1624" s="24" t="s">
        <v>3364</v>
      </c>
      <c r="D1624" s="24" t="s">
        <v>3365</v>
      </c>
      <c r="E1624" s="24" t="s">
        <v>2293</v>
      </c>
      <c r="F1624" s="55" t="s">
        <v>126</v>
      </c>
      <c r="G1624" s="55" t="s">
        <v>126</v>
      </c>
      <c r="H1624" s="55"/>
      <c r="I1624" s="53" t="str">
        <f t="shared" si="25"/>
        <v>IDX_ID_5674</v>
      </c>
    </row>
    <row r="1625" spans="2:9" x14ac:dyDescent="0.25">
      <c r="B1625" s="24" t="s">
        <v>84</v>
      </c>
      <c r="C1625" s="24" t="s">
        <v>3366</v>
      </c>
      <c r="D1625" s="24" t="s">
        <v>3367</v>
      </c>
      <c r="E1625" s="24" t="s">
        <v>1569</v>
      </c>
      <c r="F1625" s="55">
        <v>4532.4800000000005</v>
      </c>
      <c r="G1625" s="55" t="s">
        <v>126</v>
      </c>
      <c r="H1625" s="55"/>
      <c r="I1625" s="53" t="str">
        <f t="shared" si="25"/>
        <v>IDX_ID_5724</v>
      </c>
    </row>
    <row r="1626" spans="2:9" x14ac:dyDescent="0.25">
      <c r="B1626" s="24" t="s">
        <v>84</v>
      </c>
      <c r="C1626" s="24" t="s">
        <v>3368</v>
      </c>
      <c r="D1626" s="24" t="s">
        <v>3369</v>
      </c>
      <c r="E1626" s="24" t="s">
        <v>2374</v>
      </c>
      <c r="F1626" s="55">
        <v>1475.24</v>
      </c>
      <c r="G1626" s="55" t="s">
        <v>126</v>
      </c>
      <c r="H1626" s="55"/>
      <c r="I1626" s="53" t="str">
        <f t="shared" si="25"/>
        <v>IDX_ID_5732</v>
      </c>
    </row>
    <row r="1627" spans="2:9" x14ac:dyDescent="0.25">
      <c r="B1627" s="24" t="s">
        <v>84</v>
      </c>
      <c r="C1627" s="24" t="s">
        <v>3370</v>
      </c>
      <c r="D1627" s="24" t="s">
        <v>3371</v>
      </c>
      <c r="E1627" s="24" t="s">
        <v>2374</v>
      </c>
      <c r="F1627" s="55">
        <v>2087.752</v>
      </c>
      <c r="G1627" s="55" t="s">
        <v>126</v>
      </c>
      <c r="H1627" s="55"/>
      <c r="I1627" s="53" t="str">
        <f t="shared" si="25"/>
        <v>IDX_ID_5740</v>
      </c>
    </row>
    <row r="1628" spans="2:9" x14ac:dyDescent="0.25">
      <c r="B1628" s="24" t="s">
        <v>84</v>
      </c>
      <c r="C1628" s="24" t="s">
        <v>3372</v>
      </c>
      <c r="D1628" s="24" t="s">
        <v>3373</v>
      </c>
      <c r="E1628" s="24" t="s">
        <v>354</v>
      </c>
      <c r="F1628" s="55">
        <v>4090.7440000000006</v>
      </c>
      <c r="G1628" s="55" t="s">
        <v>126</v>
      </c>
      <c r="H1628" s="55"/>
      <c r="I1628" s="53" t="str">
        <f t="shared" si="25"/>
        <v>IDX_ID_5757</v>
      </c>
    </row>
    <row r="1629" spans="2:9" x14ac:dyDescent="0.25">
      <c r="B1629" s="24" t="s">
        <v>84</v>
      </c>
      <c r="C1629" s="24" t="s">
        <v>3374</v>
      </c>
      <c r="D1629" s="24" t="s">
        <v>3375</v>
      </c>
      <c r="E1629" s="24" t="s">
        <v>1569</v>
      </c>
      <c r="F1629" s="55">
        <v>3210.8</v>
      </c>
      <c r="G1629" s="55" t="s">
        <v>126</v>
      </c>
      <c r="H1629" s="55"/>
      <c r="I1629" s="53" t="str">
        <f t="shared" si="25"/>
        <v>IDX_ID_5765</v>
      </c>
    </row>
    <row r="1630" spans="2:9" x14ac:dyDescent="0.25">
      <c r="B1630" s="24" t="s">
        <v>84</v>
      </c>
      <c r="C1630" s="24" t="s">
        <v>3376</v>
      </c>
      <c r="D1630" s="24" t="s">
        <v>3377</v>
      </c>
      <c r="E1630" s="24" t="s">
        <v>1569</v>
      </c>
      <c r="F1630" s="55">
        <v>-55.68</v>
      </c>
      <c r="G1630" s="55" t="s">
        <v>126</v>
      </c>
      <c r="H1630" s="55"/>
      <c r="I1630" s="53" t="str">
        <f t="shared" si="25"/>
        <v>IDX_ID_5815</v>
      </c>
    </row>
    <row r="1631" spans="2:9" x14ac:dyDescent="0.25">
      <c r="B1631" s="24" t="s">
        <v>84</v>
      </c>
      <c r="C1631" s="24" t="s">
        <v>3378</v>
      </c>
      <c r="D1631" s="24" t="s">
        <v>3379</v>
      </c>
      <c r="E1631" s="24" t="s">
        <v>1569</v>
      </c>
      <c r="F1631" s="55">
        <v>27.84</v>
      </c>
      <c r="G1631" s="55" t="s">
        <v>126</v>
      </c>
      <c r="H1631" s="55"/>
      <c r="I1631" s="53" t="str">
        <f t="shared" si="25"/>
        <v>IDX_ID_5823</v>
      </c>
    </row>
    <row r="1632" spans="2:9" x14ac:dyDescent="0.25">
      <c r="B1632" s="24" t="s">
        <v>84</v>
      </c>
      <c r="C1632" s="24" t="s">
        <v>3380</v>
      </c>
      <c r="D1632" s="24" t="s">
        <v>3381</v>
      </c>
      <c r="E1632" s="24" t="s">
        <v>1569</v>
      </c>
      <c r="F1632" s="55">
        <v>-55.68</v>
      </c>
      <c r="G1632" s="55" t="s">
        <v>126</v>
      </c>
      <c r="H1632" s="55"/>
      <c r="I1632" s="53" t="str">
        <f t="shared" si="25"/>
        <v>IDX_ID_5831</v>
      </c>
    </row>
    <row r="1633" spans="2:9" x14ac:dyDescent="0.25">
      <c r="B1633" s="24" t="s">
        <v>84</v>
      </c>
      <c r="C1633" s="24" t="s">
        <v>3382</v>
      </c>
      <c r="D1633" s="24" t="s">
        <v>3383</v>
      </c>
      <c r="E1633" s="24" t="s">
        <v>2374</v>
      </c>
      <c r="F1633" s="55">
        <v>1781.76</v>
      </c>
      <c r="G1633" s="55" t="s">
        <v>126</v>
      </c>
      <c r="H1633" s="55"/>
      <c r="I1633" s="53" t="str">
        <f t="shared" si="25"/>
        <v>IDX_ID_5898</v>
      </c>
    </row>
    <row r="1634" spans="2:9" x14ac:dyDescent="0.25">
      <c r="B1634" s="24" t="s">
        <v>84</v>
      </c>
      <c r="C1634" s="24" t="s">
        <v>3384</v>
      </c>
      <c r="D1634" s="24" t="s">
        <v>3385</v>
      </c>
      <c r="E1634" s="24" t="s">
        <v>2374</v>
      </c>
      <c r="F1634" s="55">
        <v>1781.76</v>
      </c>
      <c r="G1634" s="55" t="s">
        <v>126</v>
      </c>
      <c r="H1634" s="55"/>
      <c r="I1634" s="53" t="str">
        <f t="shared" si="25"/>
        <v>IDX_ID_5906</v>
      </c>
    </row>
    <row r="1635" spans="2:9" x14ac:dyDescent="0.25">
      <c r="B1635" s="24" t="s">
        <v>84</v>
      </c>
      <c r="C1635" s="24" t="s">
        <v>3386</v>
      </c>
      <c r="D1635" s="24" t="s">
        <v>3387</v>
      </c>
      <c r="E1635" s="24" t="s">
        <v>2293</v>
      </c>
      <c r="F1635" s="55">
        <v>2073.6</v>
      </c>
      <c r="G1635" s="55" t="s">
        <v>126</v>
      </c>
      <c r="H1635" s="55"/>
      <c r="I1635" s="53" t="str">
        <f t="shared" si="25"/>
        <v>IDX_ID_5922</v>
      </c>
    </row>
    <row r="1636" spans="2:9" x14ac:dyDescent="0.25">
      <c r="B1636" s="24" t="s">
        <v>84</v>
      </c>
      <c r="C1636" s="24" t="s">
        <v>3388</v>
      </c>
      <c r="D1636" s="24" t="s">
        <v>3389</v>
      </c>
      <c r="E1636" s="24" t="s">
        <v>3390</v>
      </c>
      <c r="F1636" s="55">
        <v>376</v>
      </c>
      <c r="G1636" s="55">
        <v>304.11</v>
      </c>
      <c r="H1636" s="55">
        <v>826.87</v>
      </c>
      <c r="I1636" s="53" t="str">
        <f t="shared" si="25"/>
        <v>IDX_ID_0062</v>
      </c>
    </row>
    <row r="1637" spans="2:9" x14ac:dyDescent="0.25">
      <c r="B1637" s="24" t="s">
        <v>84</v>
      </c>
      <c r="C1637" s="24" t="s">
        <v>3391</v>
      </c>
      <c r="D1637" s="24" t="s">
        <v>3392</v>
      </c>
      <c r="E1637" s="24" t="s">
        <v>3390</v>
      </c>
      <c r="F1637" s="55">
        <v>138.91200000000001</v>
      </c>
      <c r="G1637" s="55">
        <v>396.36750000000001</v>
      </c>
      <c r="H1637" s="55">
        <v>327.36</v>
      </c>
      <c r="I1637" s="53" t="str">
        <f t="shared" si="25"/>
        <v>IDX_ID_0070</v>
      </c>
    </row>
    <row r="1638" spans="2:9" x14ac:dyDescent="0.25">
      <c r="B1638" s="24" t="s">
        <v>84</v>
      </c>
      <c r="C1638" s="24" t="s">
        <v>3393</v>
      </c>
      <c r="D1638" s="24" t="s">
        <v>3394</v>
      </c>
      <c r="E1638" s="24" t="s">
        <v>3390</v>
      </c>
      <c r="F1638" s="55">
        <v>154.56</v>
      </c>
      <c r="G1638" s="55">
        <v>265.57500000000005</v>
      </c>
      <c r="H1638" s="55">
        <v>21.18</v>
      </c>
      <c r="I1638" s="53" t="str">
        <f t="shared" si="25"/>
        <v>IDX_ID_0179</v>
      </c>
    </row>
    <row r="1639" spans="2:9" x14ac:dyDescent="0.25">
      <c r="B1639" s="24" t="s">
        <v>84</v>
      </c>
      <c r="C1639" s="24" t="s">
        <v>3395</v>
      </c>
      <c r="D1639" s="24" t="s">
        <v>3396</v>
      </c>
      <c r="E1639" s="24" t="s">
        <v>257</v>
      </c>
      <c r="F1639" s="55">
        <v>39626.232000000004</v>
      </c>
      <c r="G1639" s="55">
        <v>25862.205000000002</v>
      </c>
      <c r="H1639" s="55">
        <v>33466.080000000002</v>
      </c>
      <c r="I1639" s="53" t="str">
        <f t="shared" si="25"/>
        <v>IDX_ID_2001</v>
      </c>
    </row>
    <row r="1640" spans="2:9" x14ac:dyDescent="0.25">
      <c r="B1640" s="24" t="s">
        <v>84</v>
      </c>
      <c r="C1640" s="24" t="s">
        <v>3397</v>
      </c>
      <c r="D1640" s="24" t="s">
        <v>3398</v>
      </c>
      <c r="E1640" s="24" t="s">
        <v>257</v>
      </c>
      <c r="F1640" s="55">
        <v>4434.8160000000007</v>
      </c>
      <c r="G1640" s="55">
        <v>6469.98</v>
      </c>
      <c r="H1640" s="55">
        <v>7323.15</v>
      </c>
      <c r="I1640" s="53" t="str">
        <f t="shared" si="25"/>
        <v>IDX_ID_2027</v>
      </c>
    </row>
    <row r="1641" spans="2:9" x14ac:dyDescent="0.25">
      <c r="B1641" s="24" t="s">
        <v>84</v>
      </c>
      <c r="C1641" s="24" t="s">
        <v>3399</v>
      </c>
      <c r="D1641" s="24" t="s">
        <v>3400</v>
      </c>
      <c r="E1641" s="24" t="s">
        <v>257</v>
      </c>
      <c r="F1641" s="55">
        <v>944.44799999999998</v>
      </c>
      <c r="G1641" s="55">
        <v>1102.6575</v>
      </c>
      <c r="H1641" s="55">
        <v>1012.25</v>
      </c>
      <c r="I1641" s="53" t="str">
        <f t="shared" si="25"/>
        <v>IDX_ID_2035</v>
      </c>
    </row>
    <row r="1642" spans="2:9" x14ac:dyDescent="0.25">
      <c r="B1642" s="24" t="s">
        <v>84</v>
      </c>
      <c r="C1642" s="24" t="s">
        <v>3401</v>
      </c>
      <c r="D1642" s="24" t="s">
        <v>3402</v>
      </c>
      <c r="E1642" s="24" t="s">
        <v>257</v>
      </c>
      <c r="F1642" s="55">
        <v>722.68000000000006</v>
      </c>
      <c r="G1642" s="55">
        <v>1396.83</v>
      </c>
      <c r="H1642" s="55">
        <v>1867.92</v>
      </c>
      <c r="I1642" s="53" t="str">
        <f t="shared" si="25"/>
        <v>IDX_ID_2050</v>
      </c>
    </row>
    <row r="1643" spans="2:9" x14ac:dyDescent="0.25">
      <c r="B1643" s="24" t="s">
        <v>84</v>
      </c>
      <c r="C1643" s="24" t="s">
        <v>3403</v>
      </c>
      <c r="D1643" s="24" t="s">
        <v>3404</v>
      </c>
      <c r="E1643" s="24" t="s">
        <v>257</v>
      </c>
      <c r="F1643" s="55">
        <v>1352.1840000000002</v>
      </c>
      <c r="G1643" s="55">
        <v>1031.6399999999999</v>
      </c>
      <c r="H1643" s="55">
        <v>1120.3399999999999</v>
      </c>
      <c r="I1643" s="53" t="str">
        <f t="shared" si="25"/>
        <v>IDX_ID_2068</v>
      </c>
    </row>
    <row r="1644" spans="2:9" x14ac:dyDescent="0.25">
      <c r="B1644" s="24" t="s">
        <v>84</v>
      </c>
      <c r="C1644" s="24" t="s">
        <v>3405</v>
      </c>
      <c r="D1644" s="24" t="s">
        <v>3406</v>
      </c>
      <c r="E1644" s="24" t="s">
        <v>751</v>
      </c>
      <c r="F1644" s="55">
        <v>1111.376</v>
      </c>
      <c r="G1644" s="55">
        <v>1434.4499999999998</v>
      </c>
      <c r="H1644" s="55">
        <v>2847.43</v>
      </c>
      <c r="I1644" s="53" t="str">
        <f t="shared" si="25"/>
        <v>IDX_ID_3504</v>
      </c>
    </row>
    <row r="1645" spans="2:9" x14ac:dyDescent="0.25">
      <c r="B1645" s="24" t="s">
        <v>84</v>
      </c>
      <c r="C1645" s="24" t="s">
        <v>3407</v>
      </c>
      <c r="D1645" s="24" t="s">
        <v>3408</v>
      </c>
      <c r="E1645" s="24" t="s">
        <v>751</v>
      </c>
      <c r="F1645" s="55">
        <v>2222.752</v>
      </c>
      <c r="G1645" s="55">
        <v>1303.8675000000001</v>
      </c>
      <c r="H1645" s="55">
        <v>1452.77</v>
      </c>
      <c r="I1645" s="53" t="str">
        <f t="shared" si="25"/>
        <v>IDX_ID_3512</v>
      </c>
    </row>
    <row r="1646" spans="2:9" x14ac:dyDescent="0.25">
      <c r="B1646" s="24" t="s">
        <v>84</v>
      </c>
      <c r="C1646" s="24" t="s">
        <v>3409</v>
      </c>
      <c r="D1646" s="24" t="s">
        <v>3410</v>
      </c>
      <c r="E1646" s="24" t="s">
        <v>2340</v>
      </c>
      <c r="F1646" s="55">
        <v>1569.24</v>
      </c>
      <c r="G1646" s="55">
        <v>3359.6925000000001</v>
      </c>
      <c r="H1646" s="55">
        <v>4435.6000000000004</v>
      </c>
      <c r="I1646" s="53" t="str">
        <f t="shared" si="25"/>
        <v>IDX_ID_4189</v>
      </c>
    </row>
    <row r="1647" spans="2:9" x14ac:dyDescent="0.25">
      <c r="B1647" s="24" t="s">
        <v>84</v>
      </c>
      <c r="C1647" s="24" t="s">
        <v>3411</v>
      </c>
      <c r="D1647" s="24" t="s">
        <v>3412</v>
      </c>
      <c r="E1647" s="24" t="s">
        <v>2369</v>
      </c>
      <c r="F1647" s="55">
        <v>442.81600000000003</v>
      </c>
      <c r="G1647" s="55">
        <v>571.5</v>
      </c>
      <c r="H1647" s="55">
        <v>830.97</v>
      </c>
      <c r="I1647" s="53" t="str">
        <f t="shared" si="25"/>
        <v>IDX_ID_5855</v>
      </c>
    </row>
    <row r="1648" spans="2:9" x14ac:dyDescent="0.25">
      <c r="B1648" s="24" t="s">
        <v>84</v>
      </c>
      <c r="C1648" s="24" t="s">
        <v>3413</v>
      </c>
      <c r="D1648" s="24" t="s">
        <v>3414</v>
      </c>
      <c r="E1648" s="24" t="s">
        <v>2369</v>
      </c>
      <c r="F1648" s="55">
        <v>480.19200000000001</v>
      </c>
      <c r="G1648" s="55">
        <v>873.98249999999996</v>
      </c>
      <c r="H1648" s="55">
        <v>1650.56</v>
      </c>
      <c r="I1648" s="53" t="str">
        <f t="shared" si="25"/>
        <v>IDX_ID_5863</v>
      </c>
    </row>
    <row r="1649" spans="2:9" x14ac:dyDescent="0.25">
      <c r="B1649" s="24" t="s">
        <v>84</v>
      </c>
      <c r="C1649" s="24" t="s">
        <v>3415</v>
      </c>
      <c r="D1649" s="24" t="s">
        <v>3416</v>
      </c>
      <c r="E1649" s="24" t="s">
        <v>257</v>
      </c>
      <c r="F1649" s="55">
        <v>41.728000000000002</v>
      </c>
      <c r="G1649" s="55">
        <v>117.54749999999999</v>
      </c>
      <c r="H1649" s="55">
        <v>166.8</v>
      </c>
      <c r="I1649" s="53" t="str">
        <f t="shared" si="25"/>
        <v>IDX_ID_5897</v>
      </c>
    </row>
    <row r="1650" spans="2:9" x14ac:dyDescent="0.25">
      <c r="B1650" s="24" t="s">
        <v>84</v>
      </c>
      <c r="C1650" s="24" t="s">
        <v>3417</v>
      </c>
      <c r="D1650" s="24" t="s">
        <v>3418</v>
      </c>
      <c r="E1650" s="24" t="s">
        <v>257</v>
      </c>
      <c r="F1650" s="55">
        <v>127.87200000000001</v>
      </c>
      <c r="G1650" s="55">
        <v>239.61750000000001</v>
      </c>
      <c r="H1650" s="55">
        <v>174.8</v>
      </c>
      <c r="I1650" s="53" t="str">
        <f t="shared" si="25"/>
        <v>IDX_ID_5905</v>
      </c>
    </row>
    <row r="1651" spans="2:9" x14ac:dyDescent="0.25">
      <c r="B1651" s="24" t="s">
        <v>84</v>
      </c>
      <c r="C1651" s="24" t="s">
        <v>3419</v>
      </c>
      <c r="D1651" s="24" t="s">
        <v>3420</v>
      </c>
      <c r="E1651" s="24" t="s">
        <v>2293</v>
      </c>
      <c r="F1651" s="55">
        <v>268.36799999999999</v>
      </c>
      <c r="G1651" s="55">
        <v>494.36249999999995</v>
      </c>
      <c r="H1651" s="55">
        <v>457.22</v>
      </c>
      <c r="I1651" s="53" t="str">
        <f t="shared" si="25"/>
        <v>IDX_ID_5913</v>
      </c>
    </row>
    <row r="1652" spans="2:9" x14ac:dyDescent="0.25">
      <c r="B1652" s="24" t="s">
        <v>84</v>
      </c>
      <c r="C1652" s="24" t="s">
        <v>3421</v>
      </c>
      <c r="D1652" s="24" t="s">
        <v>3422</v>
      </c>
      <c r="E1652" s="24" t="s">
        <v>2293</v>
      </c>
      <c r="F1652" s="55">
        <v>105.12</v>
      </c>
      <c r="G1652" s="55" t="s">
        <v>126</v>
      </c>
      <c r="H1652" s="55">
        <v>4204.71</v>
      </c>
      <c r="I1652" s="53" t="str">
        <f t="shared" si="25"/>
        <v>IDX_ID_7000</v>
      </c>
    </row>
    <row r="1653" spans="2:9" x14ac:dyDescent="0.25">
      <c r="B1653" s="24" t="s">
        <v>84</v>
      </c>
      <c r="C1653" s="24" t="s">
        <v>3423</v>
      </c>
      <c r="D1653" s="24" t="s">
        <v>3424</v>
      </c>
      <c r="E1653" s="24" t="s">
        <v>2293</v>
      </c>
      <c r="F1653" s="55" t="s">
        <v>126</v>
      </c>
      <c r="G1653" s="55" t="s">
        <v>126</v>
      </c>
      <c r="H1653" s="55">
        <v>553.95000000000005</v>
      </c>
      <c r="I1653" s="53" t="str">
        <f t="shared" si="25"/>
        <v>IDX_ID_7026</v>
      </c>
    </row>
    <row r="1654" spans="2:9" x14ac:dyDescent="0.25">
      <c r="B1654" s="24" t="s">
        <v>84</v>
      </c>
      <c r="C1654" s="24" t="s">
        <v>3425</v>
      </c>
      <c r="D1654" s="24" t="s">
        <v>3426</v>
      </c>
      <c r="E1654" s="24" t="s">
        <v>751</v>
      </c>
      <c r="F1654" s="55">
        <v>62399.176000000007</v>
      </c>
      <c r="G1654" s="55">
        <v>34299.78</v>
      </c>
      <c r="H1654" s="55">
        <v>84377.87</v>
      </c>
      <c r="I1654" s="53" t="str">
        <f t="shared" si="25"/>
        <v>IDX_ID_8156</v>
      </c>
    </row>
    <row r="1655" spans="2:9" x14ac:dyDescent="0.25">
      <c r="B1655" s="24" t="s">
        <v>84</v>
      </c>
      <c r="C1655" s="24" t="s">
        <v>3427</v>
      </c>
      <c r="D1655" s="24" t="s">
        <v>3428</v>
      </c>
      <c r="E1655" s="24" t="s">
        <v>751</v>
      </c>
      <c r="F1655" s="55">
        <v>22232.216</v>
      </c>
      <c r="G1655" s="55">
        <v>28175.527500000004</v>
      </c>
      <c r="H1655" s="55">
        <v>43307.91</v>
      </c>
      <c r="I1655" s="53" t="str">
        <f t="shared" si="25"/>
        <v>IDX_ID_8164</v>
      </c>
    </row>
    <row r="1656" spans="2:9" x14ac:dyDescent="0.25">
      <c r="B1656" s="24" t="s">
        <v>84</v>
      </c>
      <c r="C1656" s="24" t="s">
        <v>3429</v>
      </c>
      <c r="D1656" s="24" t="s">
        <v>3430</v>
      </c>
      <c r="E1656" s="24" t="s">
        <v>2293</v>
      </c>
      <c r="F1656" s="55" t="s">
        <v>126</v>
      </c>
      <c r="G1656" s="55" t="s">
        <v>126</v>
      </c>
      <c r="H1656" s="55"/>
      <c r="I1656" s="53" t="str">
        <f t="shared" si="25"/>
        <v>IDX_ID_8321</v>
      </c>
    </row>
    <row r="1657" spans="2:9" x14ac:dyDescent="0.25">
      <c r="B1657" s="24" t="s">
        <v>84</v>
      </c>
      <c r="C1657" s="24" t="s">
        <v>3431</v>
      </c>
      <c r="D1657" s="24" t="s">
        <v>3432</v>
      </c>
      <c r="E1657" s="24" t="s">
        <v>2293</v>
      </c>
      <c r="F1657" s="55">
        <v>2612.16</v>
      </c>
      <c r="G1657" s="55">
        <v>4182.84</v>
      </c>
      <c r="H1657" s="55">
        <v>6668.48</v>
      </c>
      <c r="I1657" s="53" t="str">
        <f t="shared" si="25"/>
        <v>IDX_ID_9014</v>
      </c>
    </row>
    <row r="1658" spans="2:9" x14ac:dyDescent="0.25">
      <c r="B1658" s="24" t="s">
        <v>84</v>
      </c>
      <c r="C1658" s="24" t="s">
        <v>3433</v>
      </c>
      <c r="D1658" s="24" t="s">
        <v>3434</v>
      </c>
      <c r="E1658" s="24" t="s">
        <v>2293</v>
      </c>
      <c r="F1658" s="55">
        <v>600.20000000000005</v>
      </c>
      <c r="G1658" s="55">
        <v>1194.5025000000001</v>
      </c>
      <c r="H1658" s="55">
        <v>352.76</v>
      </c>
      <c r="I1658" s="53" t="str">
        <f t="shared" si="25"/>
        <v>IDX_ID_9022</v>
      </c>
    </row>
    <row r="1659" spans="2:9" x14ac:dyDescent="0.25">
      <c r="B1659" s="24" t="s">
        <v>84</v>
      </c>
      <c r="C1659" s="24" t="s">
        <v>3435</v>
      </c>
      <c r="D1659" s="24" t="s">
        <v>3436</v>
      </c>
      <c r="E1659" s="24" t="s">
        <v>2293</v>
      </c>
      <c r="F1659" s="55">
        <v>572.20799999999997</v>
      </c>
      <c r="G1659" s="55">
        <v>586.39499999999998</v>
      </c>
      <c r="H1659" s="55">
        <v>267.58999999999997</v>
      </c>
      <c r="I1659" s="53" t="str">
        <f t="shared" si="25"/>
        <v>IDX_ID_9055</v>
      </c>
    </row>
    <row r="1660" spans="2:9" x14ac:dyDescent="0.25">
      <c r="B1660" s="24" t="s">
        <v>84</v>
      </c>
      <c r="C1660" s="24" t="s">
        <v>3437</v>
      </c>
      <c r="D1660" s="24" t="s">
        <v>3438</v>
      </c>
      <c r="E1660" s="24" t="s">
        <v>2293</v>
      </c>
      <c r="F1660" s="55">
        <v>31.968000000000004</v>
      </c>
      <c r="G1660" s="55">
        <v>56.317500000000003</v>
      </c>
      <c r="H1660" s="55"/>
      <c r="I1660" s="53" t="str">
        <f t="shared" si="25"/>
        <v>IDX_ID_9089</v>
      </c>
    </row>
    <row r="1661" spans="2:9" x14ac:dyDescent="0.25">
      <c r="B1661" s="24" t="s">
        <v>84</v>
      </c>
      <c r="C1661" s="24" t="s">
        <v>3439</v>
      </c>
      <c r="D1661" s="24" t="s">
        <v>3440</v>
      </c>
      <c r="E1661" s="24" t="s">
        <v>2293</v>
      </c>
      <c r="F1661" s="55">
        <v>486.93599999999998</v>
      </c>
      <c r="G1661" s="55">
        <v>509.95500000000004</v>
      </c>
      <c r="H1661" s="55">
        <v>653.49</v>
      </c>
      <c r="I1661" s="53" t="str">
        <f t="shared" si="25"/>
        <v>IDX_ID_9121</v>
      </c>
    </row>
    <row r="1662" spans="2:9" x14ac:dyDescent="0.25">
      <c r="B1662" s="24" t="s">
        <v>84</v>
      </c>
      <c r="C1662" s="24" t="s">
        <v>3441</v>
      </c>
      <c r="D1662" s="24" t="s">
        <v>3442</v>
      </c>
      <c r="E1662" s="24" t="s">
        <v>2293</v>
      </c>
      <c r="F1662" s="55">
        <v>9534.5679999999993</v>
      </c>
      <c r="G1662" s="55">
        <v>11446.26</v>
      </c>
      <c r="H1662" s="55">
        <v>13625.85</v>
      </c>
      <c r="I1662" s="53" t="str">
        <f t="shared" si="25"/>
        <v>IDX_ID_9220</v>
      </c>
    </row>
    <row r="1663" spans="2:9" x14ac:dyDescent="0.25">
      <c r="B1663" s="24" t="s">
        <v>84</v>
      </c>
      <c r="C1663" s="24" t="s">
        <v>3443</v>
      </c>
      <c r="D1663" s="24" t="s">
        <v>3444</v>
      </c>
      <c r="E1663" s="24" t="s">
        <v>2293</v>
      </c>
      <c r="F1663" s="55">
        <v>-111.512</v>
      </c>
      <c r="G1663" s="55" t="s">
        <v>126</v>
      </c>
      <c r="H1663" s="55">
        <v>6425.46</v>
      </c>
      <c r="I1663" s="53" t="str">
        <f t="shared" si="25"/>
        <v>IDX_ID_9238</v>
      </c>
    </row>
    <row r="1664" spans="2:9" x14ac:dyDescent="0.25">
      <c r="B1664" s="24" t="s">
        <v>84</v>
      </c>
      <c r="C1664" s="24" t="s">
        <v>3445</v>
      </c>
      <c r="D1664" s="24" t="s">
        <v>3446</v>
      </c>
      <c r="E1664" s="24" t="s">
        <v>2293</v>
      </c>
      <c r="F1664" s="55">
        <v>-31.072000000000003</v>
      </c>
      <c r="G1664" s="55" t="s">
        <v>126</v>
      </c>
      <c r="H1664" s="55">
        <v>5552.11</v>
      </c>
      <c r="I1664" s="53" t="str">
        <f t="shared" si="25"/>
        <v>IDX_ID_9246</v>
      </c>
    </row>
    <row r="1665" spans="2:9" x14ac:dyDescent="0.25">
      <c r="B1665" s="24" t="s">
        <v>84</v>
      </c>
      <c r="C1665" s="24" t="s">
        <v>3447</v>
      </c>
      <c r="D1665" s="24" t="s">
        <v>3448</v>
      </c>
      <c r="E1665" s="24" t="s">
        <v>2293</v>
      </c>
      <c r="F1665" s="55">
        <v>80</v>
      </c>
      <c r="G1665" s="55">
        <v>92.752499999999998</v>
      </c>
      <c r="H1665" s="55">
        <v>37.659999999999997</v>
      </c>
      <c r="I1665" s="53" t="str">
        <f t="shared" si="25"/>
        <v>IDX_ID_9279</v>
      </c>
    </row>
    <row r="1666" spans="2:9" x14ac:dyDescent="0.25">
      <c r="B1666" s="24" t="s">
        <v>84</v>
      </c>
      <c r="C1666" s="24" t="s">
        <v>3449</v>
      </c>
      <c r="D1666" s="24" t="s">
        <v>3450</v>
      </c>
      <c r="E1666" s="24" t="s">
        <v>2293</v>
      </c>
      <c r="F1666" s="55">
        <v>960.85599999999999</v>
      </c>
      <c r="G1666" s="55">
        <v>1822.38</v>
      </c>
      <c r="H1666" s="55">
        <v>1425.7</v>
      </c>
      <c r="I1666" s="53" t="str">
        <f t="shared" si="25"/>
        <v>IDX_ID_9527</v>
      </c>
    </row>
    <row r="1667" spans="2:9" x14ac:dyDescent="0.25">
      <c r="B1667" s="24" t="s">
        <v>84</v>
      </c>
      <c r="C1667" s="24" t="s">
        <v>3451</v>
      </c>
      <c r="D1667" s="24" t="s">
        <v>3452</v>
      </c>
      <c r="E1667" s="24" t="s">
        <v>2293</v>
      </c>
      <c r="F1667" s="55">
        <v>1358.6559999999999</v>
      </c>
      <c r="G1667" s="55">
        <v>2888.1675</v>
      </c>
      <c r="H1667" s="55">
        <v>3700.18</v>
      </c>
      <c r="I1667" s="53" t="str">
        <f t="shared" si="25"/>
        <v>IDX_ID_9535</v>
      </c>
    </row>
    <row r="1668" spans="2:9" x14ac:dyDescent="0.25">
      <c r="B1668" s="24" t="s">
        <v>84</v>
      </c>
      <c r="C1668" s="24" t="s">
        <v>3453</v>
      </c>
      <c r="D1668" s="24" t="s">
        <v>3454</v>
      </c>
      <c r="E1668" s="24" t="s">
        <v>257</v>
      </c>
      <c r="F1668" s="55">
        <v>12779.168</v>
      </c>
      <c r="G1668" s="55">
        <v>11510.099999999999</v>
      </c>
      <c r="H1668" s="55">
        <v>16326.8</v>
      </c>
      <c r="I1668" s="53" t="str">
        <f t="shared" ref="I1668:I1731" si="26">"IDX_ID_" &amp; RIGHT(C1668,4)</f>
        <v>IDX_ID_0020</v>
      </c>
    </row>
    <row r="1669" spans="2:9" x14ac:dyDescent="0.25">
      <c r="B1669" s="24" t="s">
        <v>84</v>
      </c>
      <c r="C1669" s="24" t="s">
        <v>3455</v>
      </c>
      <c r="D1669" s="24" t="s">
        <v>3456</v>
      </c>
      <c r="E1669" s="24" t="s">
        <v>257</v>
      </c>
      <c r="F1669" s="55">
        <v>4608.3280000000004</v>
      </c>
      <c r="G1669" s="55">
        <v>2808.0225</v>
      </c>
      <c r="H1669" s="55">
        <v>4423.5600000000004</v>
      </c>
      <c r="I1669" s="53" t="str">
        <f t="shared" si="26"/>
        <v>IDX_ID_0061</v>
      </c>
    </row>
    <row r="1670" spans="2:9" x14ac:dyDescent="0.25">
      <c r="B1670" s="24" t="s">
        <v>84</v>
      </c>
      <c r="C1670" s="24" t="s">
        <v>3457</v>
      </c>
      <c r="D1670" s="24" t="s">
        <v>3458</v>
      </c>
      <c r="E1670" s="24" t="s">
        <v>257</v>
      </c>
      <c r="F1670" s="55" t="s">
        <v>126</v>
      </c>
      <c r="G1670" s="55">
        <v>821.0625</v>
      </c>
      <c r="H1670" s="55"/>
      <c r="I1670" s="53" t="str">
        <f t="shared" si="26"/>
        <v>IDX_ID_0079</v>
      </c>
    </row>
    <row r="1671" spans="2:9" x14ac:dyDescent="0.25">
      <c r="B1671" s="24" t="s">
        <v>84</v>
      </c>
      <c r="C1671" s="24" t="s">
        <v>3459</v>
      </c>
      <c r="D1671" s="24" t="s">
        <v>3460</v>
      </c>
      <c r="E1671" s="24" t="s">
        <v>2680</v>
      </c>
      <c r="F1671" s="55" t="s">
        <v>126</v>
      </c>
      <c r="G1671" s="55">
        <v>469.35749999999996</v>
      </c>
      <c r="H1671" s="55"/>
      <c r="I1671" s="53" t="str">
        <f t="shared" si="26"/>
        <v>IDX_ID_0186</v>
      </c>
    </row>
    <row r="1672" spans="2:9" x14ac:dyDescent="0.25">
      <c r="B1672" s="24" t="s">
        <v>84</v>
      </c>
      <c r="C1672" s="24" t="s">
        <v>3461</v>
      </c>
      <c r="D1672" s="24" t="s">
        <v>3462</v>
      </c>
      <c r="E1672" s="24" t="s">
        <v>257</v>
      </c>
      <c r="F1672" s="55" t="s">
        <v>126</v>
      </c>
      <c r="G1672" s="55" t="s">
        <v>126</v>
      </c>
      <c r="H1672" s="55">
        <v>1376.24</v>
      </c>
      <c r="I1672" s="53" t="str">
        <f t="shared" si="26"/>
        <v>IDX_ID_1010</v>
      </c>
    </row>
    <row r="1673" spans="2:9" x14ac:dyDescent="0.25">
      <c r="B1673" s="24" t="s">
        <v>84</v>
      </c>
      <c r="C1673" s="24" t="s">
        <v>3463</v>
      </c>
      <c r="D1673" s="24" t="s">
        <v>3464</v>
      </c>
      <c r="E1673" s="24" t="s">
        <v>2293</v>
      </c>
      <c r="F1673" s="55">
        <v>1467.1440000000002</v>
      </c>
      <c r="G1673" s="55">
        <v>2902.56</v>
      </c>
      <c r="H1673" s="55">
        <v>3012.75</v>
      </c>
      <c r="I1673" s="53" t="str">
        <f t="shared" si="26"/>
        <v>IDX_ID_1044</v>
      </c>
    </row>
    <row r="1674" spans="2:9" x14ac:dyDescent="0.25">
      <c r="B1674" s="24" t="s">
        <v>84</v>
      </c>
      <c r="C1674" s="24" t="s">
        <v>3465</v>
      </c>
      <c r="D1674" s="24" t="s">
        <v>3466</v>
      </c>
      <c r="E1674" s="24" t="s">
        <v>257</v>
      </c>
      <c r="F1674" s="55">
        <v>5836.3760000000002</v>
      </c>
      <c r="G1674" s="55">
        <v>6310.6875</v>
      </c>
      <c r="H1674" s="55">
        <v>9628.7900000000009</v>
      </c>
      <c r="I1674" s="53" t="str">
        <f t="shared" si="26"/>
        <v>IDX_ID_1291</v>
      </c>
    </row>
    <row r="1675" spans="2:9" x14ac:dyDescent="0.25">
      <c r="B1675" s="24" t="s">
        <v>84</v>
      </c>
      <c r="C1675" s="24" t="s">
        <v>3467</v>
      </c>
      <c r="D1675" s="24" t="s">
        <v>3468</v>
      </c>
      <c r="E1675" s="24" t="s">
        <v>257</v>
      </c>
      <c r="F1675" s="55">
        <v>32354.488000000001</v>
      </c>
      <c r="G1675" s="55">
        <v>25677.72</v>
      </c>
      <c r="H1675" s="55">
        <v>41365.24</v>
      </c>
      <c r="I1675" s="53" t="str">
        <f t="shared" si="26"/>
        <v>IDX_ID_1325</v>
      </c>
    </row>
    <row r="1676" spans="2:9" x14ac:dyDescent="0.25">
      <c r="B1676" s="24" t="s">
        <v>84</v>
      </c>
      <c r="C1676" s="24" t="s">
        <v>3469</v>
      </c>
      <c r="D1676" s="24" t="s">
        <v>3470</v>
      </c>
      <c r="E1676" s="24" t="s">
        <v>2293</v>
      </c>
      <c r="F1676" s="55">
        <v>1884.3200000000002</v>
      </c>
      <c r="G1676" s="55">
        <v>4464.9075000000003</v>
      </c>
      <c r="H1676" s="55">
        <v>4584.67</v>
      </c>
      <c r="I1676" s="53" t="str">
        <f t="shared" si="26"/>
        <v>IDX_ID_1333</v>
      </c>
    </row>
    <row r="1677" spans="2:9" x14ac:dyDescent="0.25">
      <c r="B1677" s="24" t="s">
        <v>84</v>
      </c>
      <c r="C1677" s="24" t="s">
        <v>3471</v>
      </c>
      <c r="D1677" s="24" t="s">
        <v>3472</v>
      </c>
      <c r="E1677" s="24" t="s">
        <v>2293</v>
      </c>
      <c r="F1677" s="55">
        <v>570.75200000000007</v>
      </c>
      <c r="G1677" s="55">
        <v>1223.6775</v>
      </c>
      <c r="H1677" s="55">
        <v>1278.93</v>
      </c>
      <c r="I1677" s="53" t="str">
        <f t="shared" si="26"/>
        <v>IDX_ID_1598</v>
      </c>
    </row>
    <row r="1678" spans="2:9" x14ac:dyDescent="0.25">
      <c r="B1678" s="24" t="s">
        <v>84</v>
      </c>
      <c r="C1678" s="24" t="s">
        <v>3473</v>
      </c>
      <c r="D1678" s="24" t="s">
        <v>3474</v>
      </c>
      <c r="E1678" s="24" t="s">
        <v>2293</v>
      </c>
      <c r="F1678" s="55">
        <v>1414.5840000000001</v>
      </c>
      <c r="G1678" s="55">
        <v>2261.7449999999999</v>
      </c>
      <c r="H1678" s="55">
        <v>3372.36</v>
      </c>
      <c r="I1678" s="53" t="str">
        <f t="shared" si="26"/>
        <v>IDX_ID_1705</v>
      </c>
    </row>
    <row r="1679" spans="2:9" x14ac:dyDescent="0.25">
      <c r="B1679" s="24" t="s">
        <v>84</v>
      </c>
      <c r="C1679" s="24" t="s">
        <v>3475</v>
      </c>
      <c r="D1679" s="24" t="s">
        <v>3476</v>
      </c>
      <c r="E1679" s="24" t="s">
        <v>2293</v>
      </c>
      <c r="F1679" s="55">
        <v>3380.9440000000004</v>
      </c>
      <c r="G1679" s="55">
        <v>3491.7374999999997</v>
      </c>
      <c r="H1679" s="55">
        <v>4123.22</v>
      </c>
      <c r="I1679" s="53" t="str">
        <f t="shared" si="26"/>
        <v>IDX_ID_1804</v>
      </c>
    </row>
    <row r="1680" spans="2:9" x14ac:dyDescent="0.25">
      <c r="B1680" s="24" t="s">
        <v>84</v>
      </c>
      <c r="C1680" s="24" t="s">
        <v>3477</v>
      </c>
      <c r="D1680" s="24" t="s">
        <v>3478</v>
      </c>
      <c r="E1680" s="24" t="s">
        <v>2293</v>
      </c>
      <c r="F1680" s="55">
        <v>16325.192000000003</v>
      </c>
      <c r="G1680" s="55">
        <v>13953.165000000001</v>
      </c>
      <c r="H1680" s="55">
        <v>17417.07</v>
      </c>
      <c r="I1680" s="53" t="str">
        <f t="shared" si="26"/>
        <v>IDX_ID_1812</v>
      </c>
    </row>
    <row r="1681" spans="2:9" x14ac:dyDescent="0.25">
      <c r="B1681" s="24" t="s">
        <v>84</v>
      </c>
      <c r="C1681" s="24" t="s">
        <v>3479</v>
      </c>
      <c r="D1681" s="24" t="s">
        <v>3480</v>
      </c>
      <c r="E1681" s="24" t="s">
        <v>2293</v>
      </c>
      <c r="F1681" s="55">
        <v>883.23199999999997</v>
      </c>
      <c r="G1681" s="55">
        <v>1948.1475</v>
      </c>
      <c r="H1681" s="55">
        <v>1767.52</v>
      </c>
      <c r="I1681" s="53" t="str">
        <f t="shared" si="26"/>
        <v>IDX_ID_1820</v>
      </c>
    </row>
    <row r="1682" spans="2:9" x14ac:dyDescent="0.25">
      <c r="B1682" s="24" t="s">
        <v>84</v>
      </c>
      <c r="C1682" s="24" t="s">
        <v>3481</v>
      </c>
      <c r="D1682" s="24" t="s">
        <v>3482</v>
      </c>
      <c r="E1682" s="24" t="s">
        <v>2293</v>
      </c>
      <c r="F1682" s="55">
        <v>651.96800000000007</v>
      </c>
      <c r="G1682" s="55">
        <v>1008.4575</v>
      </c>
      <c r="H1682" s="55">
        <v>1550.71</v>
      </c>
      <c r="I1682" s="53" t="str">
        <f t="shared" si="26"/>
        <v>IDX_ID_1838</v>
      </c>
    </row>
    <row r="1683" spans="2:9" x14ac:dyDescent="0.25">
      <c r="B1683" s="24" t="s">
        <v>84</v>
      </c>
      <c r="C1683" s="24" t="s">
        <v>3483</v>
      </c>
      <c r="D1683" s="24" t="s">
        <v>3484</v>
      </c>
      <c r="E1683" s="24" t="s">
        <v>2293</v>
      </c>
      <c r="F1683" s="55">
        <v>8532.6080000000002</v>
      </c>
      <c r="G1683" s="55">
        <v>10680.337500000001</v>
      </c>
      <c r="H1683" s="55">
        <v>13052.8</v>
      </c>
      <c r="I1683" s="53" t="str">
        <f t="shared" si="26"/>
        <v>IDX_ID_1853</v>
      </c>
    </row>
    <row r="1684" spans="2:9" x14ac:dyDescent="0.25">
      <c r="B1684" s="24" t="s">
        <v>84</v>
      </c>
      <c r="C1684" s="24" t="s">
        <v>3485</v>
      </c>
      <c r="D1684" s="24" t="s">
        <v>3486</v>
      </c>
      <c r="E1684" s="24" t="s">
        <v>2293</v>
      </c>
      <c r="F1684" s="55">
        <v>3154.8960000000002</v>
      </c>
      <c r="G1684" s="55">
        <v>2430.3150000000001</v>
      </c>
      <c r="H1684" s="55">
        <v>4752.6099999999997</v>
      </c>
      <c r="I1684" s="53" t="str">
        <f t="shared" si="26"/>
        <v>IDX_ID_1903</v>
      </c>
    </row>
    <row r="1685" spans="2:9" x14ac:dyDescent="0.25">
      <c r="B1685" s="24" t="s">
        <v>84</v>
      </c>
      <c r="C1685" s="24" t="s">
        <v>3487</v>
      </c>
      <c r="D1685" s="24" t="s">
        <v>3488</v>
      </c>
      <c r="E1685" s="24" t="s">
        <v>2293</v>
      </c>
      <c r="F1685" s="55">
        <v>6426.3120000000008</v>
      </c>
      <c r="G1685" s="55">
        <v>7009.2525000000005</v>
      </c>
      <c r="H1685" s="55">
        <v>7901.34</v>
      </c>
      <c r="I1685" s="53" t="str">
        <f t="shared" si="26"/>
        <v>IDX_ID_1929</v>
      </c>
    </row>
    <row r="1686" spans="2:9" x14ac:dyDescent="0.25">
      <c r="B1686" s="24" t="s">
        <v>84</v>
      </c>
      <c r="C1686" s="24" t="s">
        <v>3489</v>
      </c>
      <c r="D1686" s="24" t="s">
        <v>3490</v>
      </c>
      <c r="E1686" s="24" t="s">
        <v>2293</v>
      </c>
      <c r="F1686" s="55">
        <v>2341.096</v>
      </c>
      <c r="G1686" s="55">
        <v>1983.4499999999998</v>
      </c>
      <c r="H1686" s="55">
        <v>3664.91</v>
      </c>
      <c r="I1686" s="53" t="str">
        <f t="shared" si="26"/>
        <v>IDX_ID_1937</v>
      </c>
    </row>
    <row r="1687" spans="2:9" x14ac:dyDescent="0.25">
      <c r="B1687" s="24" t="s">
        <v>84</v>
      </c>
      <c r="C1687" s="24" t="s">
        <v>3491</v>
      </c>
      <c r="D1687" s="24" t="s">
        <v>3492</v>
      </c>
      <c r="E1687" s="24" t="s">
        <v>2374</v>
      </c>
      <c r="F1687" s="55">
        <v>8907.616</v>
      </c>
      <c r="G1687" s="55">
        <v>10482.135</v>
      </c>
      <c r="H1687" s="55">
        <v>12213.65</v>
      </c>
      <c r="I1687" s="53" t="str">
        <f t="shared" si="26"/>
        <v>IDX_ID_6340</v>
      </c>
    </row>
    <row r="1688" spans="2:9" x14ac:dyDescent="0.25">
      <c r="B1688" s="24" t="s">
        <v>84</v>
      </c>
      <c r="C1688" s="24" t="s">
        <v>3493</v>
      </c>
      <c r="D1688" s="24" t="s">
        <v>3494</v>
      </c>
      <c r="E1688" s="24" t="s">
        <v>2374</v>
      </c>
      <c r="F1688" s="55">
        <v>5966.2400000000007</v>
      </c>
      <c r="G1688" s="55">
        <v>10690.057499999999</v>
      </c>
      <c r="H1688" s="55">
        <v>13167.3</v>
      </c>
      <c r="I1688" s="53" t="str">
        <f t="shared" si="26"/>
        <v>IDX_ID_6357</v>
      </c>
    </row>
    <row r="1689" spans="2:9" x14ac:dyDescent="0.25">
      <c r="B1689" s="24" t="s">
        <v>84</v>
      </c>
      <c r="C1689" s="24" t="s">
        <v>3495</v>
      </c>
      <c r="D1689" s="24" t="s">
        <v>3496</v>
      </c>
      <c r="E1689" s="24" t="s">
        <v>2374</v>
      </c>
      <c r="F1689" s="55">
        <v>1265.7920000000001</v>
      </c>
      <c r="G1689" s="55">
        <v>1444.6875</v>
      </c>
      <c r="H1689" s="55">
        <v>2940.17</v>
      </c>
      <c r="I1689" s="53" t="str">
        <f t="shared" si="26"/>
        <v>IDX_ID_6381</v>
      </c>
    </row>
    <row r="1690" spans="2:9" x14ac:dyDescent="0.25">
      <c r="B1690" s="24" t="s">
        <v>84</v>
      </c>
      <c r="C1690" s="24" t="s">
        <v>3497</v>
      </c>
      <c r="D1690" s="24" t="s">
        <v>3498</v>
      </c>
      <c r="E1690" s="24" t="s">
        <v>2293</v>
      </c>
      <c r="F1690" s="55" t="s">
        <v>126</v>
      </c>
      <c r="G1690" s="55">
        <v>196.16250000000002</v>
      </c>
      <c r="H1690" s="55"/>
      <c r="I1690" s="53" t="str">
        <f t="shared" si="26"/>
        <v>IDX_ID_9054</v>
      </c>
    </row>
    <row r="1691" spans="2:9" x14ac:dyDescent="0.25">
      <c r="B1691" s="24" t="s">
        <v>84</v>
      </c>
      <c r="C1691" s="24" t="s">
        <v>3499</v>
      </c>
      <c r="D1691" s="24" t="s">
        <v>3500</v>
      </c>
      <c r="E1691" s="24" t="s">
        <v>2293</v>
      </c>
      <c r="F1691" s="55" t="s">
        <v>126</v>
      </c>
      <c r="G1691" s="55">
        <v>172.42500000000001</v>
      </c>
      <c r="H1691" s="55"/>
      <c r="I1691" s="53" t="str">
        <f t="shared" si="26"/>
        <v>IDX_ID_9088</v>
      </c>
    </row>
    <row r="1692" spans="2:9" x14ac:dyDescent="0.25">
      <c r="B1692" s="24" t="s">
        <v>84</v>
      </c>
      <c r="C1692" s="24" t="s">
        <v>3501</v>
      </c>
      <c r="D1692" s="24" t="s">
        <v>3502</v>
      </c>
      <c r="E1692" s="24" t="s">
        <v>2340</v>
      </c>
      <c r="F1692" s="55" t="s">
        <v>126</v>
      </c>
      <c r="G1692" s="55">
        <v>160.44</v>
      </c>
      <c r="H1692" s="55"/>
      <c r="I1692" s="53" t="str">
        <f t="shared" si="26"/>
        <v>IDX_ID_9104</v>
      </c>
    </row>
    <row r="1693" spans="2:9" x14ac:dyDescent="0.25">
      <c r="B1693" s="24" t="s">
        <v>84</v>
      </c>
      <c r="C1693" s="24" t="s">
        <v>3503</v>
      </c>
      <c r="D1693" s="24" t="s">
        <v>3504</v>
      </c>
      <c r="E1693" s="24" t="s">
        <v>257</v>
      </c>
      <c r="F1693" s="55">
        <v>4537.4400000000005</v>
      </c>
      <c r="G1693" s="55">
        <v>2916.2925</v>
      </c>
      <c r="H1693" s="55">
        <v>2253.0700000000002</v>
      </c>
      <c r="I1693" s="53" t="str">
        <f t="shared" si="26"/>
        <v>IDX_ID_9765</v>
      </c>
    </row>
    <row r="1694" spans="2:9" x14ac:dyDescent="0.25">
      <c r="B1694" s="24" t="s">
        <v>84</v>
      </c>
      <c r="C1694" s="24" t="s">
        <v>3505</v>
      </c>
      <c r="D1694" s="24" t="s">
        <v>3506</v>
      </c>
      <c r="E1694" s="24" t="s">
        <v>2293</v>
      </c>
      <c r="F1694" s="55">
        <v>1786.9840000000002</v>
      </c>
      <c r="G1694" s="55">
        <v>3021.375</v>
      </c>
      <c r="H1694" s="55">
        <v>5364.37</v>
      </c>
      <c r="I1694" s="53" t="str">
        <f t="shared" si="26"/>
        <v>IDX_ID_0359</v>
      </c>
    </row>
    <row r="1695" spans="2:9" x14ac:dyDescent="0.25">
      <c r="B1695" s="24" t="s">
        <v>84</v>
      </c>
      <c r="C1695" s="24" t="s">
        <v>3507</v>
      </c>
      <c r="D1695" s="24" t="s">
        <v>3508</v>
      </c>
      <c r="E1695" s="24" t="s">
        <v>2293</v>
      </c>
      <c r="F1695" s="55">
        <v>342.13600000000002</v>
      </c>
      <c r="G1695" s="55">
        <v>490.37250000000006</v>
      </c>
      <c r="H1695" s="55">
        <v>396.18</v>
      </c>
      <c r="I1695" s="53" t="str">
        <f t="shared" si="26"/>
        <v>IDX_ID_0623</v>
      </c>
    </row>
    <row r="1696" spans="2:9" x14ac:dyDescent="0.25">
      <c r="B1696" s="24" t="s">
        <v>84</v>
      </c>
      <c r="C1696" s="24" t="s">
        <v>3509</v>
      </c>
      <c r="D1696" s="24" t="s">
        <v>3510</v>
      </c>
      <c r="E1696" s="24" t="s">
        <v>2293</v>
      </c>
      <c r="F1696" s="55">
        <v>216.864</v>
      </c>
      <c r="G1696" s="55">
        <v>373.46999999999997</v>
      </c>
      <c r="H1696" s="55">
        <v>407.42</v>
      </c>
      <c r="I1696" s="53" t="str">
        <f t="shared" si="26"/>
        <v>IDX_ID_0706</v>
      </c>
    </row>
    <row r="1697" spans="2:9" x14ac:dyDescent="0.25">
      <c r="B1697" s="24" t="s">
        <v>84</v>
      </c>
      <c r="C1697" s="24" t="s">
        <v>3511</v>
      </c>
      <c r="D1697" s="24" t="s">
        <v>3512</v>
      </c>
      <c r="E1697" s="24" t="s">
        <v>2293</v>
      </c>
      <c r="F1697" s="55">
        <v>3241.6880000000001</v>
      </c>
      <c r="G1697" s="55">
        <v>2636.61</v>
      </c>
      <c r="H1697" s="55">
        <v>4107.33</v>
      </c>
      <c r="I1697" s="53" t="str">
        <f t="shared" si="26"/>
        <v>IDX_ID_1597</v>
      </c>
    </row>
    <row r="1698" spans="2:9" x14ac:dyDescent="0.25">
      <c r="B1698" s="24" t="s">
        <v>84</v>
      </c>
      <c r="C1698" s="24" t="s">
        <v>3513</v>
      </c>
      <c r="D1698" s="24" t="s">
        <v>3514</v>
      </c>
      <c r="E1698" s="24" t="s">
        <v>2293</v>
      </c>
      <c r="F1698" s="55">
        <v>150.47999999999999</v>
      </c>
      <c r="G1698" s="55">
        <v>1248.8025</v>
      </c>
      <c r="H1698" s="55">
        <v>166.03</v>
      </c>
      <c r="I1698" s="53" t="str">
        <f t="shared" si="26"/>
        <v>IDX_ID_1720</v>
      </c>
    </row>
    <row r="1699" spans="2:9" x14ac:dyDescent="0.25">
      <c r="B1699" s="24" t="s">
        <v>84</v>
      </c>
      <c r="C1699" s="24" t="s">
        <v>3515</v>
      </c>
      <c r="D1699" s="24" t="s">
        <v>3516</v>
      </c>
      <c r="E1699" s="24" t="s">
        <v>2293</v>
      </c>
      <c r="F1699" s="55">
        <v>808.65600000000006</v>
      </c>
      <c r="G1699" s="55">
        <v>7255.0349999999999</v>
      </c>
      <c r="H1699" s="55">
        <v>743.23</v>
      </c>
      <c r="I1699" s="53" t="str">
        <f t="shared" si="26"/>
        <v>IDX_ID_1738</v>
      </c>
    </row>
    <row r="1700" spans="2:9" x14ac:dyDescent="0.25">
      <c r="B1700" s="24" t="s">
        <v>84</v>
      </c>
      <c r="C1700" s="24" t="s">
        <v>3517</v>
      </c>
      <c r="D1700" s="24" t="s">
        <v>3518</v>
      </c>
      <c r="E1700" s="24" t="s">
        <v>2293</v>
      </c>
      <c r="F1700" s="55" t="s">
        <v>126</v>
      </c>
      <c r="G1700" s="55">
        <v>172.67249999999999</v>
      </c>
      <c r="H1700" s="55"/>
      <c r="I1700" s="53" t="str">
        <f t="shared" si="26"/>
        <v>IDX_ID_1746</v>
      </c>
    </row>
    <row r="1701" spans="2:9" x14ac:dyDescent="0.25">
      <c r="B1701" s="24" t="s">
        <v>84</v>
      </c>
      <c r="C1701" s="24" t="s">
        <v>3519</v>
      </c>
      <c r="D1701" s="24" t="s">
        <v>3520</v>
      </c>
      <c r="E1701" s="24" t="s">
        <v>2293</v>
      </c>
      <c r="F1701" s="55" t="s">
        <v>126</v>
      </c>
      <c r="G1701" s="55">
        <v>398.72249999999997</v>
      </c>
      <c r="H1701" s="55">
        <v>344.52</v>
      </c>
      <c r="I1701" s="53" t="str">
        <f t="shared" si="26"/>
        <v>IDX_ID_1795</v>
      </c>
    </row>
    <row r="1702" spans="2:9" x14ac:dyDescent="0.25">
      <c r="B1702" s="24" t="s">
        <v>84</v>
      </c>
      <c r="C1702" s="24" t="s">
        <v>3521</v>
      </c>
      <c r="D1702" s="24" t="s">
        <v>3522</v>
      </c>
      <c r="E1702" s="24" t="s">
        <v>2293</v>
      </c>
      <c r="F1702" s="55">
        <v>21852.112000000001</v>
      </c>
      <c r="G1702" s="55">
        <v>24793.514999999999</v>
      </c>
      <c r="H1702" s="55">
        <v>30858.38</v>
      </c>
      <c r="I1702" s="53" t="str">
        <f t="shared" si="26"/>
        <v>IDX_ID_1969</v>
      </c>
    </row>
    <row r="1703" spans="2:9" x14ac:dyDescent="0.25">
      <c r="B1703" s="24" t="s">
        <v>84</v>
      </c>
      <c r="C1703" s="24" t="s">
        <v>3523</v>
      </c>
      <c r="D1703" s="24" t="s">
        <v>3524</v>
      </c>
      <c r="E1703" s="24" t="s">
        <v>2293</v>
      </c>
      <c r="F1703" s="55">
        <v>13126.567999999999</v>
      </c>
      <c r="G1703" s="55">
        <v>13955.8125</v>
      </c>
      <c r="H1703" s="55">
        <v>13577.69</v>
      </c>
      <c r="I1703" s="53" t="str">
        <f t="shared" si="26"/>
        <v>IDX_ID_1977</v>
      </c>
    </row>
    <row r="1704" spans="2:9" x14ac:dyDescent="0.25">
      <c r="B1704" s="24" t="s">
        <v>84</v>
      </c>
      <c r="C1704" s="24" t="s">
        <v>3525</v>
      </c>
      <c r="D1704" s="24" t="s">
        <v>3526</v>
      </c>
      <c r="E1704" s="24" t="s">
        <v>2293</v>
      </c>
      <c r="F1704" s="55">
        <v>59484.36</v>
      </c>
      <c r="G1704" s="55">
        <v>31306.4925</v>
      </c>
      <c r="H1704" s="55">
        <v>29741.599999999999</v>
      </c>
      <c r="I1704" s="53" t="str">
        <f t="shared" si="26"/>
        <v>IDX_ID_2165</v>
      </c>
    </row>
    <row r="1705" spans="2:9" x14ac:dyDescent="0.25">
      <c r="B1705" s="24" t="s">
        <v>84</v>
      </c>
      <c r="C1705" s="24" t="s">
        <v>3527</v>
      </c>
      <c r="D1705" s="24" t="s">
        <v>3528</v>
      </c>
      <c r="E1705" s="24" t="s">
        <v>2293</v>
      </c>
      <c r="F1705" s="55">
        <v>48.072000000000003</v>
      </c>
      <c r="G1705" s="55">
        <v>16935.974999999999</v>
      </c>
      <c r="H1705" s="55">
        <v>15517.35</v>
      </c>
      <c r="I1705" s="53" t="str">
        <f t="shared" si="26"/>
        <v>IDX_ID_2173</v>
      </c>
    </row>
    <row r="1706" spans="2:9" x14ac:dyDescent="0.25">
      <c r="B1706" s="24" t="s">
        <v>84</v>
      </c>
      <c r="C1706" s="24" t="s">
        <v>3529</v>
      </c>
      <c r="D1706" s="24" t="s">
        <v>3530</v>
      </c>
      <c r="E1706" s="24" t="s">
        <v>2293</v>
      </c>
      <c r="F1706" s="55" t="s">
        <v>126</v>
      </c>
      <c r="G1706" s="55" t="s">
        <v>126</v>
      </c>
      <c r="H1706" s="55"/>
      <c r="I1706" s="53" t="str">
        <f t="shared" si="26"/>
        <v>IDX_ID_2249</v>
      </c>
    </row>
    <row r="1707" spans="2:9" x14ac:dyDescent="0.25">
      <c r="B1707" s="24" t="s">
        <v>84</v>
      </c>
      <c r="C1707" s="24" t="s">
        <v>3531</v>
      </c>
      <c r="D1707" s="24" t="s">
        <v>3532</v>
      </c>
      <c r="E1707" s="24" t="s">
        <v>2293</v>
      </c>
      <c r="F1707" s="55" t="s">
        <v>126</v>
      </c>
      <c r="G1707" s="55">
        <v>4112.5125000000007</v>
      </c>
      <c r="H1707" s="55">
        <v>12607.85</v>
      </c>
      <c r="I1707" s="53" t="str">
        <f t="shared" si="26"/>
        <v>IDX_ID_2322</v>
      </c>
    </row>
    <row r="1708" spans="2:9" x14ac:dyDescent="0.25">
      <c r="B1708" s="24" t="s">
        <v>84</v>
      </c>
      <c r="C1708" s="24" t="s">
        <v>3533</v>
      </c>
      <c r="D1708" s="24" t="s">
        <v>3534</v>
      </c>
      <c r="E1708" s="24" t="s">
        <v>2340</v>
      </c>
      <c r="F1708" s="55" t="s">
        <v>126</v>
      </c>
      <c r="G1708" s="55">
        <v>728.11500000000001</v>
      </c>
      <c r="H1708" s="55"/>
      <c r="I1708" s="53" t="str">
        <f t="shared" si="26"/>
        <v>IDX_ID_2355</v>
      </c>
    </row>
    <row r="1709" spans="2:9" x14ac:dyDescent="0.25">
      <c r="B1709" s="24" t="s">
        <v>84</v>
      </c>
      <c r="C1709" s="24" t="s">
        <v>3535</v>
      </c>
      <c r="D1709" s="24" t="s">
        <v>3536</v>
      </c>
      <c r="E1709" s="24" t="s">
        <v>2340</v>
      </c>
      <c r="F1709" s="55">
        <v>8374.4639999999999</v>
      </c>
      <c r="G1709" s="55">
        <v>21921.03</v>
      </c>
      <c r="H1709" s="55"/>
      <c r="I1709" s="53" t="str">
        <f t="shared" si="26"/>
        <v>IDX_ID_2363</v>
      </c>
    </row>
    <row r="1710" spans="2:9" x14ac:dyDescent="0.25">
      <c r="B1710" s="24" t="s">
        <v>84</v>
      </c>
      <c r="C1710" s="24" t="s">
        <v>3537</v>
      </c>
      <c r="D1710" s="24" t="s">
        <v>3538</v>
      </c>
      <c r="E1710" s="24" t="s">
        <v>2340</v>
      </c>
      <c r="F1710" s="55">
        <v>2469.8880000000004</v>
      </c>
      <c r="G1710" s="55">
        <v>4325.76</v>
      </c>
      <c r="H1710" s="55">
        <v>3087.36</v>
      </c>
      <c r="I1710" s="53" t="str">
        <f t="shared" si="26"/>
        <v>IDX_ID_2371</v>
      </c>
    </row>
    <row r="1711" spans="2:9" x14ac:dyDescent="0.25">
      <c r="B1711" s="24" t="s">
        <v>84</v>
      </c>
      <c r="C1711" s="24" t="s">
        <v>3539</v>
      </c>
      <c r="D1711" s="24" t="s">
        <v>3540</v>
      </c>
      <c r="E1711" s="24" t="s">
        <v>2340</v>
      </c>
      <c r="F1711" s="55">
        <v>2469.8880000000004</v>
      </c>
      <c r="G1711" s="55">
        <v>4973.76</v>
      </c>
      <c r="H1711" s="55">
        <v>4631.04</v>
      </c>
      <c r="I1711" s="53" t="str">
        <f t="shared" si="26"/>
        <v>IDX_ID_2389</v>
      </c>
    </row>
    <row r="1712" spans="2:9" x14ac:dyDescent="0.25">
      <c r="B1712" s="24" t="s">
        <v>84</v>
      </c>
      <c r="C1712" s="24" t="s">
        <v>3541</v>
      </c>
      <c r="D1712" s="24" t="s">
        <v>3542</v>
      </c>
      <c r="E1712" s="24" t="s">
        <v>2340</v>
      </c>
      <c r="F1712" s="55">
        <v>1234.9440000000002</v>
      </c>
      <c r="G1712" s="55">
        <v>3366.7200000000003</v>
      </c>
      <c r="H1712" s="55">
        <v>1543.68</v>
      </c>
      <c r="I1712" s="53" t="str">
        <f t="shared" si="26"/>
        <v>IDX_ID_2397</v>
      </c>
    </row>
    <row r="1713" spans="2:9" x14ac:dyDescent="0.25">
      <c r="B1713" s="24" t="s">
        <v>84</v>
      </c>
      <c r="C1713" s="24" t="s">
        <v>3543</v>
      </c>
      <c r="D1713" s="24" t="s">
        <v>3544</v>
      </c>
      <c r="E1713" s="24" t="s">
        <v>751</v>
      </c>
      <c r="F1713" s="55">
        <v>2186.88</v>
      </c>
      <c r="G1713" s="55">
        <v>3478.8374999999996</v>
      </c>
      <c r="H1713" s="55">
        <v>10934.4</v>
      </c>
      <c r="I1713" s="53" t="str">
        <f t="shared" si="26"/>
        <v>IDX_ID_2413</v>
      </c>
    </row>
    <row r="1714" spans="2:9" x14ac:dyDescent="0.25">
      <c r="B1714" s="24" t="s">
        <v>84</v>
      </c>
      <c r="C1714" s="24" t="s">
        <v>3545</v>
      </c>
      <c r="D1714" s="24" t="s">
        <v>3546</v>
      </c>
      <c r="E1714" s="24" t="s">
        <v>751</v>
      </c>
      <c r="F1714" s="55" t="s">
        <v>126</v>
      </c>
      <c r="G1714" s="55">
        <v>2161.7624999999998</v>
      </c>
      <c r="H1714" s="55">
        <v>8200.7999999999993</v>
      </c>
      <c r="I1714" s="53" t="str">
        <f t="shared" si="26"/>
        <v>IDX_ID_2579</v>
      </c>
    </row>
    <row r="1715" spans="2:9" x14ac:dyDescent="0.25">
      <c r="B1715" s="24" t="s">
        <v>84</v>
      </c>
      <c r="C1715" s="24" t="s">
        <v>3547</v>
      </c>
      <c r="D1715" s="24" t="s">
        <v>3548</v>
      </c>
      <c r="E1715" s="24" t="s">
        <v>2340</v>
      </c>
      <c r="F1715" s="55" t="s">
        <v>126</v>
      </c>
      <c r="G1715" s="55">
        <v>590.09999999999991</v>
      </c>
      <c r="H1715" s="55"/>
      <c r="I1715" s="53" t="str">
        <f t="shared" si="26"/>
        <v>IDX_ID_2983</v>
      </c>
    </row>
    <row r="1716" spans="2:9" x14ac:dyDescent="0.25">
      <c r="B1716" s="24" t="s">
        <v>84</v>
      </c>
      <c r="C1716" s="24" t="s">
        <v>3549</v>
      </c>
      <c r="D1716" s="24" t="s">
        <v>3550</v>
      </c>
      <c r="E1716" s="24" t="s">
        <v>257</v>
      </c>
      <c r="F1716" s="55" t="s">
        <v>126</v>
      </c>
      <c r="G1716" s="55">
        <v>226.66500000000002</v>
      </c>
      <c r="H1716" s="55"/>
      <c r="I1716" s="53" t="str">
        <f t="shared" si="26"/>
        <v>IDX_ID_3155</v>
      </c>
    </row>
    <row r="1717" spans="2:9" x14ac:dyDescent="0.25">
      <c r="B1717" s="24" t="s">
        <v>84</v>
      </c>
      <c r="C1717" s="24" t="s">
        <v>3551</v>
      </c>
      <c r="D1717" s="24" t="s">
        <v>3552</v>
      </c>
      <c r="E1717" s="24" t="s">
        <v>191</v>
      </c>
      <c r="F1717" s="55">
        <v>46.080000000000005</v>
      </c>
      <c r="G1717" s="55" t="s">
        <v>126</v>
      </c>
      <c r="H1717" s="55"/>
      <c r="I1717" s="53" t="str">
        <f t="shared" si="26"/>
        <v>IDX_ID_3213</v>
      </c>
    </row>
    <row r="1718" spans="2:9" x14ac:dyDescent="0.25">
      <c r="B1718" s="24" t="s">
        <v>84</v>
      </c>
      <c r="C1718" s="24" t="s">
        <v>3553</v>
      </c>
      <c r="D1718" s="24" t="s">
        <v>3554</v>
      </c>
      <c r="E1718" s="24" t="s">
        <v>2709</v>
      </c>
      <c r="F1718" s="55">
        <v>312.8</v>
      </c>
      <c r="G1718" s="55">
        <v>157.35000000000002</v>
      </c>
      <c r="H1718" s="55">
        <v>345</v>
      </c>
      <c r="I1718" s="53" t="str">
        <f t="shared" si="26"/>
        <v>IDX_ID_3270</v>
      </c>
    </row>
    <row r="1719" spans="2:9" x14ac:dyDescent="0.25">
      <c r="B1719" s="24" t="s">
        <v>84</v>
      </c>
      <c r="C1719" s="24" t="s">
        <v>3555</v>
      </c>
      <c r="D1719" s="24" t="s">
        <v>3556</v>
      </c>
      <c r="E1719" s="24" t="s">
        <v>2709</v>
      </c>
      <c r="F1719" s="55">
        <v>698.14400000000001</v>
      </c>
      <c r="G1719" s="55">
        <v>617.64</v>
      </c>
      <c r="H1719" s="55">
        <v>845.25</v>
      </c>
      <c r="I1719" s="53" t="str">
        <f t="shared" si="26"/>
        <v>IDX_ID_3296</v>
      </c>
    </row>
    <row r="1720" spans="2:9" x14ac:dyDescent="0.25">
      <c r="B1720" s="24" t="s">
        <v>84</v>
      </c>
      <c r="C1720" s="24" t="s">
        <v>3557</v>
      </c>
      <c r="D1720" s="24" t="s">
        <v>3558</v>
      </c>
      <c r="E1720" s="24" t="s">
        <v>2709</v>
      </c>
      <c r="F1720" s="55">
        <v>702.57600000000002</v>
      </c>
      <c r="G1720" s="55">
        <v>537.5625</v>
      </c>
      <c r="H1720" s="55">
        <v>1118.2</v>
      </c>
      <c r="I1720" s="53" t="str">
        <f t="shared" si="26"/>
        <v>IDX_ID_3304</v>
      </c>
    </row>
    <row r="1721" spans="2:9" x14ac:dyDescent="0.25">
      <c r="B1721" s="24" t="s">
        <v>84</v>
      </c>
      <c r="C1721" s="24" t="s">
        <v>3559</v>
      </c>
      <c r="D1721" s="24" t="s">
        <v>3560</v>
      </c>
      <c r="E1721" s="24" t="s">
        <v>2709</v>
      </c>
      <c r="F1721" s="55">
        <v>269.56799999999998</v>
      </c>
      <c r="G1721" s="55">
        <v>423.97499999999997</v>
      </c>
      <c r="H1721" s="55">
        <v>1020.8</v>
      </c>
      <c r="I1721" s="53" t="str">
        <f t="shared" si="26"/>
        <v>IDX_ID_3312</v>
      </c>
    </row>
    <row r="1722" spans="2:9" x14ac:dyDescent="0.25">
      <c r="B1722" s="24" t="s">
        <v>84</v>
      </c>
      <c r="C1722" s="24" t="s">
        <v>3561</v>
      </c>
      <c r="D1722" s="24" t="s">
        <v>3562</v>
      </c>
      <c r="E1722" s="24" t="s">
        <v>2709</v>
      </c>
      <c r="F1722" s="55">
        <v>423.36000000000007</v>
      </c>
      <c r="G1722" s="55">
        <v>196.875</v>
      </c>
      <c r="H1722" s="55"/>
      <c r="I1722" s="53" t="str">
        <f t="shared" si="26"/>
        <v>IDX_ID_3320</v>
      </c>
    </row>
    <row r="1723" spans="2:9" x14ac:dyDescent="0.25">
      <c r="B1723" s="24" t="s">
        <v>84</v>
      </c>
      <c r="C1723" s="24" t="s">
        <v>3563</v>
      </c>
      <c r="D1723" s="24" t="s">
        <v>3564</v>
      </c>
      <c r="E1723" s="24" t="s">
        <v>2709</v>
      </c>
      <c r="F1723" s="55" t="s">
        <v>126</v>
      </c>
      <c r="G1723" s="55" t="s">
        <v>126</v>
      </c>
      <c r="H1723" s="55"/>
      <c r="I1723" s="53" t="str">
        <f t="shared" si="26"/>
        <v>IDX_ID_3338</v>
      </c>
    </row>
    <row r="1724" spans="2:9" x14ac:dyDescent="0.25">
      <c r="B1724" s="24" t="s">
        <v>84</v>
      </c>
      <c r="C1724" s="24" t="s">
        <v>3565</v>
      </c>
      <c r="D1724" s="24" t="s">
        <v>3566</v>
      </c>
      <c r="E1724" s="24" t="s">
        <v>191</v>
      </c>
      <c r="F1724" s="55">
        <v>83.944000000000017</v>
      </c>
      <c r="G1724" s="55" t="s">
        <v>126</v>
      </c>
      <c r="H1724" s="55">
        <v>-1405.82</v>
      </c>
      <c r="I1724" s="53" t="str">
        <f t="shared" si="26"/>
        <v>IDX_ID_3346</v>
      </c>
    </row>
    <row r="1725" spans="2:9" x14ac:dyDescent="0.25">
      <c r="B1725" s="24" t="s">
        <v>84</v>
      </c>
      <c r="C1725" s="24" t="s">
        <v>3567</v>
      </c>
      <c r="D1725" s="24" t="s">
        <v>3568</v>
      </c>
      <c r="E1725" s="24" t="s">
        <v>191</v>
      </c>
      <c r="F1725" s="55">
        <v>404.12</v>
      </c>
      <c r="G1725" s="55">
        <v>655.04999999999995</v>
      </c>
      <c r="H1725" s="55">
        <v>3315.37</v>
      </c>
      <c r="I1725" s="53" t="str">
        <f t="shared" si="26"/>
        <v>IDX_ID_3353</v>
      </c>
    </row>
    <row r="1726" spans="2:9" x14ac:dyDescent="0.25">
      <c r="B1726" s="24" t="s">
        <v>84</v>
      </c>
      <c r="C1726" s="24" t="s">
        <v>3569</v>
      </c>
      <c r="D1726" s="24" t="s">
        <v>3570</v>
      </c>
      <c r="E1726" s="24" t="s">
        <v>354</v>
      </c>
      <c r="F1726" s="55" t="s">
        <v>126</v>
      </c>
      <c r="G1726" s="55" t="s">
        <v>126</v>
      </c>
      <c r="H1726" s="55"/>
      <c r="I1726" s="53" t="str">
        <f t="shared" si="26"/>
        <v>IDX_ID_3387</v>
      </c>
    </row>
    <row r="1727" spans="2:9" x14ac:dyDescent="0.25">
      <c r="B1727" s="24" t="s">
        <v>84</v>
      </c>
      <c r="C1727" s="24" t="s">
        <v>3571</v>
      </c>
      <c r="D1727" s="24" t="s">
        <v>3572</v>
      </c>
      <c r="E1727" s="24" t="s">
        <v>191</v>
      </c>
      <c r="F1727" s="55">
        <v>1.8480000000000001</v>
      </c>
      <c r="G1727" s="55">
        <v>3.3899999999999997</v>
      </c>
      <c r="H1727" s="55">
        <v>1.49</v>
      </c>
      <c r="I1727" s="53" t="str">
        <f t="shared" si="26"/>
        <v>IDX_ID_3411</v>
      </c>
    </row>
    <row r="1728" spans="2:9" x14ac:dyDescent="0.25">
      <c r="B1728" s="24" t="s">
        <v>84</v>
      </c>
      <c r="C1728" s="24" t="s">
        <v>3573</v>
      </c>
      <c r="D1728" s="24" t="s">
        <v>3574</v>
      </c>
      <c r="E1728" s="24" t="s">
        <v>191</v>
      </c>
      <c r="F1728" s="55">
        <v>616.28000000000009</v>
      </c>
      <c r="G1728" s="55">
        <v>297.08249999999998</v>
      </c>
      <c r="H1728" s="55">
        <v>816.71</v>
      </c>
      <c r="I1728" s="53" t="str">
        <f t="shared" si="26"/>
        <v>IDX_ID_3593</v>
      </c>
    </row>
    <row r="1729" spans="2:9" x14ac:dyDescent="0.25">
      <c r="B1729" s="24" t="s">
        <v>84</v>
      </c>
      <c r="C1729" s="24" t="s">
        <v>3575</v>
      </c>
      <c r="D1729" s="24" t="s">
        <v>3576</v>
      </c>
      <c r="E1729" s="24" t="s">
        <v>191</v>
      </c>
      <c r="F1729" s="55">
        <v>220.048</v>
      </c>
      <c r="G1729" s="55">
        <v>406.08000000000004</v>
      </c>
      <c r="H1729" s="55">
        <v>467.98</v>
      </c>
      <c r="I1729" s="53" t="str">
        <f t="shared" si="26"/>
        <v>IDX_ID_3668</v>
      </c>
    </row>
    <row r="1730" spans="2:9" x14ac:dyDescent="0.25">
      <c r="B1730" s="24" t="s">
        <v>84</v>
      </c>
      <c r="C1730" s="24" t="s">
        <v>3577</v>
      </c>
      <c r="D1730" s="24" t="s">
        <v>3578</v>
      </c>
      <c r="E1730" s="24" t="s">
        <v>2293</v>
      </c>
      <c r="F1730" s="55" t="s">
        <v>126</v>
      </c>
      <c r="G1730" s="55">
        <v>181.32</v>
      </c>
      <c r="H1730" s="55">
        <v>132.77000000000001</v>
      </c>
      <c r="I1730" s="53" t="str">
        <f t="shared" si="26"/>
        <v>IDX_ID_2529</v>
      </c>
    </row>
    <row r="1731" spans="2:9" x14ac:dyDescent="0.25">
      <c r="B1731" s="24" t="s">
        <v>84</v>
      </c>
      <c r="C1731" s="24" t="s">
        <v>3579</v>
      </c>
      <c r="D1731" s="24" t="s">
        <v>3580</v>
      </c>
      <c r="E1731" s="24" t="s">
        <v>2293</v>
      </c>
      <c r="F1731" s="55" t="s">
        <v>126</v>
      </c>
      <c r="G1731" s="55">
        <v>247.4025</v>
      </c>
      <c r="H1731" s="55">
        <v>298.72000000000003</v>
      </c>
      <c r="I1731" s="53" t="str">
        <f t="shared" si="26"/>
        <v>IDX_ID_2537</v>
      </c>
    </row>
    <row r="1732" spans="2:9" x14ac:dyDescent="0.25">
      <c r="B1732" s="24" t="s">
        <v>84</v>
      </c>
      <c r="C1732" s="24" t="s">
        <v>3581</v>
      </c>
      <c r="D1732" s="24" t="s">
        <v>3582</v>
      </c>
      <c r="E1732" s="24" t="s">
        <v>257</v>
      </c>
      <c r="F1732" s="55">
        <v>107.136</v>
      </c>
      <c r="G1732" s="55">
        <v>159.0675</v>
      </c>
      <c r="H1732" s="55">
        <v>126</v>
      </c>
      <c r="I1732" s="53" t="str">
        <f t="shared" ref="I1732:I1785" si="27">"IDX_ID_" &amp; RIGHT(C1732,4)</f>
        <v>IDX_ID_2552</v>
      </c>
    </row>
    <row r="1733" spans="2:9" x14ac:dyDescent="0.25">
      <c r="B1733" s="24" t="s">
        <v>84</v>
      </c>
      <c r="C1733" s="24" t="s">
        <v>3583</v>
      </c>
      <c r="D1733" s="24" t="s">
        <v>3584</v>
      </c>
      <c r="E1733" s="24" t="s">
        <v>257</v>
      </c>
      <c r="F1733" s="55">
        <v>17.856000000000002</v>
      </c>
      <c r="G1733" s="55">
        <v>99.247500000000002</v>
      </c>
      <c r="H1733" s="55">
        <v>105</v>
      </c>
      <c r="I1733" s="53" t="str">
        <f t="shared" si="27"/>
        <v>IDX_ID_2560</v>
      </c>
    </row>
    <row r="1734" spans="2:9" x14ac:dyDescent="0.25">
      <c r="B1734" s="24" t="s">
        <v>84</v>
      </c>
      <c r="C1734" s="24" t="s">
        <v>3585</v>
      </c>
      <c r="D1734" s="24" t="s">
        <v>3586</v>
      </c>
      <c r="E1734" s="24" t="s">
        <v>2293</v>
      </c>
      <c r="F1734" s="55">
        <v>136.208</v>
      </c>
      <c r="G1734" s="55">
        <v>338.97750000000002</v>
      </c>
      <c r="H1734" s="55">
        <v>81.319999999999993</v>
      </c>
      <c r="I1734" s="53" t="str">
        <f t="shared" si="27"/>
        <v>IDX_ID_2578</v>
      </c>
    </row>
    <row r="1735" spans="2:9" x14ac:dyDescent="0.25">
      <c r="B1735" s="24" t="s">
        <v>84</v>
      </c>
      <c r="C1735" s="24" t="s">
        <v>3587</v>
      </c>
      <c r="D1735" s="24" t="s">
        <v>3588</v>
      </c>
      <c r="E1735" s="24" t="s">
        <v>2293</v>
      </c>
      <c r="F1735" s="55">
        <v>65.048000000000002</v>
      </c>
      <c r="G1735" s="55">
        <v>317.85000000000002</v>
      </c>
      <c r="H1735" s="55">
        <v>162.63</v>
      </c>
      <c r="I1735" s="53" t="str">
        <f t="shared" si="27"/>
        <v>IDX_ID_2586</v>
      </c>
    </row>
    <row r="1736" spans="2:9" x14ac:dyDescent="0.25">
      <c r="B1736" s="24" t="s">
        <v>84</v>
      </c>
      <c r="C1736" s="24" t="s">
        <v>3589</v>
      </c>
      <c r="D1736" s="24" t="s">
        <v>3590</v>
      </c>
      <c r="E1736" s="24" t="s">
        <v>2340</v>
      </c>
      <c r="F1736" s="55">
        <v>5405.3760000000002</v>
      </c>
      <c r="G1736" s="55">
        <v>7329.6450000000004</v>
      </c>
      <c r="H1736" s="55">
        <v>10680.48</v>
      </c>
      <c r="I1736" s="53" t="str">
        <f t="shared" si="27"/>
        <v>IDX_ID_7387</v>
      </c>
    </row>
    <row r="1737" spans="2:9" x14ac:dyDescent="0.25">
      <c r="B1737" s="24" t="s">
        <v>84</v>
      </c>
      <c r="C1737" s="24" t="s">
        <v>3591</v>
      </c>
      <c r="D1737" s="24" t="s">
        <v>3592</v>
      </c>
      <c r="E1737" s="24" t="s">
        <v>2293</v>
      </c>
      <c r="F1737" s="55" t="s">
        <v>126</v>
      </c>
      <c r="G1737" s="55">
        <v>132.255</v>
      </c>
      <c r="H1737" s="55">
        <v>45.15</v>
      </c>
      <c r="I1737" s="53" t="str">
        <f t="shared" si="27"/>
        <v>IDX_ID_7411</v>
      </c>
    </row>
    <row r="1738" spans="2:9" x14ac:dyDescent="0.25">
      <c r="B1738" s="24" t="s">
        <v>84</v>
      </c>
      <c r="C1738" s="24" t="s">
        <v>3593</v>
      </c>
      <c r="D1738" s="24" t="s">
        <v>3594</v>
      </c>
      <c r="E1738" s="24" t="s">
        <v>2293</v>
      </c>
      <c r="F1738" s="55">
        <v>275.89600000000002</v>
      </c>
      <c r="G1738" s="55">
        <v>306.39</v>
      </c>
      <c r="H1738" s="55">
        <v>376.34</v>
      </c>
      <c r="I1738" s="53" t="str">
        <f t="shared" si="27"/>
        <v>IDX_ID_7494</v>
      </c>
    </row>
    <row r="1739" spans="2:9" x14ac:dyDescent="0.25">
      <c r="B1739" s="24" t="s">
        <v>84</v>
      </c>
      <c r="C1739" s="24" t="s">
        <v>3595</v>
      </c>
      <c r="D1739" s="24" t="s">
        <v>3596</v>
      </c>
      <c r="E1739" s="24" t="s">
        <v>2293</v>
      </c>
      <c r="F1739" s="55" t="s">
        <v>126</v>
      </c>
      <c r="G1739" s="55">
        <v>6932.4600000000009</v>
      </c>
      <c r="H1739" s="55">
        <v>16046.36</v>
      </c>
      <c r="I1739" s="53" t="str">
        <f t="shared" si="27"/>
        <v>IDX_ID_7601</v>
      </c>
    </row>
    <row r="1740" spans="2:9" x14ac:dyDescent="0.25">
      <c r="B1740" s="24" t="s">
        <v>84</v>
      </c>
      <c r="C1740" s="24" t="s">
        <v>3597</v>
      </c>
      <c r="D1740" s="24" t="s">
        <v>3598</v>
      </c>
      <c r="E1740" s="24" t="s">
        <v>2293</v>
      </c>
      <c r="F1740" s="55">
        <v>5302.7760000000007</v>
      </c>
      <c r="G1740" s="55">
        <v>4331.58</v>
      </c>
      <c r="H1740" s="55">
        <v>5348.79</v>
      </c>
      <c r="I1740" s="53" t="str">
        <f t="shared" si="27"/>
        <v>IDX_ID_7619</v>
      </c>
    </row>
    <row r="1741" spans="2:9" x14ac:dyDescent="0.25">
      <c r="B1741" s="24" t="s">
        <v>84</v>
      </c>
      <c r="C1741" s="24" t="s">
        <v>3599</v>
      </c>
      <c r="D1741" s="24" t="s">
        <v>3600</v>
      </c>
      <c r="E1741" s="24" t="s">
        <v>751</v>
      </c>
      <c r="F1741" s="55">
        <v>2914.248</v>
      </c>
      <c r="G1741" s="55">
        <v>2347.4025000000001</v>
      </c>
      <c r="H1741" s="55">
        <v>2491.6799999999998</v>
      </c>
      <c r="I1741" s="53" t="str">
        <f t="shared" si="27"/>
        <v>IDX_ID_7700</v>
      </c>
    </row>
    <row r="1742" spans="2:9" x14ac:dyDescent="0.25">
      <c r="B1742" s="24" t="s">
        <v>84</v>
      </c>
      <c r="C1742" s="24" t="s">
        <v>3601</v>
      </c>
      <c r="D1742" s="24" t="s">
        <v>3602</v>
      </c>
      <c r="E1742" s="24" t="s">
        <v>751</v>
      </c>
      <c r="F1742" s="55">
        <v>1963.28</v>
      </c>
      <c r="G1742" s="55">
        <v>2248.2449999999999</v>
      </c>
      <c r="H1742" s="55">
        <v>2491.6799999999998</v>
      </c>
      <c r="I1742" s="53" t="str">
        <f t="shared" si="27"/>
        <v>IDX_ID_7718</v>
      </c>
    </row>
    <row r="1743" spans="2:9" x14ac:dyDescent="0.25">
      <c r="B1743" s="24" t="s">
        <v>84</v>
      </c>
      <c r="C1743" s="24" t="s">
        <v>3603</v>
      </c>
      <c r="D1743" s="24" t="s">
        <v>3604</v>
      </c>
      <c r="E1743" s="24" t="s">
        <v>2340</v>
      </c>
      <c r="F1743" s="55">
        <v>16482.871999999999</v>
      </c>
      <c r="G1743" s="55">
        <v>18535.965</v>
      </c>
      <c r="H1743" s="55">
        <v>21103.3</v>
      </c>
      <c r="I1743" s="53" t="str">
        <f t="shared" si="27"/>
        <v>IDX_ID_8120</v>
      </c>
    </row>
    <row r="1744" spans="2:9" x14ac:dyDescent="0.25">
      <c r="B1744" s="24" t="s">
        <v>84</v>
      </c>
      <c r="C1744" s="24" t="s">
        <v>3605</v>
      </c>
      <c r="D1744" s="24" t="s">
        <v>3606</v>
      </c>
      <c r="E1744" s="24" t="s">
        <v>2340</v>
      </c>
      <c r="F1744" s="55">
        <v>2745.5200000000004</v>
      </c>
      <c r="G1744" s="55">
        <v>4163.2349999999997</v>
      </c>
      <c r="H1744" s="55">
        <v>3584.51</v>
      </c>
      <c r="I1744" s="53" t="str">
        <f t="shared" si="27"/>
        <v>IDX_ID_8203</v>
      </c>
    </row>
    <row r="1745" spans="2:9" x14ac:dyDescent="0.25">
      <c r="B1745" s="24" t="s">
        <v>84</v>
      </c>
      <c r="C1745" s="24" t="s">
        <v>3607</v>
      </c>
      <c r="D1745" s="24" t="s">
        <v>3608</v>
      </c>
      <c r="E1745" s="24" t="s">
        <v>2340</v>
      </c>
      <c r="F1745" s="55">
        <v>5206.92</v>
      </c>
      <c r="G1745" s="55">
        <v>7396.0424999999996</v>
      </c>
      <c r="H1745" s="55">
        <v>9261.23</v>
      </c>
      <c r="I1745" s="53" t="str">
        <f t="shared" si="27"/>
        <v>IDX_ID_8260</v>
      </c>
    </row>
    <row r="1746" spans="2:9" x14ac:dyDescent="0.25">
      <c r="B1746" s="24" t="s">
        <v>84</v>
      </c>
      <c r="C1746" s="24" t="s">
        <v>3609</v>
      </c>
      <c r="D1746" s="24" t="s">
        <v>3610</v>
      </c>
      <c r="E1746" s="24" t="s">
        <v>2293</v>
      </c>
      <c r="F1746" s="55" t="s">
        <v>126</v>
      </c>
      <c r="G1746" s="55">
        <v>213.39</v>
      </c>
      <c r="H1746" s="55"/>
      <c r="I1746" s="53" t="str">
        <f t="shared" si="27"/>
        <v>IDX_ID_1660</v>
      </c>
    </row>
    <row r="1747" spans="2:9" x14ac:dyDescent="0.25">
      <c r="B1747" s="24" t="s">
        <v>84</v>
      </c>
      <c r="C1747" s="24" t="s">
        <v>3611</v>
      </c>
      <c r="D1747" s="24" t="s">
        <v>3612</v>
      </c>
      <c r="E1747" s="24" t="s">
        <v>2293</v>
      </c>
      <c r="F1747" s="55">
        <v>11206.160000000002</v>
      </c>
      <c r="G1747" s="55">
        <v>9911.25</v>
      </c>
      <c r="H1747" s="55">
        <v>14497.96</v>
      </c>
      <c r="I1747" s="53" t="str">
        <f t="shared" si="27"/>
        <v>IDX_ID_2262</v>
      </c>
    </row>
    <row r="1748" spans="2:9" x14ac:dyDescent="0.25">
      <c r="B1748" s="24" t="s">
        <v>84</v>
      </c>
      <c r="C1748" s="24" t="s">
        <v>3613</v>
      </c>
      <c r="D1748" s="24" t="s">
        <v>3614</v>
      </c>
      <c r="E1748" s="24" t="s">
        <v>2293</v>
      </c>
      <c r="F1748" s="55">
        <v>87.168000000000006</v>
      </c>
      <c r="G1748" s="55" t="s">
        <v>126</v>
      </c>
      <c r="H1748" s="55">
        <v>293.52999999999997</v>
      </c>
      <c r="I1748" s="53" t="str">
        <f t="shared" si="27"/>
        <v>IDX_ID_2544</v>
      </c>
    </row>
    <row r="1749" spans="2:9" x14ac:dyDescent="0.25">
      <c r="B1749" s="24" t="s">
        <v>84</v>
      </c>
      <c r="C1749" s="24" t="s">
        <v>3615</v>
      </c>
      <c r="D1749" s="24" t="s">
        <v>3616</v>
      </c>
      <c r="E1749" s="24" t="s">
        <v>2293</v>
      </c>
      <c r="F1749" s="55">
        <v>927.22400000000005</v>
      </c>
      <c r="G1749" s="55">
        <v>2969.4375</v>
      </c>
      <c r="H1749" s="55">
        <v>7788.93</v>
      </c>
      <c r="I1749" s="53" t="str">
        <f t="shared" si="27"/>
        <v>IDX_ID_3575</v>
      </c>
    </row>
    <row r="1750" spans="2:9" x14ac:dyDescent="0.25">
      <c r="B1750" s="24" t="s">
        <v>84</v>
      </c>
      <c r="C1750" s="24" t="s">
        <v>3617</v>
      </c>
      <c r="D1750" s="24" t="s">
        <v>3618</v>
      </c>
      <c r="E1750" s="24" t="s">
        <v>2293</v>
      </c>
      <c r="F1750" s="55" t="s">
        <v>126</v>
      </c>
      <c r="G1750" s="55">
        <v>990.67500000000007</v>
      </c>
      <c r="H1750" s="55">
        <v>5678.97</v>
      </c>
      <c r="I1750" s="53" t="str">
        <f t="shared" si="27"/>
        <v>IDX_ID_3633</v>
      </c>
    </row>
    <row r="1751" spans="2:9" x14ac:dyDescent="0.25">
      <c r="B1751" s="24" t="s">
        <v>84</v>
      </c>
      <c r="C1751" s="24" t="s">
        <v>3619</v>
      </c>
      <c r="D1751" s="24" t="s">
        <v>3620</v>
      </c>
      <c r="E1751" s="24" t="s">
        <v>2293</v>
      </c>
      <c r="F1751" s="55" t="s">
        <v>126</v>
      </c>
      <c r="G1751" s="55">
        <v>266.63249999999999</v>
      </c>
      <c r="H1751" s="55">
        <v>1397.56</v>
      </c>
      <c r="I1751" s="53" t="str">
        <f t="shared" si="27"/>
        <v>IDX_ID_3641</v>
      </c>
    </row>
    <row r="1752" spans="2:9" x14ac:dyDescent="0.25">
      <c r="B1752" s="24" t="s">
        <v>84</v>
      </c>
      <c r="C1752" s="24" t="s">
        <v>3621</v>
      </c>
      <c r="D1752" s="24" t="s">
        <v>3622</v>
      </c>
      <c r="E1752" s="24" t="s">
        <v>2293</v>
      </c>
      <c r="F1752" s="55" t="s">
        <v>126</v>
      </c>
      <c r="G1752" s="55">
        <v>1422.7125000000001</v>
      </c>
      <c r="H1752" s="55">
        <v>4281.41</v>
      </c>
      <c r="I1752" s="53" t="str">
        <f t="shared" si="27"/>
        <v>IDX_ID_3658</v>
      </c>
    </row>
    <row r="1753" spans="2:9" x14ac:dyDescent="0.25">
      <c r="B1753" s="24" t="s">
        <v>84</v>
      </c>
      <c r="C1753" s="24" t="s">
        <v>3623</v>
      </c>
      <c r="D1753" s="24" t="s">
        <v>3624</v>
      </c>
      <c r="E1753" s="24" t="s">
        <v>751</v>
      </c>
      <c r="F1753" s="55">
        <v>920.37600000000009</v>
      </c>
      <c r="G1753" s="55">
        <v>1017.9749999999999</v>
      </c>
      <c r="H1753" s="55">
        <v>1073.8599999999999</v>
      </c>
      <c r="I1753" s="53" t="str">
        <f t="shared" si="27"/>
        <v>IDX_ID_4243</v>
      </c>
    </row>
    <row r="1754" spans="2:9" x14ac:dyDescent="0.25">
      <c r="B1754" s="24" t="s">
        <v>84</v>
      </c>
      <c r="C1754" s="24" t="s">
        <v>3625</v>
      </c>
      <c r="D1754" s="24" t="s">
        <v>3626</v>
      </c>
      <c r="E1754" s="24" t="s">
        <v>751</v>
      </c>
      <c r="F1754" s="55">
        <v>1585.1280000000002</v>
      </c>
      <c r="G1754" s="55">
        <v>2255.9775</v>
      </c>
      <c r="H1754" s="55">
        <v>2463.9499999999998</v>
      </c>
      <c r="I1754" s="53" t="str">
        <f t="shared" si="27"/>
        <v>IDX_ID_4250</v>
      </c>
    </row>
    <row r="1755" spans="2:9" x14ac:dyDescent="0.25">
      <c r="B1755" s="24" t="s">
        <v>84</v>
      </c>
      <c r="C1755" s="24" t="s">
        <v>3627</v>
      </c>
      <c r="D1755" s="24" t="s">
        <v>3628</v>
      </c>
      <c r="E1755" s="24" t="s">
        <v>751</v>
      </c>
      <c r="F1755" s="55">
        <v>1508.8320000000001</v>
      </c>
      <c r="G1755" s="55">
        <v>3301.17</v>
      </c>
      <c r="H1755" s="55">
        <v>3346.5</v>
      </c>
      <c r="I1755" s="53" t="str">
        <f t="shared" si="27"/>
        <v>IDX_ID_4268</v>
      </c>
    </row>
    <row r="1756" spans="2:9" x14ac:dyDescent="0.25">
      <c r="B1756" s="24" t="s">
        <v>84</v>
      </c>
      <c r="C1756" s="24" t="s">
        <v>3629</v>
      </c>
      <c r="D1756" s="24" t="s">
        <v>3630</v>
      </c>
      <c r="E1756" s="24" t="s">
        <v>257</v>
      </c>
      <c r="F1756" s="55" t="s">
        <v>126</v>
      </c>
      <c r="G1756" s="55">
        <v>381.63750000000005</v>
      </c>
      <c r="H1756" s="55"/>
      <c r="I1756" s="53" t="str">
        <f t="shared" si="27"/>
        <v>IDX_ID_4375</v>
      </c>
    </row>
    <row r="1757" spans="2:9" x14ac:dyDescent="0.25">
      <c r="B1757" s="24" t="s">
        <v>84</v>
      </c>
      <c r="C1757" s="24" t="s">
        <v>3631</v>
      </c>
      <c r="D1757" s="24" t="s">
        <v>3632</v>
      </c>
      <c r="E1757" s="24" t="s">
        <v>2293</v>
      </c>
      <c r="F1757" s="55" t="s">
        <v>126</v>
      </c>
      <c r="G1757" s="55">
        <v>236.17499999999998</v>
      </c>
      <c r="H1757" s="55"/>
      <c r="I1757" s="53" t="str">
        <f t="shared" si="27"/>
        <v>IDX_ID_4409</v>
      </c>
    </row>
    <row r="1758" spans="2:9" x14ac:dyDescent="0.25">
      <c r="B1758" s="24" t="s">
        <v>84</v>
      </c>
      <c r="C1758" s="24" t="s">
        <v>3633</v>
      </c>
      <c r="D1758" s="24" t="s">
        <v>3634</v>
      </c>
      <c r="E1758" s="24" t="s">
        <v>257</v>
      </c>
      <c r="F1758" s="55">
        <v>2704.5120000000002</v>
      </c>
      <c r="G1758" s="55">
        <v>2200.1625000000004</v>
      </c>
      <c r="H1758" s="55">
        <v>4127.5200000000004</v>
      </c>
      <c r="I1758" s="53" t="str">
        <f t="shared" si="27"/>
        <v>IDX_ID_5661</v>
      </c>
    </row>
    <row r="1759" spans="2:9" x14ac:dyDescent="0.25">
      <c r="B1759" s="24" t="s">
        <v>84</v>
      </c>
      <c r="C1759" s="24" t="s">
        <v>3635</v>
      </c>
      <c r="D1759" s="24" t="s">
        <v>3636</v>
      </c>
      <c r="E1759" s="24" t="s">
        <v>257</v>
      </c>
      <c r="F1759" s="55">
        <v>1768.7040000000002</v>
      </c>
      <c r="G1759" s="55">
        <v>2128.0050000000001</v>
      </c>
      <c r="H1759" s="55">
        <v>2734.92</v>
      </c>
      <c r="I1759" s="53" t="str">
        <f t="shared" si="27"/>
        <v>IDX_ID_5679</v>
      </c>
    </row>
    <row r="1760" spans="2:9" x14ac:dyDescent="0.25">
      <c r="B1760" s="24" t="s">
        <v>84</v>
      </c>
      <c r="C1760" s="24" t="s">
        <v>3637</v>
      </c>
      <c r="D1760" s="24" t="s">
        <v>3638</v>
      </c>
      <c r="E1760" s="24" t="s">
        <v>2340</v>
      </c>
      <c r="F1760" s="55">
        <v>392.53600000000006</v>
      </c>
      <c r="G1760" s="55">
        <v>587.31000000000006</v>
      </c>
      <c r="H1760" s="55">
        <v>510.13</v>
      </c>
      <c r="I1760" s="53" t="str">
        <f t="shared" si="27"/>
        <v>IDX_ID_5844</v>
      </c>
    </row>
    <row r="1761" spans="2:9" x14ac:dyDescent="0.25">
      <c r="B1761" s="24" t="s">
        <v>84</v>
      </c>
      <c r="C1761" s="24" t="s">
        <v>3639</v>
      </c>
      <c r="D1761" s="24" t="s">
        <v>3640</v>
      </c>
      <c r="E1761" s="24" t="s">
        <v>2340</v>
      </c>
      <c r="F1761" s="55">
        <v>912.072</v>
      </c>
      <c r="G1761" s="55">
        <v>1616.1000000000001</v>
      </c>
      <c r="H1761" s="55">
        <v>961.38</v>
      </c>
      <c r="I1761" s="53" t="str">
        <f t="shared" si="27"/>
        <v>IDX_ID_5851</v>
      </c>
    </row>
    <row r="1762" spans="2:9" x14ac:dyDescent="0.25">
      <c r="B1762" s="24" t="s">
        <v>84</v>
      </c>
      <c r="C1762" s="24" t="s">
        <v>3641</v>
      </c>
      <c r="D1762" s="24" t="s">
        <v>3642</v>
      </c>
      <c r="E1762" s="24" t="s">
        <v>2340</v>
      </c>
      <c r="F1762" s="55">
        <v>429.26400000000007</v>
      </c>
      <c r="G1762" s="55">
        <v>1066.3874999999998</v>
      </c>
      <c r="H1762" s="55">
        <v>2254.7399999999998</v>
      </c>
      <c r="I1762" s="53" t="str">
        <f t="shared" si="27"/>
        <v>IDX_ID_5869</v>
      </c>
    </row>
    <row r="1763" spans="2:9" x14ac:dyDescent="0.25">
      <c r="B1763" s="24" t="s">
        <v>84</v>
      </c>
      <c r="C1763" s="24" t="s">
        <v>3643</v>
      </c>
      <c r="D1763" s="24" t="s">
        <v>3644</v>
      </c>
      <c r="E1763" s="24" t="s">
        <v>2340</v>
      </c>
      <c r="F1763" s="55" t="s">
        <v>126</v>
      </c>
      <c r="G1763" s="55" t="s">
        <v>126</v>
      </c>
      <c r="H1763" s="55">
        <v>118.22</v>
      </c>
      <c r="I1763" s="53" t="str">
        <f t="shared" si="27"/>
        <v>IDX_ID_5943</v>
      </c>
    </row>
    <row r="1764" spans="2:9" x14ac:dyDescent="0.25">
      <c r="B1764" s="24" t="s">
        <v>84</v>
      </c>
      <c r="C1764" s="24" t="s">
        <v>3645</v>
      </c>
      <c r="D1764" s="24" t="s">
        <v>3646</v>
      </c>
      <c r="E1764" s="24" t="s">
        <v>2340</v>
      </c>
      <c r="F1764" s="55">
        <v>22.448</v>
      </c>
      <c r="G1764" s="55" t="s">
        <v>126</v>
      </c>
      <c r="H1764" s="55">
        <v>87.44</v>
      </c>
      <c r="I1764" s="53" t="str">
        <f t="shared" si="27"/>
        <v>IDX_ID_5950</v>
      </c>
    </row>
    <row r="1765" spans="2:9" x14ac:dyDescent="0.25">
      <c r="B1765" s="24" t="s">
        <v>84</v>
      </c>
      <c r="C1765" s="24" t="s">
        <v>3647</v>
      </c>
      <c r="D1765" s="24" t="s">
        <v>3648</v>
      </c>
      <c r="E1765" s="24" t="s">
        <v>257</v>
      </c>
      <c r="F1765" s="55">
        <v>620.55200000000013</v>
      </c>
      <c r="G1765" s="55">
        <v>447.42750000000001</v>
      </c>
      <c r="H1765" s="55">
        <v>37.44</v>
      </c>
      <c r="I1765" s="53" t="str">
        <f t="shared" si="27"/>
        <v>IDX_ID_5968</v>
      </c>
    </row>
    <row r="1766" spans="2:9" x14ac:dyDescent="0.25">
      <c r="B1766" s="24" t="s">
        <v>84</v>
      </c>
      <c r="C1766" s="24" t="s">
        <v>3649</v>
      </c>
      <c r="D1766" s="24" t="s">
        <v>3650</v>
      </c>
      <c r="E1766" s="24" t="s">
        <v>257</v>
      </c>
      <c r="F1766" s="55">
        <v>3102.2960000000003</v>
      </c>
      <c r="G1766" s="55">
        <v>2656.6875</v>
      </c>
      <c r="H1766" s="55">
        <v>2369.02</v>
      </c>
      <c r="I1766" s="53" t="str">
        <f t="shared" si="27"/>
        <v>IDX_ID_5976</v>
      </c>
    </row>
    <row r="1767" spans="2:9" x14ac:dyDescent="0.25">
      <c r="B1767" s="24" t="s">
        <v>84</v>
      </c>
      <c r="C1767" s="24" t="s">
        <v>3651</v>
      </c>
      <c r="D1767" s="24" t="s">
        <v>3652</v>
      </c>
      <c r="E1767" s="24" t="s">
        <v>257</v>
      </c>
      <c r="F1767" s="55">
        <v>1114.08</v>
      </c>
      <c r="G1767" s="55">
        <v>2344.6499999999996</v>
      </c>
      <c r="H1767" s="55">
        <v>5974.75</v>
      </c>
      <c r="I1767" s="53" t="str">
        <f t="shared" si="27"/>
        <v>IDX_ID_6677</v>
      </c>
    </row>
    <row r="1768" spans="2:9" x14ac:dyDescent="0.25">
      <c r="B1768" s="24" t="s">
        <v>84</v>
      </c>
      <c r="C1768" s="24" t="s">
        <v>3653</v>
      </c>
      <c r="D1768" s="24" t="s">
        <v>3654</v>
      </c>
      <c r="E1768" s="24" t="s">
        <v>257</v>
      </c>
      <c r="F1768" s="55">
        <v>4138.7440000000006</v>
      </c>
      <c r="G1768" s="55">
        <v>4055.19</v>
      </c>
      <c r="H1768" s="55">
        <v>7133.99</v>
      </c>
      <c r="I1768" s="53" t="str">
        <f t="shared" si="27"/>
        <v>IDX_ID_6693</v>
      </c>
    </row>
    <row r="1769" spans="2:9" x14ac:dyDescent="0.25">
      <c r="B1769" s="24" t="s">
        <v>84</v>
      </c>
      <c r="C1769" s="24" t="s">
        <v>3655</v>
      </c>
      <c r="D1769" s="24" t="s">
        <v>3656</v>
      </c>
      <c r="E1769" s="24" t="s">
        <v>257</v>
      </c>
      <c r="F1769" s="55">
        <v>508.70400000000001</v>
      </c>
      <c r="G1769" s="55">
        <v>1615.2225000000001</v>
      </c>
      <c r="H1769" s="55">
        <v>3039.96</v>
      </c>
      <c r="I1769" s="53" t="str">
        <f t="shared" si="27"/>
        <v>IDX_ID_7105</v>
      </c>
    </row>
    <row r="1770" spans="2:9" x14ac:dyDescent="0.25">
      <c r="B1770" s="24" t="s">
        <v>84</v>
      </c>
      <c r="C1770" s="24" t="s">
        <v>3657</v>
      </c>
      <c r="D1770" s="24" t="s">
        <v>3658</v>
      </c>
      <c r="E1770" s="24" t="s">
        <v>2293</v>
      </c>
      <c r="F1770" s="55">
        <v>1386.9360000000001</v>
      </c>
      <c r="G1770" s="55">
        <v>1621.5675000000001</v>
      </c>
      <c r="H1770" s="55">
        <v>534.83000000000004</v>
      </c>
      <c r="I1770" s="53" t="str">
        <f t="shared" si="27"/>
        <v>IDX_ID_7774</v>
      </c>
    </row>
    <row r="1771" spans="2:9" x14ac:dyDescent="0.25">
      <c r="B1771" s="24" t="s">
        <v>84</v>
      </c>
      <c r="C1771" s="24" t="s">
        <v>3659</v>
      </c>
      <c r="D1771" s="24" t="s">
        <v>3660</v>
      </c>
      <c r="E1771" s="24" t="s">
        <v>2374</v>
      </c>
      <c r="F1771" s="55">
        <v>594.79200000000003</v>
      </c>
      <c r="G1771" s="55">
        <v>974.90249999999992</v>
      </c>
      <c r="H1771" s="55">
        <v>961.17</v>
      </c>
      <c r="I1771" s="53" t="str">
        <f t="shared" si="27"/>
        <v>IDX_ID_7865</v>
      </c>
    </row>
    <row r="1772" spans="2:9" x14ac:dyDescent="0.25">
      <c r="B1772" s="24" t="s">
        <v>84</v>
      </c>
      <c r="C1772" s="24" t="s">
        <v>3661</v>
      </c>
      <c r="D1772" s="24" t="s">
        <v>3662</v>
      </c>
      <c r="E1772" s="24" t="s">
        <v>2293</v>
      </c>
      <c r="F1772" s="55">
        <v>329.87200000000001</v>
      </c>
      <c r="G1772" s="55">
        <v>749.73</v>
      </c>
      <c r="H1772" s="55">
        <v>324.94</v>
      </c>
      <c r="I1772" s="53" t="str">
        <f t="shared" si="27"/>
        <v>IDX_ID_8004</v>
      </c>
    </row>
    <row r="1773" spans="2:9" x14ac:dyDescent="0.25">
      <c r="B1773" s="24" t="s">
        <v>84</v>
      </c>
      <c r="C1773" s="24" t="s">
        <v>3663</v>
      </c>
      <c r="D1773" s="24" t="s">
        <v>3664</v>
      </c>
      <c r="E1773" s="24" t="s">
        <v>2293</v>
      </c>
      <c r="F1773" s="55" t="s">
        <v>126</v>
      </c>
      <c r="G1773" s="55">
        <v>118.69499999999999</v>
      </c>
      <c r="H1773" s="55"/>
      <c r="I1773" s="53" t="str">
        <f t="shared" si="27"/>
        <v>IDX_ID_8343</v>
      </c>
    </row>
    <row r="1774" spans="2:9" x14ac:dyDescent="0.25">
      <c r="B1774" s="24" t="s">
        <v>84</v>
      </c>
      <c r="C1774" s="24" t="s">
        <v>3665</v>
      </c>
      <c r="D1774" s="24" t="s">
        <v>3666</v>
      </c>
      <c r="E1774" s="24" t="s">
        <v>2293</v>
      </c>
      <c r="F1774" s="55" t="s">
        <v>126</v>
      </c>
      <c r="G1774" s="55">
        <v>34.702500000000001</v>
      </c>
      <c r="H1774" s="55"/>
      <c r="I1774" s="53" t="str">
        <f t="shared" si="27"/>
        <v>IDX_ID_8368</v>
      </c>
    </row>
    <row r="1775" spans="2:9" x14ac:dyDescent="0.25">
      <c r="B1775" s="24" t="s">
        <v>84</v>
      </c>
      <c r="C1775" s="24" t="s">
        <v>3667</v>
      </c>
      <c r="D1775" s="24" t="s">
        <v>3668</v>
      </c>
      <c r="E1775" s="24" t="s">
        <v>2293</v>
      </c>
      <c r="F1775" s="55">
        <v>18406.351999999999</v>
      </c>
      <c r="G1775" s="55">
        <v>17223.135000000002</v>
      </c>
      <c r="H1775" s="55">
        <v>23096.82</v>
      </c>
      <c r="I1775" s="53" t="str">
        <f t="shared" si="27"/>
        <v>IDX_ID_8392</v>
      </c>
    </row>
    <row r="1776" spans="2:9" x14ac:dyDescent="0.25">
      <c r="B1776" s="24" t="s">
        <v>84</v>
      </c>
      <c r="C1776" s="24" t="s">
        <v>3669</v>
      </c>
      <c r="D1776" s="24" t="s">
        <v>3670</v>
      </c>
      <c r="E1776" s="24" t="s">
        <v>2293</v>
      </c>
      <c r="F1776" s="55">
        <v>1071.5440000000001</v>
      </c>
      <c r="G1776" s="55">
        <v>1521.3000000000002</v>
      </c>
      <c r="H1776" s="55">
        <v>1151.6500000000001</v>
      </c>
      <c r="I1776" s="53" t="str">
        <f t="shared" si="27"/>
        <v>IDX_ID_9051</v>
      </c>
    </row>
    <row r="1777" spans="2:9" x14ac:dyDescent="0.25">
      <c r="B1777" s="24" t="s">
        <v>84</v>
      </c>
      <c r="C1777" s="24" t="s">
        <v>3671</v>
      </c>
      <c r="D1777" s="24" t="s">
        <v>3672</v>
      </c>
      <c r="E1777" s="24" t="s">
        <v>2293</v>
      </c>
      <c r="F1777" s="55" t="s">
        <v>126</v>
      </c>
      <c r="G1777" s="55" t="s">
        <v>126</v>
      </c>
      <c r="H1777" s="55"/>
      <c r="I1777" s="53" t="str">
        <f t="shared" si="27"/>
        <v>IDX_ID_9572</v>
      </c>
    </row>
    <row r="1778" spans="2:9" x14ac:dyDescent="0.25">
      <c r="B1778" s="24" t="s">
        <v>84</v>
      </c>
      <c r="C1778" s="24" t="s">
        <v>3673</v>
      </c>
      <c r="D1778" s="24" t="s">
        <v>3674</v>
      </c>
      <c r="E1778" s="24" t="s">
        <v>191</v>
      </c>
      <c r="F1778" s="55" t="s">
        <v>126</v>
      </c>
      <c r="G1778" s="55" t="s">
        <v>126</v>
      </c>
      <c r="H1778" s="55"/>
      <c r="I1778" s="53" t="str">
        <f t="shared" si="27"/>
        <v>IDX_ID_9622</v>
      </c>
    </row>
    <row r="1779" spans="2:9" x14ac:dyDescent="0.25">
      <c r="B1779" s="24" t="s">
        <v>84</v>
      </c>
      <c r="C1779" s="24" t="s">
        <v>3675</v>
      </c>
      <c r="D1779" s="24" t="s">
        <v>3676</v>
      </c>
      <c r="E1779" s="24" t="s">
        <v>191</v>
      </c>
      <c r="F1779" s="55" t="s">
        <v>126</v>
      </c>
      <c r="G1779" s="55">
        <v>95.385000000000005</v>
      </c>
      <c r="H1779" s="55"/>
      <c r="I1779" s="53" t="str">
        <f t="shared" si="27"/>
        <v>IDX_ID_9630</v>
      </c>
    </row>
    <row r="1780" spans="2:9" x14ac:dyDescent="0.25">
      <c r="B1780" s="24" t="s">
        <v>84</v>
      </c>
      <c r="C1780" s="24" t="s">
        <v>3677</v>
      </c>
      <c r="D1780" s="24" t="s">
        <v>3678</v>
      </c>
      <c r="E1780" s="24" t="s">
        <v>3679</v>
      </c>
      <c r="F1780" s="55" t="s">
        <v>126</v>
      </c>
      <c r="G1780" s="55">
        <v>523.62</v>
      </c>
      <c r="H1780" s="55"/>
      <c r="I1780" s="53" t="str">
        <f t="shared" si="27"/>
        <v>IDX_ID_9960</v>
      </c>
    </row>
    <row r="1781" spans="2:9" x14ac:dyDescent="0.25">
      <c r="B1781" s="24" t="s">
        <v>84</v>
      </c>
      <c r="C1781" s="24" t="s">
        <v>3677</v>
      </c>
      <c r="D1781" s="24" t="s">
        <v>3678</v>
      </c>
      <c r="E1781" s="24" t="s">
        <v>2293</v>
      </c>
      <c r="F1781" s="55" t="s">
        <v>126</v>
      </c>
      <c r="G1781" s="55" t="s">
        <v>126</v>
      </c>
      <c r="H1781" s="55"/>
      <c r="I1781" s="53" t="str">
        <f t="shared" si="27"/>
        <v>IDX_ID_9960</v>
      </c>
    </row>
    <row r="1782" spans="2:9" x14ac:dyDescent="0.25">
      <c r="B1782" s="24" t="s">
        <v>84</v>
      </c>
      <c r="C1782" s="24" t="s">
        <v>3680</v>
      </c>
      <c r="D1782" s="24" t="s">
        <v>3681</v>
      </c>
      <c r="E1782" s="24" t="s">
        <v>3679</v>
      </c>
      <c r="F1782" s="55" t="s">
        <v>126</v>
      </c>
      <c r="G1782" s="55">
        <v>508.10250000000002</v>
      </c>
      <c r="H1782" s="55"/>
      <c r="I1782" s="53" t="str">
        <f t="shared" si="27"/>
        <v>IDX_ID_9978</v>
      </c>
    </row>
    <row r="1783" spans="2:9" x14ac:dyDescent="0.25">
      <c r="B1783" s="24" t="s">
        <v>84</v>
      </c>
      <c r="C1783" s="24" t="s">
        <v>3680</v>
      </c>
      <c r="D1783" s="24" t="s">
        <v>3681</v>
      </c>
      <c r="E1783" s="24" t="s">
        <v>191</v>
      </c>
      <c r="F1783" s="55" t="s">
        <v>126</v>
      </c>
      <c r="G1783" s="55" t="s">
        <v>126</v>
      </c>
      <c r="H1783" s="55"/>
      <c r="I1783" s="53" t="str">
        <f t="shared" si="27"/>
        <v>IDX_ID_9978</v>
      </c>
    </row>
    <row r="1784" spans="2:9" x14ac:dyDescent="0.25">
      <c r="B1784" s="24" t="s">
        <v>3682</v>
      </c>
      <c r="C1784" s="24" t="s">
        <v>3683</v>
      </c>
      <c r="D1784" s="24" t="s">
        <v>3684</v>
      </c>
      <c r="E1784" s="24" t="s">
        <v>191</v>
      </c>
      <c r="F1784" s="55" t="s">
        <v>126</v>
      </c>
      <c r="G1784" s="55" t="s">
        <v>126</v>
      </c>
      <c r="H1784" s="55"/>
      <c r="I1784" s="53" t="str">
        <f t="shared" si="27"/>
        <v>IDX_ID_0071</v>
      </c>
    </row>
    <row r="1785" spans="2:9" x14ac:dyDescent="0.25">
      <c r="B1785" s="24" t="s">
        <v>3682</v>
      </c>
      <c r="C1785" s="24" t="s">
        <v>3685</v>
      </c>
      <c r="D1785" s="24" t="s">
        <v>3686</v>
      </c>
      <c r="E1785" s="24" t="s">
        <v>191</v>
      </c>
      <c r="F1785" s="55" t="s">
        <v>126</v>
      </c>
      <c r="G1785" s="55" t="s">
        <v>126</v>
      </c>
      <c r="H1785" s="55"/>
      <c r="I1785" s="53" t="str">
        <f t="shared" si="27"/>
        <v>IDX_ID_0030</v>
      </c>
    </row>
    <row r="1786" spans="2:9" x14ac:dyDescent="0.25">
      <c r="B1786" s="24" t="s">
        <v>30</v>
      </c>
      <c r="C1786" s="24"/>
      <c r="D1786" s="24"/>
      <c r="E1786" s="24"/>
      <c r="F1786" s="57">
        <f>SUBTOTAL(104,Table4[ACT])</f>
        <v>62399.176000000007</v>
      </c>
      <c r="G1786" s="56">
        <f>SUBTOTAL(103,Table4[BGT])</f>
        <v>1783</v>
      </c>
      <c r="H1786" s="57">
        <f>SUBTOTAL(109,Table4[LY])</f>
        <v>2920395.5200000037</v>
      </c>
      <c r="I1786" s="53">
        <f>SUBTOTAL(103,Table4[IDX_ID])</f>
        <v>1783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vt:lpstr>
      <vt:lpstr>Index</vt:lpstr>
      <vt:lpstr>Group</vt:lpstr>
      <vt:lpstr>Pivot Table Index</vt:lpstr>
      <vt:lpstr>Column Chart</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Wróbel</dc:creator>
  <cp:lastModifiedBy>Anna Wróbel</cp:lastModifiedBy>
  <dcterms:created xsi:type="dcterms:W3CDTF">2024-10-25T17:04:38Z</dcterms:created>
  <dcterms:modified xsi:type="dcterms:W3CDTF">2024-10-27T14:57:28Z</dcterms:modified>
</cp:coreProperties>
</file>