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2025\Coursera\EXCEL for BUSINESS\EXCEL_ADVANCED\Week 4\20250424_practice\"/>
    </mc:Choice>
  </mc:AlternateContent>
  <xr:revisionPtr revIDLastSave="0" documentId="13_ncr:1_{5A41DBFE-9E1B-447E-80A4-7E90402829F6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Loan Schedule" sheetId="1" r:id="rId1"/>
  </sheets>
  <definedNames>
    <definedName name="Annual_Interest_Rate__RATE">'Loan Schedule'!$C$8</definedName>
    <definedName name="First_Repayment_Date">'Loan Schedule'!$C$11</definedName>
    <definedName name="Loan_Amount">'Loan Schedule'!$C$7</definedName>
    <definedName name="Monthly_Payment">'Loan Schedule'!$C$15</definedName>
    <definedName name="Payment_Frequency">'Loan Schedule'!$C$10</definedName>
    <definedName name="Periods_Per_Year">'Loan Schedule'!$C$12</definedName>
    <definedName name="Rate">'Loan Schedule'!$G$7</definedName>
    <definedName name="Repayment_Periods__NPER">'Loan Schedule'!$C$13</definedName>
    <definedName name="Term_in_Years">'Loan Schedule'!$C$9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20" i="1"/>
  <c r="G20" i="1" s="1"/>
  <c r="E20" i="1"/>
  <c r="C20" i="1" s="1"/>
  <c r="B20" i="1"/>
  <c r="G19" i="1"/>
  <c r="C12" i="1"/>
  <c r="G7" i="1" s="1"/>
  <c r="E21" i="1" l="1"/>
  <c r="C21" i="1" s="1"/>
  <c r="F21" i="1" s="1"/>
  <c r="G21" i="1" s="1"/>
  <c r="E22" i="1" s="1"/>
  <c r="C22" i="1" s="1"/>
  <c r="B21" i="1"/>
  <c r="C13" i="1"/>
  <c r="C15" i="1" s="1"/>
  <c r="G8" i="1" s="1"/>
  <c r="B22" i="1" l="1"/>
  <c r="F22" i="1"/>
  <c r="G22" i="1" s="1"/>
  <c r="E23" i="1" l="1"/>
  <c r="B23" i="1"/>
  <c r="C23" i="1" l="1"/>
  <c r="F23" i="1" l="1"/>
  <c r="G23" i="1" s="1"/>
  <c r="E24" i="1" l="1"/>
  <c r="B24" i="1"/>
  <c r="C24" i="1"/>
  <c r="F24" i="1" l="1"/>
  <c r="G24" i="1" s="1"/>
  <c r="B25" i="1" l="1"/>
  <c r="E25" i="1"/>
  <c r="C25" i="1" s="1"/>
  <c r="F25" i="1" l="1"/>
  <c r="G25" i="1" s="1"/>
  <c r="E26" i="1" l="1"/>
  <c r="C26" i="1" s="1"/>
  <c r="B26" i="1"/>
  <c r="F26" i="1" l="1"/>
  <c r="G26" i="1" s="1"/>
  <c r="E27" i="1" l="1"/>
  <c r="C27" i="1" s="1"/>
  <c r="F27" i="1" s="1"/>
  <c r="G27" i="1" s="1"/>
  <c r="B27" i="1"/>
  <c r="E28" i="1" l="1"/>
  <c r="C28" i="1" s="1"/>
  <c r="F28" i="1" s="1"/>
  <c r="G28" i="1" s="1"/>
  <c r="B28" i="1"/>
  <c r="E29" i="1" l="1"/>
  <c r="C29" i="1" s="1"/>
  <c r="F29" i="1" s="1"/>
  <c r="G29" i="1" s="1"/>
  <c r="B29" i="1"/>
  <c r="B30" i="1" l="1"/>
  <c r="E30" i="1"/>
  <c r="C30" i="1" s="1"/>
  <c r="F30" i="1" s="1"/>
  <c r="G30" i="1" s="1"/>
  <c r="E31" i="1" l="1"/>
  <c r="C31" i="1" s="1"/>
  <c r="F31" i="1" s="1"/>
  <c r="G31" i="1" s="1"/>
  <c r="B31" i="1"/>
  <c r="E32" i="1" l="1"/>
  <c r="C32" i="1" s="1"/>
  <c r="F32" i="1" s="1"/>
  <c r="G32" i="1" s="1"/>
  <c r="B32" i="1"/>
  <c r="E33" i="1" l="1"/>
  <c r="C33" i="1" s="1"/>
  <c r="F33" i="1" s="1"/>
  <c r="G33" i="1" s="1"/>
  <c r="B33" i="1"/>
  <c r="E34" i="1" l="1"/>
  <c r="C34" i="1" s="1"/>
  <c r="F34" i="1" s="1"/>
  <c r="G34" i="1" s="1"/>
  <c r="B34" i="1"/>
  <c r="E35" i="1" l="1"/>
  <c r="C35" i="1" s="1"/>
  <c r="F35" i="1" s="1"/>
  <c r="G35" i="1" s="1"/>
  <c r="B35" i="1"/>
  <c r="E36" i="1" l="1"/>
  <c r="C36" i="1" s="1"/>
  <c r="F36" i="1" s="1"/>
  <c r="G36" i="1" s="1"/>
  <c r="B36" i="1"/>
  <c r="E37" i="1" l="1"/>
  <c r="C37" i="1" s="1"/>
  <c r="F37" i="1" s="1"/>
  <c r="G37" i="1" s="1"/>
  <c r="B37" i="1"/>
  <c r="E38" i="1" l="1"/>
  <c r="B38" i="1"/>
  <c r="C38" i="1"/>
  <c r="F38" i="1" s="1"/>
  <c r="G38" i="1" s="1"/>
  <c r="E39" i="1" l="1"/>
  <c r="C39" i="1"/>
  <c r="F39" i="1" s="1"/>
  <c r="G39" i="1" s="1"/>
  <c r="B39" i="1"/>
  <c r="E40" i="1" l="1"/>
  <c r="C40" i="1" s="1"/>
  <c r="F40" i="1" s="1"/>
  <c r="G40" i="1" s="1"/>
  <c r="B40" i="1"/>
  <c r="E41" i="1" l="1"/>
  <c r="C41" i="1" s="1"/>
  <c r="F41" i="1" s="1"/>
  <c r="G41" i="1" s="1"/>
  <c r="B41" i="1"/>
  <c r="E42" i="1" l="1"/>
  <c r="C42" i="1"/>
  <c r="F42" i="1" s="1"/>
  <c r="G42" i="1" s="1"/>
  <c r="B42" i="1"/>
  <c r="B43" i="1" l="1"/>
  <c r="E43" i="1"/>
  <c r="C43" i="1" s="1"/>
  <c r="F43" i="1" s="1"/>
  <c r="G43" i="1" s="1"/>
  <c r="E44" i="1" l="1"/>
  <c r="C44" i="1" s="1"/>
  <c r="F44" i="1" s="1"/>
  <c r="G44" i="1" s="1"/>
  <c r="B44" i="1"/>
  <c r="E45" i="1" l="1"/>
  <c r="C45" i="1" s="1"/>
  <c r="F45" i="1" s="1"/>
  <c r="G45" i="1" s="1"/>
  <c r="B45" i="1"/>
  <c r="B46" i="1" l="1"/>
  <c r="E46" i="1"/>
  <c r="C46" i="1"/>
  <c r="F46" i="1" s="1"/>
  <c r="G46" i="1" s="1"/>
  <c r="E47" i="1" l="1"/>
  <c r="C47" i="1" s="1"/>
  <c r="F47" i="1" s="1"/>
  <c r="G47" i="1" s="1"/>
  <c r="B47" i="1"/>
  <c r="E48" i="1" l="1"/>
  <c r="C48" i="1" s="1"/>
  <c r="F48" i="1" s="1"/>
  <c r="G48" i="1" s="1"/>
  <c r="B48" i="1"/>
  <c r="B49" i="1" l="1"/>
  <c r="E49" i="1"/>
  <c r="C49" i="1" s="1"/>
  <c r="F49" i="1" s="1"/>
  <c r="G49" i="1" s="1"/>
  <c r="E50" i="1" l="1"/>
  <c r="C50" i="1"/>
  <c r="F50" i="1" s="1"/>
  <c r="G50" i="1" s="1"/>
  <c r="B50" i="1"/>
  <c r="E51" i="1" l="1"/>
  <c r="C51" i="1" s="1"/>
  <c r="F51" i="1" s="1"/>
  <c r="G51" i="1" s="1"/>
  <c r="B51" i="1"/>
  <c r="E52" i="1" l="1"/>
  <c r="C52" i="1" s="1"/>
  <c r="F52" i="1" s="1"/>
  <c r="G52" i="1" s="1"/>
  <c r="B52" i="1"/>
  <c r="E53" i="1" l="1"/>
  <c r="C53" i="1" s="1"/>
  <c r="F53" i="1" s="1"/>
  <c r="G53" i="1" s="1"/>
  <c r="B53" i="1"/>
  <c r="E54" i="1" l="1"/>
  <c r="C54" i="1" s="1"/>
  <c r="F54" i="1" s="1"/>
  <c r="G54" i="1" s="1"/>
  <c r="B54" i="1"/>
  <c r="E55" i="1" l="1"/>
  <c r="B55" i="1"/>
  <c r="C55" i="1"/>
  <c r="F55" i="1" s="1"/>
  <c r="G55" i="1" s="1"/>
  <c r="E56" i="1" l="1"/>
  <c r="B56" i="1"/>
  <c r="C56" i="1"/>
  <c r="F56" i="1" s="1"/>
  <c r="G56" i="1" s="1"/>
  <c r="E57" i="1" l="1"/>
  <c r="C57" i="1" s="1"/>
  <c r="F57" i="1" s="1"/>
  <c r="G57" i="1" s="1"/>
  <c r="B57" i="1"/>
  <c r="E58" i="1" l="1"/>
  <c r="C58" i="1" s="1"/>
  <c r="F58" i="1" s="1"/>
  <c r="G58" i="1" s="1"/>
  <c r="B58" i="1"/>
  <c r="E59" i="1" l="1"/>
  <c r="C59" i="1" s="1"/>
  <c r="F59" i="1" s="1"/>
  <c r="G59" i="1" s="1"/>
  <c r="B59" i="1"/>
  <c r="E60" i="1" l="1"/>
  <c r="C60" i="1" s="1"/>
  <c r="F60" i="1" s="1"/>
  <c r="B60" i="1"/>
  <c r="G60" i="1"/>
  <c r="E61" i="1" l="1"/>
  <c r="C61" i="1" s="1"/>
  <c r="F61" i="1" s="1"/>
  <c r="G61" i="1" s="1"/>
  <c r="B61" i="1"/>
  <c r="E62" i="1" l="1"/>
  <c r="C62" i="1" s="1"/>
  <c r="F62" i="1" s="1"/>
  <c r="G62" i="1" s="1"/>
  <c r="B62" i="1"/>
  <c r="E63" i="1" l="1"/>
  <c r="C63" i="1" s="1"/>
  <c r="F63" i="1" s="1"/>
  <c r="G63" i="1" s="1"/>
  <c r="B63" i="1"/>
  <c r="E64" i="1" l="1"/>
  <c r="B64" i="1"/>
  <c r="C64" i="1"/>
  <c r="F64" i="1" s="1"/>
  <c r="G64" i="1" s="1"/>
  <c r="B65" i="1" l="1"/>
  <c r="E65" i="1"/>
  <c r="C65" i="1" s="1"/>
  <c r="F65" i="1" s="1"/>
  <c r="G65" i="1" s="1"/>
  <c r="E66" i="1" l="1"/>
  <c r="C66" i="1" s="1"/>
  <c r="F66" i="1" s="1"/>
  <c r="G66" i="1" s="1"/>
  <c r="B66" i="1"/>
  <c r="E67" i="1" l="1"/>
  <c r="C67" i="1" s="1"/>
  <c r="F67" i="1" s="1"/>
  <c r="G67" i="1" s="1"/>
  <c r="B67" i="1"/>
  <c r="E68" i="1" l="1"/>
  <c r="C68" i="1" s="1"/>
  <c r="F68" i="1" s="1"/>
  <c r="G68" i="1" s="1"/>
  <c r="B68" i="1"/>
  <c r="E69" i="1" l="1"/>
  <c r="C69" i="1" s="1"/>
  <c r="F69" i="1" s="1"/>
  <c r="G69" i="1" s="1"/>
  <c r="B69" i="1"/>
  <c r="E70" i="1" l="1"/>
  <c r="C70" i="1" s="1"/>
  <c r="F70" i="1" s="1"/>
  <c r="G70" i="1" s="1"/>
  <c r="B70" i="1"/>
  <c r="E71" i="1" l="1"/>
  <c r="C71" i="1" s="1"/>
  <c r="F71" i="1" s="1"/>
  <c r="G71" i="1" s="1"/>
  <c r="B71" i="1"/>
  <c r="E72" i="1" l="1"/>
  <c r="C72" i="1" s="1"/>
  <c r="F72" i="1" s="1"/>
  <c r="G72" i="1" s="1"/>
  <c r="B72" i="1"/>
  <c r="E73" i="1" l="1"/>
  <c r="C73" i="1"/>
  <c r="F73" i="1" s="1"/>
  <c r="G73" i="1" s="1"/>
  <c r="B73" i="1"/>
  <c r="E74" i="1" l="1"/>
  <c r="C74" i="1" s="1"/>
  <c r="F74" i="1" s="1"/>
  <c r="G74" i="1" s="1"/>
  <c r="B74" i="1"/>
  <c r="E75" i="1" l="1"/>
  <c r="C75" i="1" s="1"/>
  <c r="F75" i="1" s="1"/>
  <c r="G75" i="1" s="1"/>
  <c r="B75" i="1"/>
  <c r="E76" i="1" l="1"/>
  <c r="C76" i="1" s="1"/>
  <c r="F76" i="1" s="1"/>
  <c r="B76" i="1"/>
  <c r="G76" i="1"/>
  <c r="E77" i="1" l="1"/>
  <c r="B77" i="1"/>
  <c r="C77" i="1"/>
  <c r="F77" i="1" s="1"/>
  <c r="G77" i="1" s="1"/>
  <c r="E78" i="1" l="1"/>
  <c r="C78" i="1" s="1"/>
  <c r="F78" i="1" s="1"/>
  <c r="G78" i="1" s="1"/>
  <c r="B78" i="1"/>
  <c r="E79" i="1" l="1"/>
  <c r="C79" i="1" s="1"/>
  <c r="F79" i="1" s="1"/>
  <c r="G79" i="1" s="1"/>
  <c r="B79" i="1"/>
  <c r="E80" i="1" l="1"/>
  <c r="C80" i="1"/>
  <c r="F80" i="1" s="1"/>
  <c r="G80" i="1" s="1"/>
  <c r="B80" i="1"/>
  <c r="B81" i="1" l="1"/>
  <c r="E81" i="1"/>
  <c r="C81" i="1" s="1"/>
  <c r="F81" i="1" s="1"/>
  <c r="G81" i="1" s="1"/>
  <c r="E82" i="1" l="1"/>
  <c r="C82" i="1" s="1"/>
  <c r="F82" i="1" s="1"/>
  <c r="G82" i="1" s="1"/>
  <c r="B82" i="1"/>
  <c r="E83" i="1" l="1"/>
  <c r="C83" i="1"/>
  <c r="F83" i="1" s="1"/>
  <c r="G83" i="1" s="1"/>
  <c r="B83" i="1"/>
  <c r="E84" i="1" l="1"/>
  <c r="C84" i="1" s="1"/>
  <c r="F84" i="1" s="1"/>
  <c r="G84" i="1" s="1"/>
  <c r="B84" i="1"/>
  <c r="E85" i="1" l="1"/>
  <c r="C85" i="1"/>
  <c r="F85" i="1" s="1"/>
  <c r="G85" i="1" s="1"/>
  <c r="B85" i="1"/>
  <c r="E86" i="1" l="1"/>
  <c r="C86" i="1" s="1"/>
  <c r="F86" i="1" s="1"/>
  <c r="G86" i="1" s="1"/>
  <c r="B86" i="1"/>
  <c r="E87" i="1" l="1"/>
  <c r="C87" i="1" s="1"/>
  <c r="F87" i="1" s="1"/>
  <c r="G87" i="1" s="1"/>
  <c r="B87" i="1"/>
  <c r="E88" i="1" l="1"/>
  <c r="B88" i="1"/>
  <c r="C88" i="1"/>
  <c r="F88" i="1" s="1"/>
  <c r="G88" i="1" s="1"/>
  <c r="E89" i="1" l="1"/>
  <c r="C89" i="1" s="1"/>
  <c r="F89" i="1" s="1"/>
  <c r="G89" i="1" s="1"/>
  <c r="B89" i="1"/>
  <c r="E90" i="1" l="1"/>
  <c r="C90" i="1" s="1"/>
  <c r="F90" i="1" s="1"/>
  <c r="G90" i="1" s="1"/>
  <c r="B90" i="1"/>
  <c r="E91" i="1" l="1"/>
  <c r="C91" i="1" s="1"/>
  <c r="F91" i="1" s="1"/>
  <c r="G91" i="1" s="1"/>
  <c r="B91" i="1"/>
  <c r="E92" i="1" l="1"/>
  <c r="C92" i="1" s="1"/>
  <c r="F92" i="1" s="1"/>
  <c r="G92" i="1" s="1"/>
  <c r="B92" i="1"/>
  <c r="E93" i="1" l="1"/>
  <c r="C93" i="1" s="1"/>
  <c r="F93" i="1" s="1"/>
  <c r="G93" i="1" s="1"/>
  <c r="B93" i="1"/>
  <c r="E94" i="1" l="1"/>
  <c r="C94" i="1" s="1"/>
  <c r="F94" i="1" s="1"/>
  <c r="G94" i="1" s="1"/>
  <c r="B94" i="1"/>
  <c r="E95" i="1" l="1"/>
  <c r="C95" i="1" s="1"/>
  <c r="F95" i="1" s="1"/>
  <c r="G95" i="1" s="1"/>
  <c r="B95" i="1"/>
  <c r="E96" i="1" l="1"/>
  <c r="C96" i="1" s="1"/>
  <c r="F96" i="1" s="1"/>
  <c r="G96" i="1" s="1"/>
  <c r="B96" i="1"/>
  <c r="B97" i="1" l="1"/>
  <c r="E97" i="1"/>
  <c r="C97" i="1" s="1"/>
  <c r="F97" i="1" s="1"/>
  <c r="G97" i="1" s="1"/>
  <c r="E98" i="1" l="1"/>
  <c r="C98" i="1" s="1"/>
  <c r="F98" i="1" s="1"/>
  <c r="G98" i="1" s="1"/>
  <c r="B98" i="1"/>
  <c r="E99" i="1" l="1"/>
  <c r="C99" i="1"/>
  <c r="F99" i="1" s="1"/>
  <c r="G99" i="1" s="1"/>
  <c r="B99" i="1"/>
  <c r="E100" i="1" l="1"/>
  <c r="C100" i="1" s="1"/>
  <c r="F100" i="1" s="1"/>
  <c r="G100" i="1" s="1"/>
  <c r="B100" i="1"/>
  <c r="E101" i="1" l="1"/>
  <c r="C101" i="1" s="1"/>
  <c r="F101" i="1" s="1"/>
  <c r="G101" i="1" s="1"/>
  <c r="B101" i="1"/>
  <c r="E102" i="1" l="1"/>
  <c r="C102" i="1" s="1"/>
  <c r="F102" i="1" s="1"/>
  <c r="G102" i="1" s="1"/>
  <c r="B102" i="1"/>
  <c r="E103" i="1" l="1"/>
  <c r="C103" i="1" s="1"/>
  <c r="F103" i="1" s="1"/>
  <c r="G103" i="1" s="1"/>
  <c r="B103" i="1"/>
  <c r="E104" i="1" l="1"/>
  <c r="B104" i="1"/>
  <c r="C104" i="1"/>
  <c r="F104" i="1" s="1"/>
  <c r="G104" i="1" s="1"/>
  <c r="E105" i="1" l="1"/>
  <c r="C105" i="1" s="1"/>
  <c r="F105" i="1" s="1"/>
  <c r="G105" i="1" s="1"/>
  <c r="B105" i="1"/>
  <c r="E106" i="1" l="1"/>
  <c r="C106" i="1" s="1"/>
  <c r="F106" i="1" s="1"/>
  <c r="G106" i="1" s="1"/>
  <c r="B106" i="1"/>
  <c r="E107" i="1" l="1"/>
  <c r="C107" i="1" s="1"/>
  <c r="F107" i="1" s="1"/>
  <c r="G107" i="1" s="1"/>
  <c r="B107" i="1"/>
  <c r="E108" i="1" l="1"/>
  <c r="C108" i="1" s="1"/>
  <c r="F108" i="1" s="1"/>
  <c r="G108" i="1" s="1"/>
  <c r="B108" i="1"/>
  <c r="E109" i="1" l="1"/>
  <c r="B109" i="1"/>
  <c r="C109" i="1"/>
  <c r="F109" i="1" s="1"/>
  <c r="G109" i="1" s="1"/>
  <c r="E110" i="1" l="1"/>
  <c r="C110" i="1" s="1"/>
  <c r="F110" i="1" s="1"/>
  <c r="G110" i="1" s="1"/>
  <c r="B110" i="1"/>
  <c r="E111" i="1" l="1"/>
  <c r="C111" i="1" s="1"/>
  <c r="F111" i="1" s="1"/>
  <c r="G111" i="1" s="1"/>
  <c r="B111" i="1"/>
  <c r="E112" i="1" l="1"/>
  <c r="C112" i="1"/>
  <c r="F112" i="1" s="1"/>
  <c r="G112" i="1" s="1"/>
  <c r="B112" i="1"/>
  <c r="B113" i="1" l="1"/>
  <c r="E113" i="1"/>
  <c r="C113" i="1" s="1"/>
  <c r="F113" i="1" s="1"/>
  <c r="G113" i="1" s="1"/>
  <c r="E114" i="1" l="1"/>
  <c r="C114" i="1" s="1"/>
  <c r="F114" i="1" s="1"/>
  <c r="G114" i="1" s="1"/>
  <c r="B114" i="1"/>
  <c r="E115" i="1" l="1"/>
  <c r="C115" i="1" s="1"/>
  <c r="F115" i="1" s="1"/>
  <c r="G115" i="1" s="1"/>
  <c r="B115" i="1"/>
  <c r="E116" i="1" l="1"/>
  <c r="C116" i="1" s="1"/>
  <c r="F116" i="1" s="1"/>
  <c r="B116" i="1"/>
  <c r="G116" i="1"/>
  <c r="E117" i="1" l="1"/>
  <c r="C117" i="1" s="1"/>
  <c r="F117" i="1" s="1"/>
  <c r="G117" i="1" s="1"/>
  <c r="B117" i="1"/>
  <c r="E118" i="1" l="1"/>
  <c r="C118" i="1" s="1"/>
  <c r="F118" i="1" s="1"/>
  <c r="G118" i="1" s="1"/>
  <c r="B118" i="1"/>
  <c r="E119" i="1" l="1"/>
  <c r="C119" i="1"/>
  <c r="F119" i="1" s="1"/>
  <c r="G119" i="1" s="1"/>
  <c r="B119" i="1"/>
  <c r="E120" i="1" l="1"/>
  <c r="C120" i="1" s="1"/>
  <c r="F120" i="1" s="1"/>
  <c r="G120" i="1" s="1"/>
  <c r="B120" i="1"/>
  <c r="E121" i="1" l="1"/>
  <c r="C121" i="1" s="1"/>
  <c r="F121" i="1" s="1"/>
  <c r="G121" i="1" s="1"/>
  <c r="B121" i="1"/>
  <c r="E122" i="1" l="1"/>
  <c r="B122" i="1"/>
  <c r="C122" i="1"/>
  <c r="F122" i="1" s="1"/>
  <c r="G122" i="1" s="1"/>
  <c r="E123" i="1" l="1"/>
  <c r="C123" i="1" s="1"/>
  <c r="F123" i="1" s="1"/>
  <c r="G123" i="1" s="1"/>
  <c r="B123" i="1"/>
  <c r="E124" i="1" l="1"/>
  <c r="C124" i="1" s="1"/>
  <c r="F124" i="1" s="1"/>
  <c r="G124" i="1" s="1"/>
  <c r="B124" i="1"/>
  <c r="E125" i="1" l="1"/>
  <c r="C125" i="1" s="1"/>
  <c r="F125" i="1" s="1"/>
  <c r="G125" i="1" s="1"/>
  <c r="B125" i="1"/>
  <c r="E126" i="1" l="1"/>
  <c r="C126" i="1" s="1"/>
  <c r="F126" i="1" s="1"/>
  <c r="G126" i="1" s="1"/>
  <c r="B126" i="1"/>
  <c r="E127" i="1" l="1"/>
  <c r="C127" i="1"/>
  <c r="F127" i="1" s="1"/>
  <c r="G127" i="1" s="1"/>
  <c r="B127" i="1"/>
  <c r="E128" i="1" l="1"/>
  <c r="C128" i="1" s="1"/>
  <c r="F128" i="1" s="1"/>
  <c r="G128" i="1" s="1"/>
  <c r="B128" i="1"/>
  <c r="B129" i="1" l="1"/>
  <c r="E129" i="1"/>
  <c r="C129" i="1" s="1"/>
  <c r="F129" i="1" s="1"/>
  <c r="G129" i="1" s="1"/>
  <c r="E130" i="1" l="1"/>
  <c r="C130" i="1" s="1"/>
  <c r="F130" i="1" s="1"/>
  <c r="G130" i="1" s="1"/>
  <c r="B130" i="1"/>
  <c r="E131" i="1" l="1"/>
  <c r="C131" i="1" s="1"/>
  <c r="F131" i="1" s="1"/>
  <c r="G131" i="1" s="1"/>
  <c r="B131" i="1"/>
  <c r="E132" i="1" l="1"/>
  <c r="C132" i="1" s="1"/>
  <c r="F132" i="1" s="1"/>
  <c r="B132" i="1"/>
  <c r="G132" i="1"/>
  <c r="E133" i="1" l="1"/>
  <c r="C133" i="1"/>
  <c r="F133" i="1" s="1"/>
  <c r="G133" i="1" s="1"/>
  <c r="B133" i="1"/>
  <c r="E134" i="1" l="1"/>
  <c r="C134" i="1" s="1"/>
  <c r="F134" i="1" s="1"/>
  <c r="G134" i="1" s="1"/>
  <c r="B134" i="1"/>
  <c r="E135" i="1" l="1"/>
  <c r="C135" i="1" s="1"/>
  <c r="F135" i="1" s="1"/>
  <c r="G135" i="1" s="1"/>
  <c r="B135" i="1"/>
  <c r="E136" i="1" l="1"/>
  <c r="B136" i="1"/>
  <c r="C136" i="1"/>
  <c r="F136" i="1" s="1"/>
  <c r="G136" i="1" s="1"/>
  <c r="E137" i="1" l="1"/>
  <c r="B137" i="1"/>
  <c r="C137" i="1"/>
  <c r="F137" i="1" s="1"/>
  <c r="G137" i="1" s="1"/>
  <c r="E138" i="1" l="1"/>
  <c r="B138" i="1"/>
  <c r="C138" i="1"/>
  <c r="F138" i="1" s="1"/>
  <c r="G138" i="1" s="1"/>
  <c r="E139" i="1" l="1"/>
  <c r="C139" i="1" s="1"/>
  <c r="F139" i="1" s="1"/>
  <c r="G139" i="1" s="1"/>
  <c r="B139" i="1"/>
  <c r="E140" i="1" l="1"/>
  <c r="C140" i="1" s="1"/>
  <c r="F140" i="1" s="1"/>
  <c r="G140" i="1" s="1"/>
  <c r="B140" i="1"/>
  <c r="E141" i="1" l="1"/>
  <c r="C141" i="1"/>
  <c r="F141" i="1" s="1"/>
  <c r="G141" i="1" s="1"/>
  <c r="B141" i="1"/>
  <c r="B142" i="1" l="1"/>
  <c r="E142" i="1"/>
  <c r="C142" i="1" s="1"/>
  <c r="F142" i="1" s="1"/>
  <c r="G142" i="1" s="1"/>
  <c r="E143" i="1" l="1"/>
  <c r="B143" i="1"/>
  <c r="C143" i="1"/>
  <c r="F143" i="1" s="1"/>
  <c r="G143" i="1" s="1"/>
  <c r="E144" i="1" l="1"/>
  <c r="C144" i="1" s="1"/>
  <c r="F144" i="1" s="1"/>
  <c r="G144" i="1" s="1"/>
  <c r="B144" i="1"/>
  <c r="E145" i="1" l="1"/>
  <c r="C145" i="1"/>
  <c r="F145" i="1" s="1"/>
  <c r="G145" i="1" s="1"/>
  <c r="B145" i="1"/>
  <c r="E146" i="1" l="1"/>
  <c r="C146" i="1" s="1"/>
  <c r="F146" i="1" s="1"/>
  <c r="G146" i="1" s="1"/>
  <c r="B146" i="1"/>
  <c r="E147" i="1" l="1"/>
  <c r="C147" i="1" s="1"/>
  <c r="F147" i="1" s="1"/>
  <c r="G147" i="1" s="1"/>
  <c r="B147" i="1"/>
  <c r="E148" i="1" l="1"/>
  <c r="C148" i="1" s="1"/>
  <c r="F148" i="1" s="1"/>
  <c r="G148" i="1" s="1"/>
  <c r="B148" i="1"/>
  <c r="E149" i="1" l="1"/>
  <c r="C149" i="1"/>
  <c r="F149" i="1" s="1"/>
  <c r="G149" i="1" s="1"/>
  <c r="B149" i="1"/>
  <c r="E150" i="1" l="1"/>
  <c r="C150" i="1"/>
  <c r="F150" i="1" s="1"/>
  <c r="G150" i="1" s="1"/>
  <c r="B150" i="1"/>
  <c r="E151" i="1" l="1"/>
  <c r="C151" i="1" s="1"/>
  <c r="F151" i="1" s="1"/>
  <c r="G151" i="1" s="1"/>
  <c r="B151" i="1"/>
  <c r="E152" i="1" l="1"/>
  <c r="C152" i="1" s="1"/>
  <c r="F152" i="1" s="1"/>
  <c r="G152" i="1" s="1"/>
  <c r="B152" i="1"/>
  <c r="E153" i="1" l="1"/>
  <c r="C153" i="1" s="1"/>
  <c r="F153" i="1" s="1"/>
  <c r="G153" i="1" s="1"/>
  <c r="B153" i="1"/>
  <c r="E154" i="1" l="1"/>
  <c r="C154" i="1" s="1"/>
  <c r="F154" i="1" s="1"/>
  <c r="G154" i="1" s="1"/>
  <c r="B154" i="1"/>
  <c r="E155" i="1" l="1"/>
  <c r="C155" i="1" s="1"/>
  <c r="F155" i="1" s="1"/>
  <c r="G155" i="1" s="1"/>
  <c r="B155" i="1"/>
  <c r="E156" i="1" l="1"/>
  <c r="C156" i="1" s="1"/>
  <c r="F156" i="1" s="1"/>
  <c r="B156" i="1"/>
  <c r="G156" i="1"/>
  <c r="E157" i="1" l="1"/>
  <c r="C157" i="1" s="1"/>
  <c r="F157" i="1" s="1"/>
  <c r="G157" i="1" s="1"/>
  <c r="B157" i="1"/>
  <c r="E158" i="1" l="1"/>
  <c r="C158" i="1" s="1"/>
  <c r="F158" i="1" s="1"/>
  <c r="G158" i="1" s="1"/>
  <c r="B158" i="1"/>
  <c r="E159" i="1" l="1"/>
  <c r="C159" i="1" s="1"/>
  <c r="F159" i="1" s="1"/>
  <c r="G159" i="1" s="1"/>
  <c r="B159" i="1"/>
  <c r="E160" i="1" l="1"/>
  <c r="C160" i="1" s="1"/>
  <c r="F160" i="1" s="1"/>
  <c r="G160" i="1" s="1"/>
  <c r="B160" i="1"/>
  <c r="B161" i="1" l="1"/>
  <c r="E161" i="1"/>
  <c r="C161" i="1" s="1"/>
  <c r="F161" i="1" s="1"/>
  <c r="G161" i="1" s="1"/>
  <c r="E162" i="1" l="1"/>
  <c r="C162" i="1"/>
  <c r="F162" i="1" s="1"/>
  <c r="G162" i="1" s="1"/>
  <c r="B162" i="1"/>
  <c r="E163" i="1" l="1"/>
  <c r="C163" i="1"/>
  <c r="F163" i="1" s="1"/>
  <c r="G163" i="1" s="1"/>
  <c r="B163" i="1"/>
  <c r="E164" i="1" l="1"/>
  <c r="C164" i="1" s="1"/>
  <c r="F164" i="1" s="1"/>
  <c r="B164" i="1"/>
  <c r="G164" i="1"/>
  <c r="E165" i="1" l="1"/>
  <c r="C165" i="1" s="1"/>
  <c r="F165" i="1" s="1"/>
  <c r="G165" i="1" s="1"/>
  <c r="B165" i="1"/>
  <c r="E166" i="1" l="1"/>
  <c r="B166" i="1"/>
  <c r="C166" i="1"/>
  <c r="F166" i="1" s="1"/>
  <c r="G166" i="1" s="1"/>
  <c r="E167" i="1" l="1"/>
  <c r="C167" i="1"/>
  <c r="F167" i="1" s="1"/>
  <c r="G167" i="1" s="1"/>
  <c r="B167" i="1"/>
  <c r="E168" i="1" l="1"/>
  <c r="C168" i="1" s="1"/>
  <c r="F168" i="1" s="1"/>
  <c r="G168" i="1" s="1"/>
  <c r="B168" i="1"/>
  <c r="E169" i="1" l="1"/>
  <c r="C169" i="1" s="1"/>
  <c r="F169" i="1" s="1"/>
  <c r="G169" i="1" s="1"/>
  <c r="B169" i="1"/>
  <c r="E170" i="1" l="1"/>
  <c r="C170" i="1" s="1"/>
  <c r="F170" i="1" s="1"/>
  <c r="G170" i="1" s="1"/>
  <c r="B170" i="1"/>
  <c r="E171" i="1" l="1"/>
  <c r="C171" i="1" s="1"/>
  <c r="F171" i="1" s="1"/>
  <c r="G171" i="1" s="1"/>
  <c r="B171" i="1"/>
  <c r="E172" i="1" l="1"/>
  <c r="C172" i="1" s="1"/>
  <c r="F172" i="1" s="1"/>
  <c r="G172" i="1" s="1"/>
  <c r="B172" i="1"/>
  <c r="E173" i="1" l="1"/>
  <c r="B173" i="1"/>
  <c r="C173" i="1"/>
  <c r="F173" i="1" s="1"/>
  <c r="G173" i="1" s="1"/>
  <c r="E174" i="1" l="1"/>
  <c r="C174" i="1"/>
  <c r="F174" i="1" s="1"/>
  <c r="G174" i="1" s="1"/>
  <c r="B174" i="1"/>
  <c r="E175" i="1" l="1"/>
  <c r="C175" i="1" s="1"/>
  <c r="F175" i="1" s="1"/>
  <c r="G175" i="1" s="1"/>
  <c r="B175" i="1"/>
  <c r="E176" i="1" l="1"/>
  <c r="C176" i="1" s="1"/>
  <c r="F176" i="1" s="1"/>
  <c r="G176" i="1" s="1"/>
  <c r="B176" i="1"/>
  <c r="E177" i="1" l="1"/>
  <c r="C177" i="1" s="1"/>
  <c r="F177" i="1" s="1"/>
  <c r="G177" i="1" s="1"/>
  <c r="B177" i="1"/>
  <c r="E178" i="1" l="1"/>
  <c r="C178" i="1" s="1"/>
  <c r="F178" i="1" s="1"/>
  <c r="G178" i="1" s="1"/>
  <c r="B178" i="1"/>
  <c r="E179" i="1" l="1"/>
  <c r="B179" i="1"/>
  <c r="C179" i="1"/>
  <c r="F179" i="1" s="1"/>
  <c r="G179" i="1" s="1"/>
  <c r="E180" i="1" l="1"/>
  <c r="C180" i="1" s="1"/>
  <c r="F180" i="1" s="1"/>
  <c r="G180" i="1" s="1"/>
  <c r="B180" i="1"/>
  <c r="E181" i="1" l="1"/>
  <c r="C181" i="1" s="1"/>
  <c r="F181" i="1" s="1"/>
  <c r="G181" i="1" s="1"/>
  <c r="B181" i="1"/>
  <c r="E182" i="1" l="1"/>
  <c r="C182" i="1" s="1"/>
  <c r="F182" i="1" s="1"/>
  <c r="G182" i="1" s="1"/>
  <c r="B182" i="1"/>
  <c r="E183" i="1" l="1"/>
  <c r="C183" i="1" s="1"/>
  <c r="F183" i="1" s="1"/>
  <c r="G183" i="1" s="1"/>
  <c r="B183" i="1"/>
  <c r="E184" i="1" l="1"/>
  <c r="B184" i="1"/>
  <c r="C184" i="1"/>
  <c r="F184" i="1" s="1"/>
  <c r="G184" i="1" s="1"/>
  <c r="E185" i="1" l="1"/>
  <c r="C185" i="1" s="1"/>
  <c r="F185" i="1" s="1"/>
  <c r="G185" i="1" s="1"/>
  <c r="B185" i="1"/>
  <c r="E186" i="1" l="1"/>
  <c r="C186" i="1" s="1"/>
  <c r="F186" i="1" s="1"/>
  <c r="G186" i="1" s="1"/>
  <c r="B186" i="1"/>
  <c r="E187" i="1" l="1"/>
  <c r="C187" i="1" s="1"/>
  <c r="F187" i="1" s="1"/>
  <c r="G187" i="1" s="1"/>
  <c r="B187" i="1"/>
  <c r="E188" i="1" l="1"/>
  <c r="C188" i="1" s="1"/>
  <c r="F188" i="1" s="1"/>
  <c r="G188" i="1" s="1"/>
  <c r="B188" i="1"/>
  <c r="E189" i="1" l="1"/>
  <c r="C189" i="1" s="1"/>
  <c r="F189" i="1" s="1"/>
  <c r="G189" i="1" s="1"/>
  <c r="B189" i="1"/>
  <c r="E190" i="1" l="1"/>
  <c r="C190" i="1" s="1"/>
  <c r="F190" i="1" s="1"/>
  <c r="G190" i="1" s="1"/>
  <c r="B190" i="1"/>
  <c r="E191" i="1" l="1"/>
  <c r="C191" i="1" s="1"/>
  <c r="F191" i="1" s="1"/>
  <c r="G191" i="1" s="1"/>
  <c r="B191" i="1"/>
  <c r="B192" i="1" l="1"/>
  <c r="E192" i="1"/>
  <c r="C192" i="1" s="1"/>
  <c r="F192" i="1" s="1"/>
  <c r="G192" i="1" s="1"/>
  <c r="E193" i="1" l="1"/>
  <c r="B193" i="1"/>
  <c r="C193" i="1"/>
  <c r="F193" i="1" s="1"/>
  <c r="G193" i="1" s="1"/>
  <c r="E194" i="1" l="1"/>
  <c r="C194" i="1" s="1"/>
  <c r="F194" i="1" s="1"/>
  <c r="G194" i="1" s="1"/>
  <c r="B194" i="1"/>
  <c r="E195" i="1" l="1"/>
  <c r="C195" i="1" s="1"/>
  <c r="F195" i="1" s="1"/>
  <c r="G195" i="1" s="1"/>
  <c r="B195" i="1"/>
  <c r="E196" i="1" l="1"/>
  <c r="C196" i="1" s="1"/>
  <c r="F196" i="1" s="1"/>
  <c r="G196" i="1" s="1"/>
  <c r="B196" i="1"/>
  <c r="E197" i="1" l="1"/>
  <c r="C197" i="1" s="1"/>
  <c r="F197" i="1" s="1"/>
  <c r="G197" i="1" s="1"/>
  <c r="B197" i="1"/>
  <c r="E198" i="1" l="1"/>
  <c r="C198" i="1" s="1"/>
  <c r="F198" i="1" s="1"/>
  <c r="G198" i="1" s="1"/>
  <c r="B198" i="1"/>
  <c r="E199" i="1" l="1"/>
  <c r="C199" i="1"/>
  <c r="F199" i="1" s="1"/>
  <c r="G199" i="1" s="1"/>
  <c r="B199" i="1"/>
  <c r="E200" i="1" l="1"/>
  <c r="C200" i="1" s="1"/>
  <c r="F200" i="1" s="1"/>
  <c r="G200" i="1" s="1"/>
  <c r="B200" i="1"/>
  <c r="E201" i="1" l="1"/>
  <c r="C201" i="1" s="1"/>
  <c r="F201" i="1" s="1"/>
  <c r="G201" i="1" s="1"/>
  <c r="B201" i="1"/>
  <c r="E202" i="1" l="1"/>
  <c r="C202" i="1" s="1"/>
  <c r="F202" i="1" s="1"/>
  <c r="G202" i="1" s="1"/>
  <c r="B202" i="1"/>
  <c r="B203" i="1" l="1"/>
  <c r="E203" i="1"/>
  <c r="C203" i="1" s="1"/>
  <c r="F203" i="1" s="1"/>
  <c r="G203" i="1" s="1"/>
  <c r="E204" i="1" l="1"/>
  <c r="C204" i="1" s="1"/>
  <c r="F204" i="1" s="1"/>
  <c r="G204" i="1" s="1"/>
  <c r="B204" i="1"/>
  <c r="E205" i="1" l="1"/>
  <c r="C205" i="1" s="1"/>
  <c r="F205" i="1" s="1"/>
  <c r="G205" i="1" s="1"/>
  <c r="B205" i="1"/>
  <c r="E206" i="1" l="1"/>
  <c r="C206" i="1" s="1"/>
  <c r="F206" i="1" s="1"/>
  <c r="G206" i="1" s="1"/>
  <c r="B206" i="1"/>
  <c r="E207" i="1" l="1"/>
  <c r="C207" i="1" s="1"/>
  <c r="F207" i="1" s="1"/>
  <c r="G207" i="1" s="1"/>
  <c r="B207" i="1"/>
  <c r="B208" i="1" l="1"/>
  <c r="E208" i="1"/>
  <c r="C208" i="1" s="1"/>
  <c r="F208" i="1" s="1"/>
  <c r="G208" i="1" s="1"/>
  <c r="E209" i="1" l="1"/>
  <c r="C209" i="1" s="1"/>
  <c r="F209" i="1" s="1"/>
  <c r="G209" i="1" s="1"/>
  <c r="B209" i="1"/>
  <c r="E210" i="1" l="1"/>
  <c r="C210" i="1"/>
  <c r="F210" i="1" s="1"/>
  <c r="G210" i="1" s="1"/>
  <c r="B210" i="1"/>
  <c r="B211" i="1" l="1"/>
  <c r="E211" i="1"/>
  <c r="C211" i="1" s="1"/>
  <c r="F211" i="1" s="1"/>
  <c r="G211" i="1" s="1"/>
  <c r="B212" i="1" l="1"/>
  <c r="E212" i="1"/>
  <c r="C212" i="1" s="1"/>
  <c r="F212" i="1" s="1"/>
  <c r="G212" i="1" s="1"/>
  <c r="E213" i="1" l="1"/>
  <c r="C213" i="1"/>
  <c r="F213" i="1" s="1"/>
  <c r="G213" i="1" s="1"/>
  <c r="B213" i="1"/>
  <c r="E214" i="1" l="1"/>
  <c r="C214" i="1" s="1"/>
  <c r="F214" i="1" s="1"/>
  <c r="G214" i="1" s="1"/>
  <c r="B214" i="1"/>
  <c r="E215" i="1" l="1"/>
  <c r="C215" i="1" s="1"/>
  <c r="F215" i="1" s="1"/>
  <c r="G215" i="1" s="1"/>
  <c r="B215" i="1"/>
  <c r="B216" i="1" l="1"/>
  <c r="E216" i="1"/>
  <c r="C216" i="1" s="1"/>
  <c r="F216" i="1" s="1"/>
  <c r="G216" i="1" s="1"/>
  <c r="E217" i="1" l="1"/>
  <c r="C217" i="1" s="1"/>
  <c r="F217" i="1" s="1"/>
  <c r="G217" i="1" s="1"/>
  <c r="B217" i="1"/>
  <c r="E218" i="1" l="1"/>
  <c r="C218" i="1" s="1"/>
  <c r="F218" i="1" s="1"/>
  <c r="G218" i="1" s="1"/>
  <c r="B218" i="1"/>
  <c r="B219" i="1" l="1"/>
  <c r="E219" i="1"/>
  <c r="C219" i="1" s="1"/>
  <c r="F219" i="1" s="1"/>
  <c r="G219" i="1" s="1"/>
  <c r="B220" i="1" l="1"/>
  <c r="E220" i="1"/>
  <c r="C220" i="1" s="1"/>
  <c r="F220" i="1" s="1"/>
  <c r="G220" i="1" s="1"/>
  <c r="E221" i="1" l="1"/>
  <c r="C221" i="1" s="1"/>
  <c r="F221" i="1" s="1"/>
  <c r="G221" i="1" s="1"/>
  <c r="B221" i="1"/>
  <c r="E222" i="1" l="1"/>
  <c r="C222" i="1" s="1"/>
  <c r="F222" i="1" s="1"/>
  <c r="G222" i="1" s="1"/>
  <c r="B222" i="1"/>
  <c r="E223" i="1" l="1"/>
  <c r="C223" i="1" s="1"/>
  <c r="F223" i="1" s="1"/>
  <c r="G223" i="1" s="1"/>
  <c r="B223" i="1"/>
  <c r="B224" i="1" l="1"/>
  <c r="E224" i="1"/>
  <c r="C224" i="1" s="1"/>
  <c r="F224" i="1" s="1"/>
  <c r="G224" i="1" s="1"/>
  <c r="E225" i="1" l="1"/>
  <c r="C225" i="1" s="1"/>
  <c r="F225" i="1" s="1"/>
  <c r="G225" i="1" s="1"/>
  <c r="B225" i="1"/>
  <c r="E226" i="1" l="1"/>
  <c r="C226" i="1" s="1"/>
  <c r="F226" i="1" s="1"/>
  <c r="G226" i="1" s="1"/>
  <c r="B226" i="1"/>
  <c r="B227" i="1" l="1"/>
  <c r="E227" i="1"/>
  <c r="C227" i="1" s="1"/>
  <c r="F227" i="1" s="1"/>
  <c r="G227" i="1" s="1"/>
  <c r="B228" i="1" l="1"/>
  <c r="E228" i="1"/>
  <c r="C228" i="1" s="1"/>
  <c r="F228" i="1" s="1"/>
  <c r="G228" i="1" s="1"/>
  <c r="E229" i="1" l="1"/>
  <c r="C229" i="1" s="1"/>
  <c r="F229" i="1" s="1"/>
  <c r="G229" i="1" s="1"/>
  <c r="B229" i="1"/>
  <c r="E230" i="1" l="1"/>
  <c r="B230" i="1"/>
  <c r="C230" i="1"/>
  <c r="F230" i="1" s="1"/>
  <c r="G230" i="1" s="1"/>
  <c r="E231" i="1" l="1"/>
  <c r="C231" i="1" s="1"/>
  <c r="F231" i="1" s="1"/>
  <c r="G231" i="1" s="1"/>
  <c r="B231" i="1"/>
  <c r="B232" i="1" l="1"/>
  <c r="E232" i="1"/>
  <c r="C232" i="1" s="1"/>
  <c r="F232" i="1" s="1"/>
  <c r="G232" i="1" s="1"/>
  <c r="E233" i="1" l="1"/>
  <c r="C233" i="1" s="1"/>
  <c r="F233" i="1" s="1"/>
  <c r="G233" i="1" s="1"/>
  <c r="B233" i="1"/>
  <c r="E234" i="1" l="1"/>
  <c r="C234" i="1" s="1"/>
  <c r="F234" i="1" s="1"/>
  <c r="G234" i="1" s="1"/>
  <c r="B234" i="1"/>
  <c r="B235" i="1" l="1"/>
  <c r="E235" i="1"/>
  <c r="C235" i="1" s="1"/>
  <c r="F235" i="1" s="1"/>
  <c r="G235" i="1" s="1"/>
  <c r="B236" i="1" l="1"/>
  <c r="E236" i="1"/>
  <c r="C236" i="1" s="1"/>
  <c r="F236" i="1" s="1"/>
  <c r="G236" i="1" s="1"/>
  <c r="E237" i="1" l="1"/>
  <c r="C237" i="1"/>
  <c r="F237" i="1" s="1"/>
  <c r="G237" i="1" s="1"/>
  <c r="B237" i="1"/>
  <c r="E238" i="1" l="1"/>
  <c r="B238" i="1"/>
  <c r="C238" i="1"/>
  <c r="F238" i="1" s="1"/>
  <c r="G238" i="1" s="1"/>
  <c r="E239" i="1" l="1"/>
  <c r="B239" i="1"/>
  <c r="C239" i="1"/>
  <c r="F239" i="1" s="1"/>
  <c r="G239" i="1" s="1"/>
  <c r="B240" i="1" l="1"/>
  <c r="E240" i="1"/>
  <c r="C240" i="1" s="1"/>
  <c r="F240" i="1" s="1"/>
  <c r="G240" i="1" s="1"/>
  <c r="E241" i="1" l="1"/>
  <c r="C241" i="1"/>
  <c r="F241" i="1" s="1"/>
  <c r="G241" i="1" s="1"/>
  <c r="B241" i="1"/>
  <c r="E242" i="1" l="1"/>
  <c r="C242" i="1" s="1"/>
  <c r="F242" i="1" s="1"/>
  <c r="G242" i="1" s="1"/>
  <c r="B242" i="1"/>
  <c r="E243" i="1" l="1"/>
  <c r="B243" i="1"/>
  <c r="C243" i="1"/>
  <c r="F243" i="1" s="1"/>
  <c r="G243" i="1" s="1"/>
  <c r="B244" i="1" l="1"/>
  <c r="E244" i="1"/>
  <c r="C244" i="1" s="1"/>
  <c r="F244" i="1" s="1"/>
  <c r="G244" i="1" s="1"/>
  <c r="E245" i="1" l="1"/>
  <c r="C245" i="1"/>
  <c r="F245" i="1" s="1"/>
  <c r="G245" i="1"/>
  <c r="B245" i="1"/>
  <c r="E246" i="1" l="1"/>
  <c r="C246" i="1" s="1"/>
  <c r="F246" i="1" s="1"/>
  <c r="G246" i="1" s="1"/>
  <c r="B246" i="1"/>
  <c r="E247" i="1" l="1"/>
  <c r="C247" i="1" s="1"/>
  <c r="F247" i="1" s="1"/>
  <c r="G247" i="1" s="1"/>
  <c r="B247" i="1"/>
  <c r="B248" i="1" l="1"/>
  <c r="E248" i="1"/>
  <c r="C248" i="1" s="1"/>
  <c r="F248" i="1" s="1"/>
  <c r="G248" i="1" s="1"/>
  <c r="E249" i="1" l="1"/>
  <c r="C249" i="1" s="1"/>
  <c r="F249" i="1" s="1"/>
  <c r="G249" i="1" s="1"/>
  <c r="B249" i="1"/>
  <c r="E250" i="1" l="1"/>
  <c r="C250" i="1" s="1"/>
  <c r="F250" i="1" s="1"/>
  <c r="G250" i="1" s="1"/>
  <c r="B250" i="1"/>
  <c r="B251" i="1" l="1"/>
  <c r="E251" i="1"/>
  <c r="C251" i="1" s="1"/>
  <c r="F251" i="1" s="1"/>
  <c r="G251" i="1" s="1"/>
  <c r="B252" i="1" l="1"/>
  <c r="E252" i="1"/>
  <c r="C252" i="1" s="1"/>
  <c r="F252" i="1" s="1"/>
  <c r="G252" i="1" s="1"/>
  <c r="E253" i="1" l="1"/>
  <c r="C253" i="1" s="1"/>
  <c r="F253" i="1" s="1"/>
  <c r="G253" i="1" s="1"/>
  <c r="B253" i="1"/>
  <c r="E254" i="1" l="1"/>
  <c r="C254" i="1" s="1"/>
  <c r="F254" i="1" s="1"/>
  <c r="G254" i="1" s="1"/>
  <c r="B254" i="1"/>
  <c r="E255" i="1" l="1"/>
  <c r="B255" i="1"/>
  <c r="C255" i="1"/>
  <c r="F255" i="1" s="1"/>
  <c r="G255" i="1" s="1"/>
  <c r="B256" i="1" l="1"/>
  <c r="E256" i="1"/>
  <c r="C256" i="1" s="1"/>
  <c r="F256" i="1" s="1"/>
  <c r="G256" i="1" s="1"/>
  <c r="E257" i="1" l="1"/>
  <c r="C257" i="1" s="1"/>
  <c r="F257" i="1" s="1"/>
  <c r="G257" i="1" s="1"/>
  <c r="B257" i="1"/>
  <c r="E258" i="1" l="1"/>
  <c r="C258" i="1" s="1"/>
  <c r="F258" i="1" s="1"/>
  <c r="G258" i="1" s="1"/>
  <c r="B258" i="1"/>
  <c r="B259" i="1" l="1"/>
  <c r="E259" i="1"/>
  <c r="C259" i="1"/>
  <c r="F259" i="1" s="1"/>
  <c r="G259" i="1" s="1"/>
  <c r="B260" i="1" l="1"/>
  <c r="E260" i="1"/>
  <c r="C260" i="1" s="1"/>
  <c r="F260" i="1" s="1"/>
  <c r="G260" i="1" s="1"/>
  <c r="E261" i="1" l="1"/>
  <c r="C261" i="1" s="1"/>
  <c r="F261" i="1" s="1"/>
  <c r="G261" i="1" s="1"/>
  <c r="B261" i="1"/>
  <c r="E262" i="1" l="1"/>
  <c r="C262" i="1"/>
  <c r="F262" i="1" s="1"/>
  <c r="G262" i="1" s="1"/>
  <c r="B262" i="1"/>
  <c r="E263" i="1" l="1"/>
  <c r="C263" i="1" s="1"/>
  <c r="F263" i="1" s="1"/>
  <c r="G263" i="1" s="1"/>
  <c r="B263" i="1"/>
  <c r="B264" i="1" l="1"/>
  <c r="E264" i="1"/>
  <c r="C264" i="1" s="1"/>
  <c r="F264" i="1" s="1"/>
  <c r="G264" i="1" s="1"/>
  <c r="E265" i="1" l="1"/>
  <c r="C265" i="1" s="1"/>
  <c r="F265" i="1" s="1"/>
  <c r="G265" i="1" s="1"/>
  <c r="B265" i="1"/>
  <c r="E266" i="1" l="1"/>
  <c r="C266" i="1" s="1"/>
  <c r="F266" i="1" s="1"/>
  <c r="G266" i="1" s="1"/>
  <c r="B266" i="1"/>
  <c r="B267" i="1" l="1"/>
  <c r="E267" i="1"/>
  <c r="C267" i="1" s="1"/>
  <c r="F267" i="1" s="1"/>
  <c r="G267" i="1" s="1"/>
  <c r="B268" i="1" l="1"/>
  <c r="E268" i="1"/>
  <c r="C268" i="1" s="1"/>
  <c r="F268" i="1" s="1"/>
  <c r="G268" i="1" s="1"/>
  <c r="E269" i="1" l="1"/>
  <c r="G10" i="1" s="1"/>
  <c r="B269" i="1"/>
  <c r="C269" i="1"/>
  <c r="F269" i="1" l="1"/>
  <c r="G269" i="1" s="1"/>
  <c r="G9" i="1"/>
</calcChain>
</file>

<file path=xl/sharedStrings.xml><?xml version="1.0" encoding="utf-8"?>
<sst xmlns="http://schemas.openxmlformats.org/spreadsheetml/2006/main" count="24" uniqueCount="24">
  <si>
    <t>Loan Amortization Schedule</t>
  </si>
  <si>
    <t>Loan Information</t>
  </si>
  <si>
    <t>Summary</t>
  </si>
  <si>
    <t>Monthly</t>
  </si>
  <si>
    <t>Loan Amount:</t>
  </si>
  <si>
    <t>Term in Years:</t>
  </si>
  <si>
    <t>Payment Frequency:</t>
  </si>
  <si>
    <t xml:space="preserve"> Annual Interest Rate (RATE):</t>
  </si>
  <si>
    <t>Repayment Periods (NPER):</t>
  </si>
  <si>
    <t>Rate per Period:</t>
  </si>
  <si>
    <t>First Repayment Date:</t>
  </si>
  <si>
    <t>No.</t>
  </si>
  <si>
    <t>Due
Date</t>
  </si>
  <si>
    <t>Payment
Due</t>
  </si>
  <si>
    <t>Interest</t>
  </si>
  <si>
    <t>Principal</t>
  </si>
  <si>
    <t>Balance</t>
  </si>
  <si>
    <t>Additional 
Payment</t>
  </si>
  <si>
    <t>Projected Interest:</t>
  </si>
  <si>
    <t>Total Payments:</t>
  </si>
  <si>
    <t>Total Interest:</t>
  </si>
  <si>
    <t>Est. Interest Savings:</t>
  </si>
  <si>
    <t>Periods Per Year:</t>
  </si>
  <si>
    <t>Monthly Payment: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</si>
</sst>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&quot;$&quot;#,##0.00"/>
    <numFmt numFmtId="166" formatCode="0.00;0.00;"/>
    <numFmt numFmtId="167" formatCode="#,##0;\-#,##0;"/>
  </numFmts>
  <fonts count="13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u/>
      <sz val="11"/>
      <color theme="10"/>
      <name val="Tw Cen MT"/>
      <family val="2"/>
      <scheme val="minor"/>
    </font>
    <font>
      <sz val="11"/>
      <name val="Tw Cen MT"/>
      <family val="2"/>
      <scheme val="minor"/>
    </font>
    <font>
      <b/>
      <sz val="18"/>
      <name val="Tw Cen MT"/>
      <family val="2"/>
      <scheme val="major"/>
    </font>
    <font>
      <b/>
      <sz val="11"/>
      <name val="Tw Cen MT"/>
      <family val="2"/>
      <scheme val="minor"/>
    </font>
    <font>
      <sz val="10"/>
      <name val="Tw Cen MT"/>
      <family val="2"/>
      <scheme val="minor"/>
    </font>
    <font>
      <sz val="9"/>
      <name val="Tw Cen MT"/>
      <family val="2"/>
      <scheme val="minor"/>
    </font>
    <font>
      <sz val="9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8"/>
      <name val="Tw Cen MT"/>
      <family val="2"/>
      <scheme val="minor"/>
    </font>
    <font>
      <u/>
      <sz val="8"/>
      <color indexed="12"/>
      <name val="Tw Cen MT"/>
      <family val="2"/>
      <scheme val="minor"/>
    </font>
    <font>
      <b/>
      <sz val="11"/>
      <color rgb="FFFF0000"/>
      <name val="Tw Cen MT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2" applyNumberFormat="0" applyFont="0" applyAlignment="0" applyProtection="0"/>
    <xf numFmtId="0" fontId="1" fillId="3" borderId="0" applyNumberFormat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5" borderId="0" xfId="0" applyFill="1"/>
    <xf numFmtId="0" fontId="3" fillId="5" borderId="0" xfId="0" applyFont="1" applyFill="1" applyAlignment="1">
      <alignment horizontal="right" indent="1"/>
    </xf>
    <xf numFmtId="0" fontId="4" fillId="4" borderId="0" xfId="0" applyFont="1" applyFill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/>
    </xf>
    <xf numFmtId="14" fontId="7" fillId="5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10" fillId="4" borderId="0" xfId="0" applyFont="1" applyFill="1"/>
    <xf numFmtId="0" fontId="11" fillId="5" borderId="0" xfId="5" applyFont="1" applyFill="1" applyAlignment="1" applyProtection="1"/>
    <xf numFmtId="0" fontId="6" fillId="5" borderId="0" xfId="0" applyFont="1" applyFill="1"/>
    <xf numFmtId="0" fontId="6" fillId="0" borderId="0" xfId="0" applyFont="1"/>
    <xf numFmtId="0" fontId="9" fillId="2" borderId="2" xfId="3" applyFont="1"/>
    <xf numFmtId="165" fontId="9" fillId="2" borderId="2" xfId="3" applyNumberFormat="1" applyFont="1"/>
    <xf numFmtId="10" fontId="9" fillId="2" borderId="2" xfId="3" applyNumberFormat="1" applyFont="1"/>
    <xf numFmtId="0" fontId="9" fillId="2" borderId="2" xfId="3" applyFont="1" applyAlignment="1">
      <alignment horizontal="right"/>
    </xf>
    <xf numFmtId="14" fontId="9" fillId="2" borderId="2" xfId="3" applyNumberFormat="1" applyFont="1"/>
    <xf numFmtId="167" fontId="10" fillId="4" borderId="0" xfId="0" applyNumberFormat="1" applyFont="1" applyFill="1"/>
    <xf numFmtId="167" fontId="6" fillId="5" borderId="0" xfId="0" applyNumberFormat="1" applyFont="1" applyFill="1"/>
    <xf numFmtId="167" fontId="6" fillId="0" borderId="0" xfId="0" applyNumberFormat="1" applyFont="1"/>
    <xf numFmtId="167" fontId="0" fillId="0" borderId="0" xfId="0" applyNumberFormat="1"/>
    <xf numFmtId="167" fontId="3" fillId="5" borderId="0" xfId="0" applyNumberFormat="1" applyFont="1" applyFill="1" applyAlignment="1">
      <alignment horizontal="right"/>
    </xf>
    <xf numFmtId="167" fontId="3" fillId="5" borderId="0" xfId="0" applyNumberFormat="1" applyFont="1" applyFill="1" applyAlignment="1">
      <alignment horizontal="right" indent="1"/>
    </xf>
    <xf numFmtId="167" fontId="3" fillId="4" borderId="3" xfId="0" applyNumberFormat="1" applyFont="1" applyFill="1" applyBorder="1" applyAlignment="1">
      <alignment horizontal="right" vertical="center"/>
    </xf>
    <xf numFmtId="167" fontId="7" fillId="5" borderId="0" xfId="0" applyNumberFormat="1" applyFont="1" applyFill="1" applyAlignment="1">
      <alignment horizontal="right"/>
    </xf>
    <xf numFmtId="2" fontId="7" fillId="5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center" vertical="center"/>
    </xf>
    <xf numFmtId="167" fontId="5" fillId="4" borderId="0" xfId="0" applyNumberFormat="1" applyFont="1" applyFill="1" applyAlignment="1">
      <alignment horizontal="center" vertical="center"/>
    </xf>
    <xf numFmtId="0" fontId="9" fillId="6" borderId="0" xfId="0" applyFont="1" applyFill="1"/>
    <xf numFmtId="10" fontId="9" fillId="6" borderId="0" xfId="2" applyNumberFormat="1" applyFont="1" applyFill="1"/>
    <xf numFmtId="2" fontId="12" fillId="3" borderId="1" xfId="4" applyNumberFormat="1" applyFont="1" applyBorder="1"/>
    <xf numFmtId="2" fontId="6" fillId="6" borderId="0" xfId="1" applyNumberFormat="1" applyFont="1" applyFill="1" applyAlignment="1" applyProtection="1">
      <alignment horizontal="right"/>
    </xf>
    <xf numFmtId="14" fontId="8" fillId="7" borderId="0" xfId="0" applyNumberFormat="1" applyFont="1" applyFill="1"/>
    <xf numFmtId="14" fontId="8" fillId="6" borderId="0" xfId="0" applyNumberFormat="1" applyFont="1" applyFill="1"/>
    <xf numFmtId="166" fontId="8" fillId="6" borderId="0" xfId="0" applyNumberFormat="1" applyFont="1" applyFill="1"/>
    <xf numFmtId="166" fontId="8" fillId="7" borderId="0" xfId="0" applyNumberFormat="1" applyFont="1" applyFill="1"/>
    <xf numFmtId="2" fontId="6" fillId="8" borderId="0" xfId="1" applyNumberFormat="1" applyFont="1" applyFill="1" applyAlignment="1" applyProtection="1">
      <alignment horizontal="right"/>
    </xf>
    <xf numFmtId="2" fontId="6" fillId="9" borderId="0" xfId="1" applyNumberFormat="1" applyFont="1" applyFill="1" applyAlignment="1" applyProtection="1">
      <alignment horizontal="right"/>
    </xf>
  </cellXfs>
  <cellStyles count="6">
    <cellStyle name="20% - Accent1" xfId="4" builtinId="30"/>
    <cellStyle name="Comma" xfId="1" builtinId="3"/>
    <cellStyle name="Hyperlink" xfId="5" builtinId="8"/>
    <cellStyle name="Normal" xfId="0" builtinId="0"/>
    <cellStyle name="Note" xfId="3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9"/>
  <sheetViews>
    <sheetView tabSelected="1" topLeftCell="A2" workbookViewId="0">
      <selection activeCell="F14" sqref="F14"/>
    </sheetView>
  </sheetViews>
  <sheetFormatPr defaultColWidth="8.8984375" defaultRowHeight="13.8" x14ac:dyDescent="0.25"/>
  <cols>
    <col min="1" max="4" width="13" customWidth="1"/>
    <col min="5" max="7" width="13" style="21" customWidth="1"/>
    <col min="10" max="10" width="11.5" customWidth="1"/>
  </cols>
  <sheetData>
    <row r="1" spans="1:7" ht="30" customHeight="1" x14ac:dyDescent="0.4">
      <c r="A1" s="3" t="s">
        <v>0</v>
      </c>
      <c r="B1" s="9"/>
      <c r="C1" s="9"/>
      <c r="D1" s="9"/>
      <c r="E1" s="18"/>
      <c r="F1" s="18"/>
      <c r="G1" s="18"/>
    </row>
    <row r="2" spans="1:7" ht="12.75" customHeight="1" x14ac:dyDescent="0.25">
      <c r="A2" s="10"/>
      <c r="B2" s="11"/>
      <c r="C2" s="11"/>
      <c r="D2" s="11"/>
      <c r="E2" s="19"/>
      <c r="F2" s="19"/>
      <c r="G2" s="19"/>
    </row>
    <row r="3" spans="1:7" hidden="1" x14ac:dyDescent="0.25">
      <c r="B3" s="12"/>
      <c r="C3" s="12"/>
      <c r="D3" s="12"/>
      <c r="E3" s="20"/>
      <c r="F3" s="20"/>
    </row>
    <row r="4" spans="1:7" hidden="1" x14ac:dyDescent="0.25">
      <c r="B4" s="12"/>
      <c r="C4" s="12"/>
      <c r="D4" s="12"/>
      <c r="E4" s="20"/>
      <c r="F4" s="20"/>
    </row>
    <row r="5" spans="1:7" x14ac:dyDescent="0.25">
      <c r="B5" s="12"/>
      <c r="C5" s="12"/>
      <c r="D5" s="12"/>
      <c r="E5" s="20"/>
      <c r="F5" s="20"/>
    </row>
    <row r="6" spans="1:7" x14ac:dyDescent="0.25">
      <c r="A6" s="27" t="s">
        <v>1</v>
      </c>
      <c r="B6" s="27"/>
      <c r="C6" s="27"/>
      <c r="E6" s="28" t="s">
        <v>2</v>
      </c>
      <c r="F6" s="28"/>
      <c r="G6" s="28"/>
    </row>
    <row r="7" spans="1:7" x14ac:dyDescent="0.25">
      <c r="A7" s="2"/>
      <c r="B7" s="2" t="s">
        <v>4</v>
      </c>
      <c r="C7" s="14">
        <v>200000</v>
      </c>
      <c r="E7" s="22"/>
      <c r="F7" s="23" t="s">
        <v>9</v>
      </c>
      <c r="G7" s="30">
        <f>C8/C12</f>
        <v>5.8333333333333336E-3</v>
      </c>
    </row>
    <row r="8" spans="1:7" x14ac:dyDescent="0.25">
      <c r="A8" s="2"/>
      <c r="B8" s="2" t="s">
        <v>7</v>
      </c>
      <c r="C8" s="15">
        <v>7.0000000000000007E-2</v>
      </c>
      <c r="E8" s="23"/>
      <c r="F8" s="23" t="s">
        <v>18</v>
      </c>
      <c r="G8" s="32">
        <f>C15*C13-C7</f>
        <v>123578.17750687373</v>
      </c>
    </row>
    <row r="9" spans="1:7" x14ac:dyDescent="0.25">
      <c r="A9" s="2"/>
      <c r="B9" s="2" t="s">
        <v>5</v>
      </c>
      <c r="C9" s="13">
        <v>15</v>
      </c>
      <c r="E9" s="23"/>
      <c r="F9" s="23" t="s">
        <v>19</v>
      </c>
      <c r="G9" s="37">
        <f>SUM(C20:D269)</f>
        <v>322661.96537884849</v>
      </c>
    </row>
    <row r="10" spans="1:7" x14ac:dyDescent="0.25">
      <c r="A10" s="2"/>
      <c r="B10" s="2" t="s">
        <v>6</v>
      </c>
      <c r="C10" s="16" t="s">
        <v>3</v>
      </c>
      <c r="E10" s="23"/>
      <c r="F10" s="23" t="s">
        <v>20</v>
      </c>
      <c r="G10" s="37">
        <f>SUM(E20:E269)</f>
        <v>122661.96537884993</v>
      </c>
    </row>
    <row r="11" spans="1:7" x14ac:dyDescent="0.25">
      <c r="A11" s="2"/>
      <c r="B11" s="2" t="s">
        <v>10</v>
      </c>
      <c r="C11" s="17">
        <v>43031</v>
      </c>
      <c r="E11" s="23"/>
      <c r="F11" s="23" t="s">
        <v>21</v>
      </c>
      <c r="G11" s="38">
        <f>G8-G10</f>
        <v>916.21212802380614</v>
      </c>
    </row>
    <row r="12" spans="1:7" x14ac:dyDescent="0.25">
      <c r="A12" s="2"/>
      <c r="B12" s="2" t="s">
        <v>22</v>
      </c>
      <c r="C12" s="29">
        <f>IF(C10="Monthly", 12, 1)</f>
        <v>12</v>
      </c>
    </row>
    <row r="13" spans="1:7" x14ac:dyDescent="0.25">
      <c r="A13" s="2"/>
      <c r="B13" s="2" t="s">
        <v>8</v>
      </c>
      <c r="C13" s="29">
        <f>C9*C12</f>
        <v>180</v>
      </c>
    </row>
    <row r="15" spans="1:7" x14ac:dyDescent="0.25">
      <c r="A15" s="1"/>
      <c r="B15" s="2" t="s">
        <v>23</v>
      </c>
      <c r="C15" s="31">
        <f>-PMT(G7,C13,C7)</f>
        <v>1797.6565417048541</v>
      </c>
    </row>
    <row r="18" spans="1:7" ht="28.2" thickBot="1" x14ac:dyDescent="0.3">
      <c r="A18" s="4" t="s">
        <v>11</v>
      </c>
      <c r="B18" s="5" t="s">
        <v>12</v>
      </c>
      <c r="C18" s="5" t="s">
        <v>13</v>
      </c>
      <c r="D18" s="5" t="s">
        <v>17</v>
      </c>
      <c r="E18" s="24" t="s">
        <v>14</v>
      </c>
      <c r="F18" s="24" t="s">
        <v>15</v>
      </c>
      <c r="G18" s="24" t="s">
        <v>16</v>
      </c>
    </row>
    <row r="19" spans="1:7" x14ac:dyDescent="0.25">
      <c r="A19" s="6"/>
      <c r="B19" s="7"/>
      <c r="C19" s="6"/>
      <c r="D19" s="6"/>
      <c r="E19" s="25"/>
      <c r="F19" s="25"/>
      <c r="G19" s="26">
        <f>C7</f>
        <v>200000</v>
      </c>
    </row>
    <row r="20" spans="1:7" x14ac:dyDescent="0.25">
      <c r="A20" s="8">
        <v>1</v>
      </c>
      <c r="B20" s="34">
        <f>C11</f>
        <v>43031</v>
      </c>
      <c r="C20" s="35">
        <f>IF(G19+E20&lt;Monthly_Payment, G19+E20, Monthly_Payment)</f>
        <v>1797.6565417048541</v>
      </c>
      <c r="D20" s="35">
        <v>500</v>
      </c>
      <c r="E20" s="35">
        <f>G19*Rate</f>
        <v>1166.6666666666667</v>
      </c>
      <c r="F20" s="35">
        <f>C20-E20+D20</f>
        <v>1130.9898750381874</v>
      </c>
      <c r="G20" s="35">
        <f>G19-F20</f>
        <v>198869.01012496182</v>
      </c>
    </row>
    <row r="21" spans="1:7" x14ac:dyDescent="0.25">
      <c r="A21" s="8">
        <v>2</v>
      </c>
      <c r="B21" s="33">
        <f>IF(G20&lt;=0, " ", EDATE(B20,IF($C$10="Monthly", 1, 12)))</f>
        <v>43062</v>
      </c>
      <c r="C21" s="36">
        <f>IF(G20+E21&lt;Monthly_Payment, G20+E21, Monthly_Payment)</f>
        <v>1797.6565417048541</v>
      </c>
      <c r="D21" s="36"/>
      <c r="E21" s="36">
        <f>G20*Rate</f>
        <v>1160.069225728944</v>
      </c>
      <c r="F21" s="36">
        <f t="shared" ref="F21:F84" si="0">C21-E21+D21</f>
        <v>637.58731597591009</v>
      </c>
      <c r="G21" s="36">
        <f t="shared" ref="G21:G84" si="1">G20-F21</f>
        <v>198231.4228089859</v>
      </c>
    </row>
    <row r="22" spans="1:7" x14ac:dyDescent="0.25">
      <c r="A22" s="8">
        <v>3</v>
      </c>
      <c r="B22" s="33">
        <f t="shared" ref="B22:B85" si="2">IF(G21&lt;=0, " ", EDATE(B21,IF($C$10="Monthly", 1, 12)))</f>
        <v>43092</v>
      </c>
      <c r="C22" s="36">
        <f>IF(G21+E22&lt;Monthly_Payment, G21+E22, Monthly_Payment)</f>
        <v>1797.6565417048541</v>
      </c>
      <c r="D22" s="36">
        <v>0</v>
      </c>
      <c r="E22" s="36">
        <f>G21*Rate</f>
        <v>1156.349966385751</v>
      </c>
      <c r="F22" s="36">
        <f t="shared" si="0"/>
        <v>641.3065753191031</v>
      </c>
      <c r="G22" s="36">
        <f t="shared" si="1"/>
        <v>197590.11623366681</v>
      </c>
    </row>
    <row r="23" spans="1:7" x14ac:dyDescent="0.25">
      <c r="A23" s="8">
        <v>4</v>
      </c>
      <c r="B23" s="33">
        <f t="shared" si="2"/>
        <v>43123</v>
      </c>
      <c r="C23" s="36">
        <f>IF(G22+E23&lt;Monthly_Payment, G22+E23, Monthly_Payment)</f>
        <v>1797.6565417048541</v>
      </c>
      <c r="D23" s="36">
        <v>0</v>
      </c>
      <c r="E23" s="36">
        <f>G22*Rate</f>
        <v>1152.6090113630564</v>
      </c>
      <c r="F23" s="36">
        <f t="shared" si="0"/>
        <v>645.04753034179771</v>
      </c>
      <c r="G23" s="36">
        <f t="shared" si="1"/>
        <v>196945.068703325</v>
      </c>
    </row>
    <row r="24" spans="1:7" x14ac:dyDescent="0.25">
      <c r="A24" s="8">
        <v>5</v>
      </c>
      <c r="B24" s="33">
        <f t="shared" si="2"/>
        <v>43154</v>
      </c>
      <c r="C24" s="36">
        <f>IF(G23+E24&lt;Monthly_Payment, G23+E24, Monthly_Payment)</f>
        <v>1797.6565417048541</v>
      </c>
      <c r="D24" s="36">
        <v>0</v>
      </c>
      <c r="E24" s="36">
        <f>G23*Rate</f>
        <v>1148.8462341027291</v>
      </c>
      <c r="F24" s="36">
        <f t="shared" si="0"/>
        <v>648.81030760212502</v>
      </c>
      <c r="G24" s="36">
        <f t="shared" si="1"/>
        <v>196296.25839572286</v>
      </c>
    </row>
    <row r="25" spans="1:7" x14ac:dyDescent="0.25">
      <c r="A25" s="8">
        <v>6</v>
      </c>
      <c r="B25" s="33">
        <f t="shared" si="2"/>
        <v>43182</v>
      </c>
      <c r="C25" s="36">
        <f>IF(G24+E25&lt;Monthly_Payment, G24+E25, Monthly_Payment)</f>
        <v>1797.6565417048541</v>
      </c>
      <c r="D25" s="36">
        <v>0</v>
      </c>
      <c r="E25" s="36">
        <f>G24*Rate</f>
        <v>1145.0615073083834</v>
      </c>
      <c r="F25" s="36">
        <f t="shared" si="0"/>
        <v>652.59503439647074</v>
      </c>
      <c r="G25" s="36">
        <f t="shared" si="1"/>
        <v>195643.66336132638</v>
      </c>
    </row>
    <row r="26" spans="1:7" x14ac:dyDescent="0.25">
      <c r="A26" s="8">
        <v>7</v>
      </c>
      <c r="B26" s="33">
        <f t="shared" si="2"/>
        <v>43213</v>
      </c>
      <c r="C26" s="36">
        <f>IF(G25+E26&lt;Monthly_Payment, G25+E26, Monthly_Payment)</f>
        <v>1797.6565417048541</v>
      </c>
      <c r="D26" s="36">
        <v>0</v>
      </c>
      <c r="E26" s="36">
        <f>G25*Rate</f>
        <v>1141.2547029410707</v>
      </c>
      <c r="F26" s="36">
        <f t="shared" si="0"/>
        <v>656.40183876378342</v>
      </c>
      <c r="G26" s="36">
        <f t="shared" si="1"/>
        <v>194987.26152256259</v>
      </c>
    </row>
    <row r="27" spans="1:7" x14ac:dyDescent="0.25">
      <c r="A27" s="8">
        <v>8</v>
      </c>
      <c r="B27" s="33">
        <f t="shared" si="2"/>
        <v>43243</v>
      </c>
      <c r="C27" s="36">
        <f>IF(G26+E27&lt;Monthly_Payment, G26+E27, Monthly_Payment)</f>
        <v>1797.6565417048541</v>
      </c>
      <c r="D27" s="36">
        <v>0</v>
      </c>
      <c r="E27" s="36">
        <f>G26*Rate</f>
        <v>1137.4256922149484</v>
      </c>
      <c r="F27" s="36">
        <f t="shared" si="0"/>
        <v>660.23084948990572</v>
      </c>
      <c r="G27" s="36">
        <f t="shared" si="1"/>
        <v>194327.03067307267</v>
      </c>
    </row>
    <row r="28" spans="1:7" x14ac:dyDescent="0.25">
      <c r="A28" s="8">
        <v>9</v>
      </c>
      <c r="B28" s="33">
        <f t="shared" si="2"/>
        <v>43274</v>
      </c>
      <c r="C28" s="36">
        <f>IF(G27+E28&lt;Monthly_Payment, G27+E28, Monthly_Payment)</f>
        <v>1797.6565417048541</v>
      </c>
      <c r="D28" s="36">
        <v>0</v>
      </c>
      <c r="E28" s="36">
        <f>G27*Rate</f>
        <v>1133.5743455929239</v>
      </c>
      <c r="F28" s="36">
        <f t="shared" si="0"/>
        <v>664.08219611193022</v>
      </c>
      <c r="G28" s="36">
        <f t="shared" si="1"/>
        <v>193662.94847696074</v>
      </c>
    </row>
    <row r="29" spans="1:7" x14ac:dyDescent="0.25">
      <c r="A29" s="8">
        <v>10</v>
      </c>
      <c r="B29" s="33">
        <f t="shared" si="2"/>
        <v>43304</v>
      </c>
      <c r="C29" s="36">
        <f>IF(G28+E29&lt;Monthly_Payment, G28+E29, Monthly_Payment)</f>
        <v>1797.6565417048541</v>
      </c>
      <c r="D29" s="36">
        <v>0</v>
      </c>
      <c r="E29" s="36">
        <f>G28*Rate</f>
        <v>1129.700532782271</v>
      </c>
      <c r="F29" s="36">
        <f t="shared" si="0"/>
        <v>667.95600892258312</v>
      </c>
      <c r="G29" s="36">
        <f t="shared" si="1"/>
        <v>192994.99246803817</v>
      </c>
    </row>
    <row r="30" spans="1:7" x14ac:dyDescent="0.25">
      <c r="A30" s="8">
        <v>11</v>
      </c>
      <c r="B30" s="33">
        <f t="shared" si="2"/>
        <v>43335</v>
      </c>
      <c r="C30" s="36">
        <f>IF(G29+E30&lt;Monthly_Payment, G29+E30, Monthly_Payment)</f>
        <v>1797.6565417048541</v>
      </c>
      <c r="D30" s="36">
        <v>0</v>
      </c>
      <c r="E30" s="36">
        <f>G29*Rate</f>
        <v>1125.8041227302226</v>
      </c>
      <c r="F30" s="36">
        <f t="shared" si="0"/>
        <v>671.85241897463152</v>
      </c>
      <c r="G30" s="36">
        <f t="shared" si="1"/>
        <v>192323.14004906354</v>
      </c>
    </row>
    <row r="31" spans="1:7" x14ac:dyDescent="0.25">
      <c r="A31" s="8">
        <v>12</v>
      </c>
      <c r="B31" s="33">
        <f t="shared" si="2"/>
        <v>43366</v>
      </c>
      <c r="C31" s="36">
        <f>IF(G30+E31&lt;Monthly_Payment, G30+E31, Monthly_Payment)</f>
        <v>1797.6565417048541</v>
      </c>
      <c r="D31" s="36">
        <v>0</v>
      </c>
      <c r="E31" s="36">
        <f>G30*Rate</f>
        <v>1121.8849836195375</v>
      </c>
      <c r="F31" s="36">
        <f t="shared" si="0"/>
        <v>675.77155808531666</v>
      </c>
      <c r="G31" s="36">
        <f t="shared" si="1"/>
        <v>191647.36849097823</v>
      </c>
    </row>
    <row r="32" spans="1:7" x14ac:dyDescent="0.25">
      <c r="A32" s="8">
        <v>13</v>
      </c>
      <c r="B32" s="33">
        <f t="shared" si="2"/>
        <v>43396</v>
      </c>
      <c r="C32" s="36">
        <f>IF(G31+E32&lt;Monthly_Payment, G31+E32, Monthly_Payment)</f>
        <v>1797.6565417048541</v>
      </c>
      <c r="D32" s="36">
        <v>0</v>
      </c>
      <c r="E32" s="36">
        <f>G31*Rate</f>
        <v>1117.9429828640398</v>
      </c>
      <c r="F32" s="36">
        <f t="shared" si="0"/>
        <v>679.71355884081436</v>
      </c>
      <c r="G32" s="36">
        <f t="shared" si="1"/>
        <v>190967.6549321374</v>
      </c>
    </row>
    <row r="33" spans="1:7" x14ac:dyDescent="0.25">
      <c r="A33" s="8">
        <v>14</v>
      </c>
      <c r="B33" s="33">
        <f t="shared" si="2"/>
        <v>43427</v>
      </c>
      <c r="C33" s="36">
        <f>IF(G32+E33&lt;Monthly_Payment, G32+E33, Monthly_Payment)</f>
        <v>1797.6565417048541</v>
      </c>
      <c r="D33" s="36">
        <v>0</v>
      </c>
      <c r="E33" s="36">
        <f>G32*Rate</f>
        <v>1113.9779871041349</v>
      </c>
      <c r="F33" s="36">
        <f t="shared" si="0"/>
        <v>683.67855460071928</v>
      </c>
      <c r="G33" s="36">
        <f t="shared" si="1"/>
        <v>190283.97637753669</v>
      </c>
    </row>
    <row r="34" spans="1:7" x14ac:dyDescent="0.25">
      <c r="A34" s="8">
        <v>15</v>
      </c>
      <c r="B34" s="33">
        <f t="shared" si="2"/>
        <v>43457</v>
      </c>
      <c r="C34" s="36">
        <f>IF(G33+E34&lt;Monthly_Payment, G33+E34, Monthly_Payment)</f>
        <v>1797.6565417048541</v>
      </c>
      <c r="D34" s="36">
        <v>0</v>
      </c>
      <c r="E34" s="36">
        <f>G33*Rate</f>
        <v>1109.9898622022974</v>
      </c>
      <c r="F34" s="36">
        <f t="shared" si="0"/>
        <v>687.66667950255669</v>
      </c>
      <c r="G34" s="36">
        <f t="shared" si="1"/>
        <v>189596.30969803414</v>
      </c>
    </row>
    <row r="35" spans="1:7" x14ac:dyDescent="0.25">
      <c r="A35" s="8">
        <v>16</v>
      </c>
      <c r="B35" s="33">
        <f t="shared" si="2"/>
        <v>43488</v>
      </c>
      <c r="C35" s="36">
        <f>IF(G34+E35&lt;Monthly_Payment, G34+E35, Monthly_Payment)</f>
        <v>1797.6565417048541</v>
      </c>
      <c r="D35" s="36">
        <v>0</v>
      </c>
      <c r="E35" s="36">
        <f>G34*Rate</f>
        <v>1105.9784732385326</v>
      </c>
      <c r="F35" s="36">
        <f t="shared" si="0"/>
        <v>691.67806846632152</v>
      </c>
      <c r="G35" s="36">
        <f t="shared" si="1"/>
        <v>188904.63162956783</v>
      </c>
    </row>
    <row r="36" spans="1:7" x14ac:dyDescent="0.25">
      <c r="A36" s="8">
        <v>17</v>
      </c>
      <c r="B36" s="33">
        <f t="shared" si="2"/>
        <v>43519</v>
      </c>
      <c r="C36" s="36">
        <f>IF(G35+E36&lt;Monthly_Payment, G35+E36, Monthly_Payment)</f>
        <v>1797.6565417048541</v>
      </c>
      <c r="D36" s="36">
        <v>0</v>
      </c>
      <c r="E36" s="36">
        <f>G35*Rate</f>
        <v>1101.9436845058124</v>
      </c>
      <c r="F36" s="36">
        <f t="shared" si="0"/>
        <v>695.71285719904176</v>
      </c>
      <c r="G36" s="36">
        <f t="shared" si="1"/>
        <v>188208.91877236878</v>
      </c>
    </row>
    <row r="37" spans="1:7" x14ac:dyDescent="0.25">
      <c r="A37" s="8">
        <v>18</v>
      </c>
      <c r="B37" s="33">
        <f t="shared" si="2"/>
        <v>43547</v>
      </c>
      <c r="C37" s="36">
        <f>IF(G36+E37&lt;Monthly_Payment, G36+E37, Monthly_Payment)</f>
        <v>1797.6565417048541</v>
      </c>
      <c r="D37" s="36">
        <v>0</v>
      </c>
      <c r="E37" s="36">
        <f>G36*Rate</f>
        <v>1097.8853595054845</v>
      </c>
      <c r="F37" s="36">
        <f t="shared" si="0"/>
        <v>699.7711821993696</v>
      </c>
      <c r="G37" s="36">
        <f t="shared" si="1"/>
        <v>187509.14759016942</v>
      </c>
    </row>
    <row r="38" spans="1:7" x14ac:dyDescent="0.25">
      <c r="A38" s="8">
        <v>19</v>
      </c>
      <c r="B38" s="33">
        <f t="shared" si="2"/>
        <v>43578</v>
      </c>
      <c r="C38" s="36">
        <f>IF(G37+E38&lt;Monthly_Payment, G37+E38, Monthly_Payment)</f>
        <v>1797.6565417048541</v>
      </c>
      <c r="D38" s="36">
        <v>0</v>
      </c>
      <c r="E38" s="36">
        <f>G37*Rate</f>
        <v>1093.803360942655</v>
      </c>
      <c r="F38" s="36">
        <f t="shared" si="0"/>
        <v>703.85318076219914</v>
      </c>
      <c r="G38" s="36">
        <f t="shared" si="1"/>
        <v>186805.29440940722</v>
      </c>
    </row>
    <row r="39" spans="1:7" x14ac:dyDescent="0.25">
      <c r="A39" s="8">
        <v>20</v>
      </c>
      <c r="B39" s="33">
        <f t="shared" si="2"/>
        <v>43608</v>
      </c>
      <c r="C39" s="36">
        <f>IF(G38+E39&lt;Monthly_Payment, G38+E39, Monthly_Payment)</f>
        <v>1797.6565417048541</v>
      </c>
      <c r="D39" s="36">
        <v>0</v>
      </c>
      <c r="E39" s="36">
        <f>G38*Rate</f>
        <v>1089.697550721542</v>
      </c>
      <c r="F39" s="36">
        <f t="shared" si="0"/>
        <v>707.95899098331211</v>
      </c>
      <c r="G39" s="36">
        <f t="shared" si="1"/>
        <v>186097.3354184239</v>
      </c>
    </row>
    <row r="40" spans="1:7" x14ac:dyDescent="0.25">
      <c r="A40" s="8">
        <v>21</v>
      </c>
      <c r="B40" s="33">
        <f t="shared" si="2"/>
        <v>43639</v>
      </c>
      <c r="C40" s="36">
        <f>IF(G39+E40&lt;Monthly_Payment, G39+E40, Monthly_Payment)</f>
        <v>1797.6565417048541</v>
      </c>
      <c r="D40" s="36">
        <v>0</v>
      </c>
      <c r="E40" s="36">
        <f>G39*Rate</f>
        <v>1085.5677899408061</v>
      </c>
      <c r="F40" s="36">
        <f t="shared" si="0"/>
        <v>712.08875176404808</v>
      </c>
      <c r="G40" s="36">
        <f t="shared" si="1"/>
        <v>185385.24666665986</v>
      </c>
    </row>
    <row r="41" spans="1:7" x14ac:dyDescent="0.25">
      <c r="A41" s="8">
        <v>22</v>
      </c>
      <c r="B41" s="33">
        <f t="shared" si="2"/>
        <v>43669</v>
      </c>
      <c r="C41" s="36">
        <f>IF(G40+E41&lt;Monthly_Payment, G40+E41, Monthly_Payment)</f>
        <v>1797.6565417048541</v>
      </c>
      <c r="D41" s="36">
        <v>0</v>
      </c>
      <c r="E41" s="36">
        <f>G40*Rate</f>
        <v>1081.4139388888493</v>
      </c>
      <c r="F41" s="36">
        <f t="shared" si="0"/>
        <v>716.24260281600482</v>
      </c>
      <c r="G41" s="36">
        <f t="shared" si="1"/>
        <v>184669.00406384387</v>
      </c>
    </row>
    <row r="42" spans="1:7" x14ac:dyDescent="0.25">
      <c r="A42" s="8">
        <v>23</v>
      </c>
      <c r="B42" s="33">
        <f t="shared" si="2"/>
        <v>43700</v>
      </c>
      <c r="C42" s="36">
        <f>IF(G41+E42&lt;Monthly_Payment, G41+E42, Monthly_Payment)</f>
        <v>1797.6565417048541</v>
      </c>
      <c r="D42" s="36">
        <v>0</v>
      </c>
      <c r="E42" s="36">
        <f>G41*Rate</f>
        <v>1077.2358570390893</v>
      </c>
      <c r="F42" s="36">
        <f t="shared" si="0"/>
        <v>720.42068466576484</v>
      </c>
      <c r="G42" s="36">
        <f t="shared" si="1"/>
        <v>183948.5833791781</v>
      </c>
    </row>
    <row r="43" spans="1:7" x14ac:dyDescent="0.25">
      <c r="A43" s="8">
        <v>24</v>
      </c>
      <c r="B43" s="33">
        <f t="shared" si="2"/>
        <v>43731</v>
      </c>
      <c r="C43" s="36">
        <f>IF(G42+E43&lt;Monthly_Payment, G42+E43, Monthly_Payment)</f>
        <v>1797.6565417048541</v>
      </c>
      <c r="D43" s="36">
        <v>0</v>
      </c>
      <c r="E43" s="36">
        <f>G42*Rate</f>
        <v>1073.0334030452057</v>
      </c>
      <c r="F43" s="36">
        <f t="shared" si="0"/>
        <v>724.62313865964848</v>
      </c>
      <c r="G43" s="36">
        <f t="shared" si="1"/>
        <v>183223.96024051844</v>
      </c>
    </row>
    <row r="44" spans="1:7" x14ac:dyDescent="0.25">
      <c r="A44" s="8">
        <v>25</v>
      </c>
      <c r="B44" s="33">
        <f t="shared" si="2"/>
        <v>43761</v>
      </c>
      <c r="C44" s="36">
        <f>IF(G43+E44&lt;Monthly_Payment, G43+E44, Monthly_Payment)</f>
        <v>1797.6565417048541</v>
      </c>
      <c r="D44" s="36">
        <v>0</v>
      </c>
      <c r="E44" s="36">
        <f>G43*Rate</f>
        <v>1068.8064347363577</v>
      </c>
      <c r="F44" s="36">
        <f t="shared" si="0"/>
        <v>728.85010696849645</v>
      </c>
      <c r="G44" s="36">
        <f t="shared" si="1"/>
        <v>182495.11013354996</v>
      </c>
    </row>
    <row r="45" spans="1:7" x14ac:dyDescent="0.25">
      <c r="A45" s="8">
        <v>26</v>
      </c>
      <c r="B45" s="33">
        <f t="shared" si="2"/>
        <v>43792</v>
      </c>
      <c r="C45" s="36">
        <f>IF(G44+E45&lt;Monthly_Payment, G44+E45, Monthly_Payment)</f>
        <v>1797.6565417048541</v>
      </c>
      <c r="D45" s="36">
        <v>0</v>
      </c>
      <c r="E45" s="36">
        <f>G44*Rate</f>
        <v>1064.5548091123749</v>
      </c>
      <c r="F45" s="36">
        <f t="shared" si="0"/>
        <v>733.10173259247927</v>
      </c>
      <c r="G45" s="36">
        <f t="shared" si="1"/>
        <v>181762.00840095748</v>
      </c>
    </row>
    <row r="46" spans="1:7" x14ac:dyDescent="0.25">
      <c r="A46" s="8">
        <v>27</v>
      </c>
      <c r="B46" s="33">
        <f t="shared" si="2"/>
        <v>43822</v>
      </c>
      <c r="C46" s="36">
        <f>IF(G45+E46&lt;Monthly_Payment, G45+E46, Monthly_Payment)</f>
        <v>1797.6565417048541</v>
      </c>
      <c r="D46" s="36">
        <v>0</v>
      </c>
      <c r="E46" s="36">
        <f>G45*Rate</f>
        <v>1060.2783823389186</v>
      </c>
      <c r="F46" s="36">
        <f t="shared" si="0"/>
        <v>737.37815936593552</v>
      </c>
      <c r="G46" s="36">
        <f t="shared" si="1"/>
        <v>181024.63024159154</v>
      </c>
    </row>
    <row r="47" spans="1:7" x14ac:dyDescent="0.25">
      <c r="A47" s="8">
        <v>28</v>
      </c>
      <c r="B47" s="33">
        <f t="shared" si="2"/>
        <v>43853</v>
      </c>
      <c r="C47" s="36">
        <f>IF(G46+E47&lt;Monthly_Payment, G46+E47, Monthly_Payment)</f>
        <v>1797.6565417048541</v>
      </c>
      <c r="D47" s="36">
        <v>0</v>
      </c>
      <c r="E47" s="36">
        <f>G46*Rate</f>
        <v>1055.9770097426174</v>
      </c>
      <c r="F47" s="36">
        <f t="shared" si="0"/>
        <v>741.67953196223675</v>
      </c>
      <c r="G47" s="36">
        <f t="shared" si="1"/>
        <v>180282.95070962931</v>
      </c>
    </row>
    <row r="48" spans="1:7" x14ac:dyDescent="0.25">
      <c r="A48" s="8">
        <v>29</v>
      </c>
      <c r="B48" s="33">
        <f t="shared" si="2"/>
        <v>43884</v>
      </c>
      <c r="C48" s="36">
        <f>IF(G47+E48&lt;Monthly_Payment, G47+E48, Monthly_Payment)</f>
        <v>1797.6565417048541</v>
      </c>
      <c r="D48" s="36">
        <v>0</v>
      </c>
      <c r="E48" s="36">
        <f>G47*Rate</f>
        <v>1051.6505458061711</v>
      </c>
      <c r="F48" s="36">
        <f t="shared" si="0"/>
        <v>746.00599589868307</v>
      </c>
      <c r="G48" s="36">
        <f t="shared" si="1"/>
        <v>179536.94471373063</v>
      </c>
    </row>
    <row r="49" spans="1:7" x14ac:dyDescent="0.25">
      <c r="A49" s="8">
        <v>30</v>
      </c>
      <c r="B49" s="33">
        <f t="shared" si="2"/>
        <v>43913</v>
      </c>
      <c r="C49" s="36">
        <f>IF(G48+E49&lt;Monthly_Payment, G48+E49, Monthly_Payment)</f>
        <v>1797.6565417048541</v>
      </c>
      <c r="D49" s="36">
        <v>0</v>
      </c>
      <c r="E49" s="36">
        <f>G48*Rate</f>
        <v>1047.2988441634286</v>
      </c>
      <c r="F49" s="36">
        <f t="shared" si="0"/>
        <v>750.35769754142552</v>
      </c>
      <c r="G49" s="36">
        <f t="shared" si="1"/>
        <v>178786.58701618921</v>
      </c>
    </row>
    <row r="50" spans="1:7" x14ac:dyDescent="0.25">
      <c r="A50" s="8">
        <v>31</v>
      </c>
      <c r="B50" s="33">
        <f t="shared" si="2"/>
        <v>43944</v>
      </c>
      <c r="C50" s="36">
        <f>IF(G49+E50&lt;Monthly_Payment, G49+E50, Monthly_Payment)</f>
        <v>1797.6565417048541</v>
      </c>
      <c r="D50" s="36">
        <v>0</v>
      </c>
      <c r="E50" s="36">
        <f>G49*Rate</f>
        <v>1042.9217575944372</v>
      </c>
      <c r="F50" s="36">
        <f t="shared" si="0"/>
        <v>754.73478411041697</v>
      </c>
      <c r="G50" s="36">
        <f t="shared" si="1"/>
        <v>178031.85223207879</v>
      </c>
    </row>
    <row r="51" spans="1:7" x14ac:dyDescent="0.25">
      <c r="A51" s="8">
        <v>32</v>
      </c>
      <c r="B51" s="33">
        <f t="shared" si="2"/>
        <v>43974</v>
      </c>
      <c r="C51" s="36">
        <f>IF(G50+E51&lt;Monthly_Payment, G50+E51, Monthly_Payment)</f>
        <v>1797.6565417048541</v>
      </c>
      <c r="D51" s="36">
        <v>0</v>
      </c>
      <c r="E51" s="36">
        <f>G50*Rate</f>
        <v>1038.5191380204596</v>
      </c>
      <c r="F51" s="36">
        <f t="shared" si="0"/>
        <v>759.13740368439449</v>
      </c>
      <c r="G51" s="36">
        <f t="shared" si="1"/>
        <v>177272.71482839438</v>
      </c>
    </row>
    <row r="52" spans="1:7" x14ac:dyDescent="0.25">
      <c r="A52" s="8">
        <v>33</v>
      </c>
      <c r="B52" s="33">
        <f t="shared" si="2"/>
        <v>44005</v>
      </c>
      <c r="C52" s="36">
        <f>IF(G51+E52&lt;Monthly_Payment, G51+E52, Monthly_Payment)</f>
        <v>1797.6565417048541</v>
      </c>
      <c r="D52" s="36">
        <v>0</v>
      </c>
      <c r="E52" s="36">
        <f>G51*Rate</f>
        <v>1034.0908364989673</v>
      </c>
      <c r="F52" s="36">
        <f t="shared" si="0"/>
        <v>763.56570520588684</v>
      </c>
      <c r="G52" s="36">
        <f t="shared" si="1"/>
        <v>176509.14912318849</v>
      </c>
    </row>
    <row r="53" spans="1:7" x14ac:dyDescent="0.25">
      <c r="A53" s="8">
        <v>34</v>
      </c>
      <c r="B53" s="33">
        <f t="shared" si="2"/>
        <v>44035</v>
      </c>
      <c r="C53" s="36">
        <f>IF(G52+E53&lt;Monthly_Payment, G52+E53, Monthly_Payment)</f>
        <v>1797.6565417048541</v>
      </c>
      <c r="D53" s="36">
        <v>0</v>
      </c>
      <c r="E53" s="36">
        <f>G52*Rate</f>
        <v>1029.6367032185995</v>
      </c>
      <c r="F53" s="36">
        <f t="shared" si="0"/>
        <v>768.01983848625468</v>
      </c>
      <c r="G53" s="36">
        <f t="shared" si="1"/>
        <v>175741.12928470224</v>
      </c>
    </row>
    <row r="54" spans="1:7" x14ac:dyDescent="0.25">
      <c r="A54" s="8">
        <v>35</v>
      </c>
      <c r="B54" s="33">
        <f t="shared" si="2"/>
        <v>44066</v>
      </c>
      <c r="C54" s="36">
        <f>IF(G53+E54&lt;Monthly_Payment, G53+E54, Monthly_Payment)</f>
        <v>1797.6565417048541</v>
      </c>
      <c r="D54" s="36">
        <v>0</v>
      </c>
      <c r="E54" s="36">
        <f>G53*Rate</f>
        <v>1025.1565874940964</v>
      </c>
      <c r="F54" s="36">
        <f t="shared" si="0"/>
        <v>772.49995421075778</v>
      </c>
      <c r="G54" s="36">
        <f t="shared" si="1"/>
        <v>174968.62933049147</v>
      </c>
    </row>
    <row r="55" spans="1:7" x14ac:dyDescent="0.25">
      <c r="A55" s="8">
        <v>36</v>
      </c>
      <c r="B55" s="33">
        <f t="shared" si="2"/>
        <v>44097</v>
      </c>
      <c r="C55" s="36">
        <f>IF(G54+E55&lt;Monthly_Payment, G54+E55, Monthly_Payment)</f>
        <v>1797.6565417048541</v>
      </c>
      <c r="D55" s="36">
        <v>0</v>
      </c>
      <c r="E55" s="36">
        <f>G54*Rate</f>
        <v>1020.6503377612003</v>
      </c>
      <c r="F55" s="36">
        <f t="shared" si="0"/>
        <v>777.00620394365387</v>
      </c>
      <c r="G55" s="36">
        <f t="shared" si="1"/>
        <v>174191.62312654781</v>
      </c>
    </row>
    <row r="56" spans="1:7" x14ac:dyDescent="0.25">
      <c r="A56" s="8">
        <v>37</v>
      </c>
      <c r="B56" s="33">
        <f t="shared" si="2"/>
        <v>44127</v>
      </c>
      <c r="C56" s="36">
        <f>IF(G55+E56&lt;Monthly_Payment, G55+E56, Monthly_Payment)</f>
        <v>1797.6565417048541</v>
      </c>
      <c r="D56" s="36">
        <v>0</v>
      </c>
      <c r="E56" s="36">
        <f>G55*Rate</f>
        <v>1016.117801571529</v>
      </c>
      <c r="F56" s="36">
        <f t="shared" si="0"/>
        <v>781.53874013332518</v>
      </c>
      <c r="G56" s="36">
        <f t="shared" si="1"/>
        <v>173410.0843864145</v>
      </c>
    </row>
    <row r="57" spans="1:7" x14ac:dyDescent="0.25">
      <c r="A57" s="8">
        <v>38</v>
      </c>
      <c r="B57" s="33">
        <f t="shared" si="2"/>
        <v>44158</v>
      </c>
      <c r="C57" s="36">
        <f>IF(G56+E57&lt;Monthly_Payment, G56+E57, Monthly_Payment)</f>
        <v>1797.6565417048541</v>
      </c>
      <c r="D57" s="36">
        <v>0</v>
      </c>
      <c r="E57" s="36">
        <f>G56*Rate</f>
        <v>1011.5588255874179</v>
      </c>
      <c r="F57" s="36">
        <f t="shared" si="0"/>
        <v>786.09771611743622</v>
      </c>
      <c r="G57" s="36">
        <f t="shared" si="1"/>
        <v>172623.98667029708</v>
      </c>
    </row>
    <row r="58" spans="1:7" x14ac:dyDescent="0.25">
      <c r="A58" s="8">
        <v>39</v>
      </c>
      <c r="B58" s="33">
        <f t="shared" si="2"/>
        <v>44188</v>
      </c>
      <c r="C58" s="36">
        <f>IF(G57+E58&lt;Monthly_Payment, G57+E58, Monthly_Payment)</f>
        <v>1797.6565417048541</v>
      </c>
      <c r="D58" s="36">
        <v>0</v>
      </c>
      <c r="E58" s="36">
        <f>G57*Rate</f>
        <v>1006.973255576733</v>
      </c>
      <c r="F58" s="36">
        <f t="shared" si="0"/>
        <v>790.68328612812115</v>
      </c>
      <c r="G58" s="36">
        <f t="shared" si="1"/>
        <v>171833.30338416895</v>
      </c>
    </row>
    <row r="59" spans="1:7" x14ac:dyDescent="0.25">
      <c r="A59" s="8">
        <v>40</v>
      </c>
      <c r="B59" s="33">
        <f t="shared" si="2"/>
        <v>44219</v>
      </c>
      <c r="C59" s="36">
        <f>IF(G58+E59&lt;Monthly_Payment, G58+E59, Monthly_Payment)</f>
        <v>1797.6565417048541</v>
      </c>
      <c r="D59" s="36">
        <v>0</v>
      </c>
      <c r="E59" s="36">
        <f>G58*Rate</f>
        <v>1002.3609364076523</v>
      </c>
      <c r="F59" s="36">
        <f t="shared" si="0"/>
        <v>795.29560529720186</v>
      </c>
      <c r="G59" s="36">
        <f t="shared" si="1"/>
        <v>171038.00777887175</v>
      </c>
    </row>
    <row r="60" spans="1:7" x14ac:dyDescent="0.25">
      <c r="A60" s="8">
        <v>41</v>
      </c>
      <c r="B60" s="33">
        <f t="shared" si="2"/>
        <v>44250</v>
      </c>
      <c r="C60" s="36">
        <f>IF(G59+E60&lt;Monthly_Payment, G59+E60, Monthly_Payment)</f>
        <v>1797.6565417048541</v>
      </c>
      <c r="D60" s="36">
        <v>0</v>
      </c>
      <c r="E60" s="36">
        <f>G59*Rate</f>
        <v>997.72171204341862</v>
      </c>
      <c r="F60" s="36">
        <f t="shared" si="0"/>
        <v>799.93482966143551</v>
      </c>
      <c r="G60" s="36">
        <f t="shared" si="1"/>
        <v>170238.0729492103</v>
      </c>
    </row>
    <row r="61" spans="1:7" x14ac:dyDescent="0.25">
      <c r="A61" s="8">
        <v>42</v>
      </c>
      <c r="B61" s="33">
        <f t="shared" si="2"/>
        <v>44278</v>
      </c>
      <c r="C61" s="36">
        <f>IF(G60+E61&lt;Monthly_Payment, G60+E61, Monthly_Payment)</f>
        <v>1797.6565417048541</v>
      </c>
      <c r="D61" s="36">
        <v>0</v>
      </c>
      <c r="E61" s="36">
        <f>G60*Rate</f>
        <v>993.05542553706016</v>
      </c>
      <c r="F61" s="36">
        <f t="shared" si="0"/>
        <v>804.60111616779398</v>
      </c>
      <c r="G61" s="36">
        <f t="shared" si="1"/>
        <v>169433.47183304251</v>
      </c>
    </row>
    <row r="62" spans="1:7" x14ac:dyDescent="0.25">
      <c r="A62" s="8">
        <v>43</v>
      </c>
      <c r="B62" s="33">
        <f t="shared" si="2"/>
        <v>44309</v>
      </c>
      <c r="C62" s="36">
        <f>IF(G61+E62&lt;Monthly_Payment, G61+E62, Monthly_Payment)</f>
        <v>1797.6565417048541</v>
      </c>
      <c r="D62" s="36">
        <v>0</v>
      </c>
      <c r="E62" s="36">
        <f>G61*Rate</f>
        <v>988.3619190260813</v>
      </c>
      <c r="F62" s="36">
        <f t="shared" si="0"/>
        <v>809.29462267877284</v>
      </c>
      <c r="G62" s="36">
        <f t="shared" si="1"/>
        <v>168624.17721036373</v>
      </c>
    </row>
    <row r="63" spans="1:7" x14ac:dyDescent="0.25">
      <c r="A63" s="8">
        <v>44</v>
      </c>
      <c r="B63" s="33">
        <f t="shared" si="2"/>
        <v>44339</v>
      </c>
      <c r="C63" s="36">
        <f>IF(G62+E63&lt;Monthly_Payment, G62+E63, Monthly_Payment)</f>
        <v>1797.6565417048541</v>
      </c>
      <c r="D63" s="36">
        <v>0</v>
      </c>
      <c r="E63" s="36">
        <f>G62*Rate</f>
        <v>983.64103372712179</v>
      </c>
      <c r="F63" s="36">
        <f t="shared" si="0"/>
        <v>814.01550797773234</v>
      </c>
      <c r="G63" s="36">
        <f t="shared" si="1"/>
        <v>167810.16170238599</v>
      </c>
    </row>
    <row r="64" spans="1:7" x14ac:dyDescent="0.25">
      <c r="A64" s="8">
        <v>45</v>
      </c>
      <c r="B64" s="33">
        <f t="shared" si="2"/>
        <v>44370</v>
      </c>
      <c r="C64" s="36">
        <f>IF(G63+E64&lt;Monthly_Payment, G63+E64, Monthly_Payment)</f>
        <v>1797.6565417048541</v>
      </c>
      <c r="D64" s="36">
        <v>0</v>
      </c>
      <c r="E64" s="36">
        <f>G63*Rate</f>
        <v>978.89260993058497</v>
      </c>
      <c r="F64" s="36">
        <f t="shared" si="0"/>
        <v>818.76393177426917</v>
      </c>
      <c r="G64" s="36">
        <f t="shared" si="1"/>
        <v>166991.39777061171</v>
      </c>
    </row>
    <row r="65" spans="1:7" x14ac:dyDescent="0.25">
      <c r="A65" s="8">
        <v>46</v>
      </c>
      <c r="B65" s="33">
        <f t="shared" si="2"/>
        <v>44400</v>
      </c>
      <c r="C65" s="36">
        <f>IF(G64+E65&lt;Monthly_Payment, G64+E65, Monthly_Payment)</f>
        <v>1797.6565417048541</v>
      </c>
      <c r="D65" s="36">
        <v>0</v>
      </c>
      <c r="E65" s="36">
        <f>G64*Rate</f>
        <v>974.11648699523505</v>
      </c>
      <c r="F65" s="36">
        <f t="shared" si="0"/>
        <v>823.54005470961908</v>
      </c>
      <c r="G65" s="36">
        <f t="shared" si="1"/>
        <v>166167.85771590209</v>
      </c>
    </row>
    <row r="66" spans="1:7" x14ac:dyDescent="0.25">
      <c r="A66" s="8">
        <v>47</v>
      </c>
      <c r="B66" s="33">
        <f t="shared" si="2"/>
        <v>44431</v>
      </c>
      <c r="C66" s="36">
        <f>IF(G65+E66&lt;Monthly_Payment, G65+E66, Monthly_Payment)</f>
        <v>1797.6565417048541</v>
      </c>
      <c r="D66" s="36">
        <v>0</v>
      </c>
      <c r="E66" s="36">
        <f>G65*Rate</f>
        <v>969.31250334276228</v>
      </c>
      <c r="F66" s="36">
        <f t="shared" si="0"/>
        <v>828.34403836209185</v>
      </c>
      <c r="G66" s="36">
        <f t="shared" si="1"/>
        <v>165339.51367754</v>
      </c>
    </row>
    <row r="67" spans="1:7" x14ac:dyDescent="0.25">
      <c r="A67" s="8">
        <v>48</v>
      </c>
      <c r="B67" s="33">
        <f t="shared" si="2"/>
        <v>44462</v>
      </c>
      <c r="C67" s="36">
        <f>IF(G66+E67&lt;Monthly_Payment, G66+E67, Monthly_Payment)</f>
        <v>1797.6565417048541</v>
      </c>
      <c r="D67" s="36">
        <v>0</v>
      </c>
      <c r="E67" s="36">
        <f>G66*Rate</f>
        <v>964.48049645231674</v>
      </c>
      <c r="F67" s="36">
        <f t="shared" si="0"/>
        <v>833.17604525253739</v>
      </c>
      <c r="G67" s="36">
        <f t="shared" si="1"/>
        <v>164506.33763228747</v>
      </c>
    </row>
    <row r="68" spans="1:7" x14ac:dyDescent="0.25">
      <c r="A68" s="8">
        <v>49</v>
      </c>
      <c r="B68" s="33">
        <f t="shared" si="2"/>
        <v>44492</v>
      </c>
      <c r="C68" s="36">
        <f>IF(G67+E68&lt;Monthly_Payment, G67+E68, Monthly_Payment)</f>
        <v>1797.6565417048541</v>
      </c>
      <c r="D68" s="36">
        <v>0</v>
      </c>
      <c r="E68" s="36">
        <f>G67*Rate</f>
        <v>959.62030285501032</v>
      </c>
      <c r="F68" s="36">
        <f t="shared" si="0"/>
        <v>838.03623884984381</v>
      </c>
      <c r="G68" s="36">
        <f t="shared" si="1"/>
        <v>163668.30139343764</v>
      </c>
    </row>
    <row r="69" spans="1:7" x14ac:dyDescent="0.25">
      <c r="A69" s="8">
        <v>50</v>
      </c>
      <c r="B69" s="33">
        <f t="shared" si="2"/>
        <v>44523</v>
      </c>
      <c r="C69" s="36">
        <f>IF(G68+E69&lt;Monthly_Payment, G68+E69, Monthly_Payment)</f>
        <v>1797.6565417048541</v>
      </c>
      <c r="D69" s="36">
        <v>0</v>
      </c>
      <c r="E69" s="36">
        <f>G68*Rate</f>
        <v>954.73175812838622</v>
      </c>
      <c r="F69" s="36">
        <f t="shared" si="0"/>
        <v>842.92478357646792</v>
      </c>
      <c r="G69" s="36">
        <f t="shared" si="1"/>
        <v>162825.37660986118</v>
      </c>
    </row>
    <row r="70" spans="1:7" x14ac:dyDescent="0.25">
      <c r="A70" s="8">
        <v>51</v>
      </c>
      <c r="B70" s="33">
        <f t="shared" si="2"/>
        <v>44553</v>
      </c>
      <c r="C70" s="36">
        <f>IF(G69+E70&lt;Monthly_Payment, G69+E70, Monthly_Payment)</f>
        <v>1797.6565417048541</v>
      </c>
      <c r="D70" s="36">
        <v>0</v>
      </c>
      <c r="E70" s="36">
        <f>G69*Rate</f>
        <v>949.81469689085691</v>
      </c>
      <c r="F70" s="36">
        <f t="shared" si="0"/>
        <v>847.84184481399723</v>
      </c>
      <c r="G70" s="36">
        <f t="shared" si="1"/>
        <v>161977.5347650472</v>
      </c>
    </row>
    <row r="71" spans="1:7" x14ac:dyDescent="0.25">
      <c r="A71" s="8">
        <v>52</v>
      </c>
      <c r="B71" s="33">
        <f t="shared" si="2"/>
        <v>44584</v>
      </c>
      <c r="C71" s="36">
        <f>IF(G70+E71&lt;Monthly_Payment, G70+E71, Monthly_Payment)</f>
        <v>1797.6565417048541</v>
      </c>
      <c r="D71" s="36">
        <v>0</v>
      </c>
      <c r="E71" s="36">
        <f>G70*Rate</f>
        <v>944.86895279610872</v>
      </c>
      <c r="F71" s="36">
        <f t="shared" si="0"/>
        <v>852.78758890874542</v>
      </c>
      <c r="G71" s="36">
        <f t="shared" si="1"/>
        <v>161124.74717613845</v>
      </c>
    </row>
    <row r="72" spans="1:7" x14ac:dyDescent="0.25">
      <c r="A72" s="8">
        <v>53</v>
      </c>
      <c r="B72" s="33">
        <f t="shared" si="2"/>
        <v>44615</v>
      </c>
      <c r="C72" s="36">
        <f>IF(G71+E72&lt;Monthly_Payment, G71+E72, Monthly_Payment)</f>
        <v>1797.6565417048541</v>
      </c>
      <c r="D72" s="36">
        <v>0</v>
      </c>
      <c r="E72" s="36">
        <f>G71*Rate</f>
        <v>939.89435852747431</v>
      </c>
      <c r="F72" s="36">
        <f t="shared" si="0"/>
        <v>857.76218317737982</v>
      </c>
      <c r="G72" s="36">
        <f t="shared" si="1"/>
        <v>160266.98499296108</v>
      </c>
    </row>
    <row r="73" spans="1:7" x14ac:dyDescent="0.25">
      <c r="A73" s="8">
        <v>54</v>
      </c>
      <c r="B73" s="33">
        <f t="shared" si="2"/>
        <v>44643</v>
      </c>
      <c r="C73" s="36">
        <f>IF(G72+E73&lt;Monthly_Payment, G72+E73, Monthly_Payment)</f>
        <v>1797.6565417048541</v>
      </c>
      <c r="D73" s="36">
        <v>0</v>
      </c>
      <c r="E73" s="36">
        <f>G72*Rate</f>
        <v>934.89074579227304</v>
      </c>
      <c r="F73" s="36">
        <f t="shared" si="0"/>
        <v>862.7657959125811</v>
      </c>
      <c r="G73" s="36">
        <f t="shared" si="1"/>
        <v>159404.21919704849</v>
      </c>
    </row>
    <row r="74" spans="1:7" x14ac:dyDescent="0.25">
      <c r="A74" s="8">
        <v>55</v>
      </c>
      <c r="B74" s="33">
        <f t="shared" si="2"/>
        <v>44674</v>
      </c>
      <c r="C74" s="36">
        <f>IF(G73+E74&lt;Monthly_Payment, G73+E74, Monthly_Payment)</f>
        <v>1797.6565417048541</v>
      </c>
      <c r="D74" s="36">
        <v>0</v>
      </c>
      <c r="E74" s="36">
        <f>G73*Rate</f>
        <v>929.85794531611623</v>
      </c>
      <c r="F74" s="36">
        <f t="shared" si="0"/>
        <v>867.79859638873791</v>
      </c>
      <c r="G74" s="36">
        <f t="shared" si="1"/>
        <v>158536.42060065974</v>
      </c>
    </row>
    <row r="75" spans="1:7" x14ac:dyDescent="0.25">
      <c r="A75" s="8">
        <v>56</v>
      </c>
      <c r="B75" s="33">
        <f t="shared" si="2"/>
        <v>44704</v>
      </c>
      <c r="C75" s="36">
        <f>IF(G74+E75&lt;Monthly_Payment, G74+E75, Monthly_Payment)</f>
        <v>1797.6565417048541</v>
      </c>
      <c r="D75" s="36">
        <v>0</v>
      </c>
      <c r="E75" s="36">
        <f>G74*Rate</f>
        <v>924.79578683718182</v>
      </c>
      <c r="F75" s="36">
        <f t="shared" si="0"/>
        <v>872.86075486767231</v>
      </c>
      <c r="G75" s="36">
        <f t="shared" si="1"/>
        <v>157663.55984579207</v>
      </c>
    </row>
    <row r="76" spans="1:7" x14ac:dyDescent="0.25">
      <c r="A76" s="8">
        <v>57</v>
      </c>
      <c r="B76" s="33">
        <f t="shared" si="2"/>
        <v>44735</v>
      </c>
      <c r="C76" s="36">
        <f>IF(G75+E76&lt;Monthly_Payment, G75+E76, Monthly_Payment)</f>
        <v>1797.6565417048541</v>
      </c>
      <c r="D76" s="36">
        <v>0</v>
      </c>
      <c r="E76" s="36">
        <f>G75*Rate</f>
        <v>919.70409910045385</v>
      </c>
      <c r="F76" s="36">
        <f t="shared" si="0"/>
        <v>877.95244260440029</v>
      </c>
      <c r="G76" s="36">
        <f t="shared" si="1"/>
        <v>156785.60740318766</v>
      </c>
    </row>
    <row r="77" spans="1:7" x14ac:dyDescent="0.25">
      <c r="A77" s="8">
        <v>58</v>
      </c>
      <c r="B77" s="33">
        <f t="shared" si="2"/>
        <v>44765</v>
      </c>
      <c r="C77" s="36">
        <f>IF(G76+E77&lt;Monthly_Payment, G76+E77, Monthly_Payment)</f>
        <v>1797.6565417048541</v>
      </c>
      <c r="D77" s="36">
        <v>0</v>
      </c>
      <c r="E77" s="36">
        <f>G76*Rate</f>
        <v>914.58270985192803</v>
      </c>
      <c r="F77" s="36">
        <f t="shared" si="0"/>
        <v>883.07383185292611</v>
      </c>
      <c r="G77" s="36">
        <f t="shared" si="1"/>
        <v>155902.53357133473</v>
      </c>
    </row>
    <row r="78" spans="1:7" x14ac:dyDescent="0.25">
      <c r="A78" s="8">
        <v>59</v>
      </c>
      <c r="B78" s="33">
        <f t="shared" si="2"/>
        <v>44796</v>
      </c>
      <c r="C78" s="36">
        <f>IF(G77+E78&lt;Monthly_Payment, G77+E78, Monthly_Payment)</f>
        <v>1797.6565417048541</v>
      </c>
      <c r="D78" s="36">
        <v>0</v>
      </c>
      <c r="E78" s="36">
        <f>G77*Rate</f>
        <v>909.43144583278593</v>
      </c>
      <c r="F78" s="36">
        <f t="shared" si="0"/>
        <v>888.22509587206821</v>
      </c>
      <c r="G78" s="36">
        <f t="shared" si="1"/>
        <v>155014.30847546266</v>
      </c>
    </row>
    <row r="79" spans="1:7" x14ac:dyDescent="0.25">
      <c r="A79" s="8">
        <v>60</v>
      </c>
      <c r="B79" s="33">
        <f t="shared" si="2"/>
        <v>44827</v>
      </c>
      <c r="C79" s="36">
        <f>IF(G78+E79&lt;Monthly_Payment, G78+E79, Monthly_Payment)</f>
        <v>1797.6565417048541</v>
      </c>
      <c r="D79" s="36">
        <v>0</v>
      </c>
      <c r="E79" s="36">
        <f>G78*Rate</f>
        <v>904.25013277353219</v>
      </c>
      <c r="F79" s="36">
        <f t="shared" si="0"/>
        <v>893.40640893132195</v>
      </c>
      <c r="G79" s="36">
        <f t="shared" si="1"/>
        <v>154120.90206653133</v>
      </c>
    </row>
    <row r="80" spans="1:7" x14ac:dyDescent="0.25">
      <c r="A80" s="8">
        <v>61</v>
      </c>
      <c r="B80" s="33">
        <f t="shared" si="2"/>
        <v>44857</v>
      </c>
      <c r="C80" s="36">
        <f>IF(G79+E80&lt;Monthly_Payment, G79+E80, Monthly_Payment)</f>
        <v>1797.6565417048541</v>
      </c>
      <c r="D80" s="36">
        <v>0</v>
      </c>
      <c r="E80" s="36">
        <f>G79*Rate</f>
        <v>899.03859538809945</v>
      </c>
      <c r="F80" s="36">
        <f t="shared" si="0"/>
        <v>898.61794631675468</v>
      </c>
      <c r="G80" s="36">
        <f t="shared" si="1"/>
        <v>153222.28412021458</v>
      </c>
    </row>
    <row r="81" spans="1:7" x14ac:dyDescent="0.25">
      <c r="A81" s="8">
        <v>62</v>
      </c>
      <c r="B81" s="33">
        <f t="shared" si="2"/>
        <v>44888</v>
      </c>
      <c r="C81" s="36">
        <f>IF(G80+E81&lt;Monthly_Payment, G80+E81, Monthly_Payment)</f>
        <v>1797.6565417048541</v>
      </c>
      <c r="D81" s="36">
        <v>0</v>
      </c>
      <c r="E81" s="36">
        <f>G80*Rate</f>
        <v>893.79665736791844</v>
      </c>
      <c r="F81" s="36">
        <f t="shared" si="0"/>
        <v>903.85988433693569</v>
      </c>
      <c r="G81" s="36">
        <f t="shared" si="1"/>
        <v>152318.42423587764</v>
      </c>
    </row>
    <row r="82" spans="1:7" x14ac:dyDescent="0.25">
      <c r="A82" s="8">
        <v>63</v>
      </c>
      <c r="B82" s="33">
        <f t="shared" si="2"/>
        <v>44918</v>
      </c>
      <c r="C82" s="36">
        <f>IF(G81+E82&lt;Monthly_Payment, G81+E82, Monthly_Payment)</f>
        <v>1797.6565417048541</v>
      </c>
      <c r="D82" s="36">
        <v>0</v>
      </c>
      <c r="E82" s="36">
        <f>G81*Rate</f>
        <v>888.52414137595292</v>
      </c>
      <c r="F82" s="36">
        <f t="shared" si="0"/>
        <v>909.13240032890121</v>
      </c>
      <c r="G82" s="36">
        <f t="shared" si="1"/>
        <v>151409.29183554873</v>
      </c>
    </row>
    <row r="83" spans="1:7" x14ac:dyDescent="0.25">
      <c r="A83" s="8">
        <v>64</v>
      </c>
      <c r="B83" s="33">
        <f t="shared" si="2"/>
        <v>44949</v>
      </c>
      <c r="C83" s="36">
        <f>IF(G82+E83&lt;Monthly_Payment, G82+E83, Monthly_Payment)</f>
        <v>1797.6565417048541</v>
      </c>
      <c r="D83" s="36">
        <v>0</v>
      </c>
      <c r="E83" s="36">
        <f>G82*Rate</f>
        <v>883.22086904070102</v>
      </c>
      <c r="F83" s="36">
        <f t="shared" si="0"/>
        <v>914.43567266415312</v>
      </c>
      <c r="G83" s="36">
        <f t="shared" si="1"/>
        <v>150494.85616288459</v>
      </c>
    </row>
    <row r="84" spans="1:7" x14ac:dyDescent="0.25">
      <c r="A84" s="8">
        <v>65</v>
      </c>
      <c r="B84" s="33">
        <f t="shared" si="2"/>
        <v>44980</v>
      </c>
      <c r="C84" s="36">
        <f>IF(G83+E84&lt;Monthly_Payment, G83+E84, Monthly_Payment)</f>
        <v>1797.6565417048541</v>
      </c>
      <c r="D84" s="36">
        <v>0</v>
      </c>
      <c r="E84" s="36">
        <f>G83*Rate</f>
        <v>877.88666095016015</v>
      </c>
      <c r="F84" s="36">
        <f t="shared" si="0"/>
        <v>919.76988075469399</v>
      </c>
      <c r="G84" s="36">
        <f t="shared" si="1"/>
        <v>149575.08628212989</v>
      </c>
    </row>
    <row r="85" spans="1:7" x14ac:dyDescent="0.25">
      <c r="A85" s="8">
        <v>66</v>
      </c>
      <c r="B85" s="33">
        <f t="shared" si="2"/>
        <v>45008</v>
      </c>
      <c r="C85" s="36">
        <f>IF(G84+E85&lt;Monthly_Payment, G84+E85, Monthly_Payment)</f>
        <v>1797.6565417048541</v>
      </c>
      <c r="D85" s="36">
        <v>0</v>
      </c>
      <c r="E85" s="36">
        <f>G84*Rate</f>
        <v>872.52133664575774</v>
      </c>
      <c r="F85" s="36">
        <f t="shared" ref="F85:F148" si="3">C85-E85+D85</f>
        <v>925.13520505909639</v>
      </c>
      <c r="G85" s="36">
        <f t="shared" ref="G85:G148" si="4">G84-F85</f>
        <v>148649.95107707079</v>
      </c>
    </row>
    <row r="86" spans="1:7" x14ac:dyDescent="0.25">
      <c r="A86" s="8">
        <v>67</v>
      </c>
      <c r="B86" s="33">
        <f t="shared" ref="B86:B149" si="5">IF(G85&lt;=0, " ", EDATE(B85,IF($C$10="Monthly", 1, 12)))</f>
        <v>45039</v>
      </c>
      <c r="C86" s="36">
        <f>IF(G85+E86&lt;Monthly_Payment, G85+E86, Monthly_Payment)</f>
        <v>1797.6565417048541</v>
      </c>
      <c r="D86" s="36">
        <v>0</v>
      </c>
      <c r="E86" s="36">
        <f>G85*Rate</f>
        <v>867.12471461624625</v>
      </c>
      <c r="F86" s="36">
        <f t="shared" si="3"/>
        <v>930.53182708860788</v>
      </c>
      <c r="G86" s="36">
        <f t="shared" si="4"/>
        <v>147719.41924998217</v>
      </c>
    </row>
    <row r="87" spans="1:7" x14ac:dyDescent="0.25">
      <c r="A87" s="8">
        <v>68</v>
      </c>
      <c r="B87" s="33">
        <f t="shared" si="5"/>
        <v>45069</v>
      </c>
      <c r="C87" s="36">
        <f>IF(G86+E87&lt;Monthly_Payment, G86+E87, Monthly_Payment)</f>
        <v>1797.6565417048541</v>
      </c>
      <c r="D87" s="36">
        <v>0</v>
      </c>
      <c r="E87" s="36">
        <f>G86*Rate</f>
        <v>861.6966122915627</v>
      </c>
      <c r="F87" s="36">
        <f t="shared" si="3"/>
        <v>935.95992941329143</v>
      </c>
      <c r="G87" s="36">
        <f t="shared" si="4"/>
        <v>146783.45932056889</v>
      </c>
    </row>
    <row r="88" spans="1:7" x14ac:dyDescent="0.25">
      <c r="A88" s="8">
        <v>69</v>
      </c>
      <c r="B88" s="33">
        <f t="shared" si="5"/>
        <v>45100</v>
      </c>
      <c r="C88" s="36">
        <f>IF(G87+E88&lt;Monthly_Payment, G87+E88, Monthly_Payment)</f>
        <v>1797.6565417048541</v>
      </c>
      <c r="D88" s="36">
        <v>0</v>
      </c>
      <c r="E88" s="36">
        <f>G87*Rate</f>
        <v>856.23684603665185</v>
      </c>
      <c r="F88" s="36">
        <f t="shared" si="3"/>
        <v>941.41969566820228</v>
      </c>
      <c r="G88" s="36">
        <f t="shared" si="4"/>
        <v>145842.03962490067</v>
      </c>
    </row>
    <row r="89" spans="1:7" x14ac:dyDescent="0.25">
      <c r="A89" s="8">
        <v>70</v>
      </c>
      <c r="B89" s="33">
        <f t="shared" si="5"/>
        <v>45130</v>
      </c>
      <c r="C89" s="36">
        <f>IF(G88+E89&lt;Monthly_Payment, G88+E89, Monthly_Payment)</f>
        <v>1797.6565417048541</v>
      </c>
      <c r="D89" s="36">
        <v>0</v>
      </c>
      <c r="E89" s="36">
        <f>G88*Rate</f>
        <v>850.74523114525402</v>
      </c>
      <c r="F89" s="36">
        <f t="shared" si="3"/>
        <v>946.91131055960011</v>
      </c>
      <c r="G89" s="36">
        <f t="shared" si="4"/>
        <v>144895.12831434107</v>
      </c>
    </row>
    <row r="90" spans="1:7" x14ac:dyDescent="0.25">
      <c r="A90" s="8">
        <v>71</v>
      </c>
      <c r="B90" s="33">
        <f t="shared" si="5"/>
        <v>45161</v>
      </c>
      <c r="C90" s="36">
        <f>IF(G89+E90&lt;Monthly_Payment, G89+E90, Monthly_Payment)</f>
        <v>1797.6565417048541</v>
      </c>
      <c r="D90" s="36">
        <v>0</v>
      </c>
      <c r="E90" s="36">
        <f>G89*Rate</f>
        <v>845.22158183365627</v>
      </c>
      <c r="F90" s="36">
        <f t="shared" si="3"/>
        <v>952.43495987119786</v>
      </c>
      <c r="G90" s="36">
        <f t="shared" si="4"/>
        <v>143942.69335446987</v>
      </c>
    </row>
    <row r="91" spans="1:7" x14ac:dyDescent="0.25">
      <c r="A91" s="8">
        <v>72</v>
      </c>
      <c r="B91" s="33">
        <f t="shared" si="5"/>
        <v>45192</v>
      </c>
      <c r="C91" s="36">
        <f>IF(G90+E91&lt;Monthly_Payment, G90+E91, Monthly_Payment)</f>
        <v>1797.6565417048541</v>
      </c>
      <c r="D91" s="36">
        <v>0</v>
      </c>
      <c r="E91" s="36">
        <f>G90*Rate</f>
        <v>839.66571123440758</v>
      </c>
      <c r="F91" s="36">
        <f t="shared" si="3"/>
        <v>957.99083047044655</v>
      </c>
      <c r="G91" s="36">
        <f t="shared" si="4"/>
        <v>142984.70252399941</v>
      </c>
    </row>
    <row r="92" spans="1:7" x14ac:dyDescent="0.25">
      <c r="A92" s="8">
        <v>73</v>
      </c>
      <c r="B92" s="33">
        <f t="shared" si="5"/>
        <v>45222</v>
      </c>
      <c r="C92" s="36">
        <f>IF(G91+E92&lt;Monthly_Payment, G91+E92, Monthly_Payment)</f>
        <v>1797.6565417048541</v>
      </c>
      <c r="D92" s="36">
        <v>0</v>
      </c>
      <c r="E92" s="36">
        <f>G91*Rate</f>
        <v>834.0774313899966</v>
      </c>
      <c r="F92" s="36">
        <f t="shared" si="3"/>
        <v>963.57911031485753</v>
      </c>
      <c r="G92" s="36">
        <f t="shared" si="4"/>
        <v>142021.12341368455</v>
      </c>
    </row>
    <row r="93" spans="1:7" x14ac:dyDescent="0.25">
      <c r="A93" s="8">
        <v>74</v>
      </c>
      <c r="B93" s="33">
        <f t="shared" si="5"/>
        <v>45253</v>
      </c>
      <c r="C93" s="36">
        <f>IF(G92+E93&lt;Monthly_Payment, G92+E93, Monthly_Payment)</f>
        <v>1797.6565417048541</v>
      </c>
      <c r="D93" s="36">
        <v>0</v>
      </c>
      <c r="E93" s="36">
        <f>G92*Rate</f>
        <v>828.45655324649317</v>
      </c>
      <c r="F93" s="36">
        <f t="shared" si="3"/>
        <v>969.19998845836096</v>
      </c>
      <c r="G93" s="36">
        <f t="shared" si="4"/>
        <v>141051.92342522618</v>
      </c>
    </row>
    <row r="94" spans="1:7" x14ac:dyDescent="0.25">
      <c r="A94" s="8">
        <v>75</v>
      </c>
      <c r="B94" s="33">
        <f t="shared" si="5"/>
        <v>45283</v>
      </c>
      <c r="C94" s="36">
        <f>IF(G93+E94&lt;Monthly_Payment, G93+E94, Monthly_Payment)</f>
        <v>1797.6565417048541</v>
      </c>
      <c r="D94" s="36">
        <v>0</v>
      </c>
      <c r="E94" s="36">
        <f>G93*Rate</f>
        <v>822.80288664715272</v>
      </c>
      <c r="F94" s="36">
        <f t="shared" si="3"/>
        <v>974.85365505770142</v>
      </c>
      <c r="G94" s="36">
        <f t="shared" si="4"/>
        <v>140077.06977016848</v>
      </c>
    </row>
    <row r="95" spans="1:7" x14ac:dyDescent="0.25">
      <c r="A95" s="8">
        <v>76</v>
      </c>
      <c r="B95" s="33">
        <f t="shared" si="5"/>
        <v>45314</v>
      </c>
      <c r="C95" s="36">
        <f>IF(G94+E95&lt;Monthly_Payment, G94+E95, Monthly_Payment)</f>
        <v>1797.6565417048541</v>
      </c>
      <c r="D95" s="36">
        <v>0</v>
      </c>
      <c r="E95" s="36">
        <f>G94*Rate</f>
        <v>817.11624032598286</v>
      </c>
      <c r="F95" s="36">
        <f t="shared" si="3"/>
        <v>980.54030137887128</v>
      </c>
      <c r="G95" s="36">
        <f t="shared" si="4"/>
        <v>139096.52946878961</v>
      </c>
    </row>
    <row r="96" spans="1:7" x14ac:dyDescent="0.25">
      <c r="A96" s="8">
        <v>77</v>
      </c>
      <c r="B96" s="33">
        <f t="shared" si="5"/>
        <v>45345</v>
      </c>
      <c r="C96" s="36">
        <f>IF(G95+E96&lt;Monthly_Payment, G95+E96, Monthly_Payment)</f>
        <v>1797.6565417048541</v>
      </c>
      <c r="D96" s="36">
        <v>0</v>
      </c>
      <c r="E96" s="36">
        <f>G95*Rate</f>
        <v>811.39642190127279</v>
      </c>
      <c r="F96" s="36">
        <f t="shared" si="3"/>
        <v>986.26011980358135</v>
      </c>
      <c r="G96" s="36">
        <f t="shared" si="4"/>
        <v>138110.26934898604</v>
      </c>
    </row>
    <row r="97" spans="1:7" x14ac:dyDescent="0.25">
      <c r="A97" s="8">
        <v>78</v>
      </c>
      <c r="B97" s="33">
        <f t="shared" si="5"/>
        <v>45374</v>
      </c>
      <c r="C97" s="36">
        <f>IF(G96+E97&lt;Monthly_Payment, G96+E97, Monthly_Payment)</f>
        <v>1797.6565417048541</v>
      </c>
      <c r="D97" s="36">
        <v>0</v>
      </c>
      <c r="E97" s="36">
        <f>G96*Rate</f>
        <v>805.64323786908528</v>
      </c>
      <c r="F97" s="36">
        <f t="shared" si="3"/>
        <v>992.01330383576885</v>
      </c>
      <c r="G97" s="36">
        <f t="shared" si="4"/>
        <v>137118.25604515028</v>
      </c>
    </row>
    <row r="98" spans="1:7" x14ac:dyDescent="0.25">
      <c r="A98" s="8">
        <v>79</v>
      </c>
      <c r="B98" s="33">
        <f t="shared" si="5"/>
        <v>45405</v>
      </c>
      <c r="C98" s="36">
        <f>IF(G97+E98&lt;Monthly_Payment, G97+E98, Monthly_Payment)</f>
        <v>1797.6565417048541</v>
      </c>
      <c r="D98" s="36">
        <v>0</v>
      </c>
      <c r="E98" s="36">
        <f>G97*Rate</f>
        <v>799.85649359671004</v>
      </c>
      <c r="F98" s="36">
        <f t="shared" si="3"/>
        <v>997.8000481081441</v>
      </c>
      <c r="G98" s="36">
        <f t="shared" si="4"/>
        <v>136120.45599704213</v>
      </c>
    </row>
    <row r="99" spans="1:7" x14ac:dyDescent="0.25">
      <c r="A99" s="8">
        <v>80</v>
      </c>
      <c r="B99" s="33">
        <f t="shared" si="5"/>
        <v>45435</v>
      </c>
      <c r="C99" s="36">
        <f>IF(G98+E99&lt;Monthly_Payment, G98+E99, Monthly_Payment)</f>
        <v>1797.6565417048541</v>
      </c>
      <c r="D99" s="36">
        <v>0</v>
      </c>
      <c r="E99" s="36">
        <f>G98*Rate</f>
        <v>794.03599331607904</v>
      </c>
      <c r="F99" s="36">
        <f t="shared" si="3"/>
        <v>1003.6205483887751</v>
      </c>
      <c r="G99" s="36">
        <f t="shared" si="4"/>
        <v>135116.83544865335</v>
      </c>
    </row>
    <row r="100" spans="1:7" x14ac:dyDescent="0.25">
      <c r="A100" s="8">
        <v>81</v>
      </c>
      <c r="B100" s="33">
        <f t="shared" si="5"/>
        <v>45466</v>
      </c>
      <c r="C100" s="36">
        <f>IF(G99+E100&lt;Monthly_Payment, G99+E100, Monthly_Payment)</f>
        <v>1797.6565417048541</v>
      </c>
      <c r="D100" s="36">
        <v>0</v>
      </c>
      <c r="E100" s="36">
        <f>G99*Rate</f>
        <v>788.18154011714455</v>
      </c>
      <c r="F100" s="36">
        <f t="shared" si="3"/>
        <v>1009.4750015877096</v>
      </c>
      <c r="G100" s="36">
        <f t="shared" si="4"/>
        <v>134107.36044706564</v>
      </c>
    </row>
    <row r="101" spans="1:7" x14ac:dyDescent="0.25">
      <c r="A101" s="8">
        <v>82</v>
      </c>
      <c r="B101" s="33">
        <f t="shared" si="5"/>
        <v>45496</v>
      </c>
      <c r="C101" s="36">
        <f>IF(G100+E101&lt;Monthly_Payment, G100+E101, Monthly_Payment)</f>
        <v>1797.6565417048541</v>
      </c>
      <c r="D101" s="36">
        <v>0</v>
      </c>
      <c r="E101" s="36">
        <f>G100*Rate</f>
        <v>782.29293594121634</v>
      </c>
      <c r="F101" s="36">
        <f t="shared" si="3"/>
        <v>1015.3636057636378</v>
      </c>
      <c r="G101" s="36">
        <f t="shared" si="4"/>
        <v>133091.996841302</v>
      </c>
    </row>
    <row r="102" spans="1:7" x14ac:dyDescent="0.25">
      <c r="A102" s="8">
        <v>83</v>
      </c>
      <c r="B102" s="33">
        <f t="shared" si="5"/>
        <v>45527</v>
      </c>
      <c r="C102" s="36">
        <f>IF(G101+E102&lt;Monthly_Payment, G101+E102, Monthly_Payment)</f>
        <v>1797.6565417048541</v>
      </c>
      <c r="D102" s="36">
        <v>0</v>
      </c>
      <c r="E102" s="36">
        <f>G101*Rate</f>
        <v>776.36998157426171</v>
      </c>
      <c r="F102" s="36">
        <f t="shared" si="3"/>
        <v>1021.2865601305924</v>
      </c>
      <c r="G102" s="36">
        <f t="shared" si="4"/>
        <v>132070.7102811714</v>
      </c>
    </row>
    <row r="103" spans="1:7" x14ac:dyDescent="0.25">
      <c r="A103" s="8">
        <v>84</v>
      </c>
      <c r="B103" s="33">
        <f t="shared" si="5"/>
        <v>45558</v>
      </c>
      <c r="C103" s="36">
        <f>IF(G102+E103&lt;Monthly_Payment, G102+E103, Monthly_Payment)</f>
        <v>1797.6565417048541</v>
      </c>
      <c r="D103" s="36">
        <v>0</v>
      </c>
      <c r="E103" s="36">
        <f>G102*Rate</f>
        <v>770.41247664016657</v>
      </c>
      <c r="F103" s="36">
        <f t="shared" si="3"/>
        <v>1027.2440650646877</v>
      </c>
      <c r="G103" s="36">
        <f t="shared" si="4"/>
        <v>131043.46621610671</v>
      </c>
    </row>
    <row r="104" spans="1:7" x14ac:dyDescent="0.25">
      <c r="A104" s="8">
        <v>85</v>
      </c>
      <c r="B104" s="33">
        <f t="shared" si="5"/>
        <v>45588</v>
      </c>
      <c r="C104" s="36">
        <f>IF(G103+E104&lt;Monthly_Payment, G103+E104, Monthly_Payment)</f>
        <v>1797.6565417048541</v>
      </c>
      <c r="D104" s="36">
        <v>0</v>
      </c>
      <c r="E104" s="36">
        <f>G103*Rate</f>
        <v>764.42021959395584</v>
      </c>
      <c r="F104" s="36">
        <f t="shared" si="3"/>
        <v>1033.2363221108983</v>
      </c>
      <c r="G104" s="36">
        <f t="shared" si="4"/>
        <v>130010.22989399581</v>
      </c>
    </row>
    <row r="105" spans="1:7" x14ac:dyDescent="0.25">
      <c r="A105" s="8">
        <v>86</v>
      </c>
      <c r="B105" s="33">
        <f t="shared" si="5"/>
        <v>45619</v>
      </c>
      <c r="C105" s="36">
        <f>IF(G104+E105&lt;Monthly_Payment, G104+E105, Monthly_Payment)</f>
        <v>1797.6565417048541</v>
      </c>
      <c r="D105" s="36">
        <v>0</v>
      </c>
      <c r="E105" s="36">
        <f>G104*Rate</f>
        <v>758.39300771497562</v>
      </c>
      <c r="F105" s="36">
        <f t="shared" si="3"/>
        <v>1039.2635339898784</v>
      </c>
      <c r="G105" s="36">
        <f t="shared" si="4"/>
        <v>128970.96636000593</v>
      </c>
    </row>
    <row r="106" spans="1:7" x14ac:dyDescent="0.25">
      <c r="A106" s="8">
        <v>87</v>
      </c>
      <c r="B106" s="33">
        <f t="shared" si="5"/>
        <v>45649</v>
      </c>
      <c r="C106" s="36">
        <f>IF(G105+E106&lt;Monthly_Payment, G105+E106, Monthly_Payment)</f>
        <v>1797.6565417048541</v>
      </c>
      <c r="D106" s="36">
        <v>0</v>
      </c>
      <c r="E106" s="36">
        <f>G105*Rate</f>
        <v>752.33063710003466</v>
      </c>
      <c r="F106" s="36">
        <f t="shared" si="3"/>
        <v>1045.3259046048195</v>
      </c>
      <c r="G106" s="36">
        <f t="shared" si="4"/>
        <v>127925.64045540111</v>
      </c>
    </row>
    <row r="107" spans="1:7" x14ac:dyDescent="0.25">
      <c r="A107" s="8">
        <v>88</v>
      </c>
      <c r="B107" s="33">
        <f t="shared" si="5"/>
        <v>45680</v>
      </c>
      <c r="C107" s="36">
        <f>IF(G106+E107&lt;Monthly_Payment, G106+E107, Monthly_Payment)</f>
        <v>1797.6565417048541</v>
      </c>
      <c r="D107" s="36">
        <v>0</v>
      </c>
      <c r="E107" s="36">
        <f>G106*Rate</f>
        <v>746.23290265650655</v>
      </c>
      <c r="F107" s="36">
        <f t="shared" si="3"/>
        <v>1051.4236390483475</v>
      </c>
      <c r="G107" s="36">
        <f t="shared" si="4"/>
        <v>126874.21681635277</v>
      </c>
    </row>
    <row r="108" spans="1:7" x14ac:dyDescent="0.25">
      <c r="A108" s="8">
        <v>89</v>
      </c>
      <c r="B108" s="33">
        <f t="shared" si="5"/>
        <v>45711</v>
      </c>
      <c r="C108" s="36">
        <f>IF(G107+E108&lt;Monthly_Payment, G107+E108, Monthly_Payment)</f>
        <v>1797.6565417048541</v>
      </c>
      <c r="D108" s="36">
        <v>0</v>
      </c>
      <c r="E108" s="36">
        <f>G107*Rate</f>
        <v>740.09959809539123</v>
      </c>
      <c r="F108" s="36">
        <f t="shared" si="3"/>
        <v>1057.5569436094629</v>
      </c>
      <c r="G108" s="36">
        <f t="shared" si="4"/>
        <v>125816.6598727433</v>
      </c>
    </row>
    <row r="109" spans="1:7" x14ac:dyDescent="0.25">
      <c r="A109" s="8">
        <v>90</v>
      </c>
      <c r="B109" s="33">
        <f t="shared" si="5"/>
        <v>45739</v>
      </c>
      <c r="C109" s="36">
        <f>IF(G108+E109&lt;Monthly_Payment, G108+E109, Monthly_Payment)</f>
        <v>1797.6565417048541</v>
      </c>
      <c r="D109" s="36">
        <v>0</v>
      </c>
      <c r="E109" s="36">
        <f>G108*Rate</f>
        <v>733.93051592433596</v>
      </c>
      <c r="F109" s="36">
        <f t="shared" si="3"/>
        <v>1063.7260257805183</v>
      </c>
      <c r="G109" s="36">
        <f t="shared" si="4"/>
        <v>124752.93384696278</v>
      </c>
    </row>
    <row r="110" spans="1:7" x14ac:dyDescent="0.25">
      <c r="A110" s="8">
        <v>91</v>
      </c>
      <c r="B110" s="33">
        <f t="shared" si="5"/>
        <v>45770</v>
      </c>
      <c r="C110" s="36">
        <f>IF(G109+E110&lt;Monthly_Payment, G109+E110, Monthly_Payment)</f>
        <v>1797.6565417048541</v>
      </c>
      <c r="D110" s="36">
        <v>0</v>
      </c>
      <c r="E110" s="36">
        <f>G109*Rate</f>
        <v>727.72544744061622</v>
      </c>
      <c r="F110" s="36">
        <f t="shared" si="3"/>
        <v>1069.9310942642378</v>
      </c>
      <c r="G110" s="36">
        <f t="shared" si="4"/>
        <v>123683.00275269855</v>
      </c>
    </row>
    <row r="111" spans="1:7" x14ac:dyDescent="0.25">
      <c r="A111" s="8">
        <v>92</v>
      </c>
      <c r="B111" s="33">
        <f t="shared" si="5"/>
        <v>45800</v>
      </c>
      <c r="C111" s="36">
        <f>IF(G110+E111&lt;Monthly_Payment, G110+E111, Monthly_Payment)</f>
        <v>1797.6565417048541</v>
      </c>
      <c r="D111" s="36">
        <v>0</v>
      </c>
      <c r="E111" s="36">
        <f>G110*Rate</f>
        <v>721.48418272407491</v>
      </c>
      <c r="F111" s="36">
        <f t="shared" si="3"/>
        <v>1076.1723589807793</v>
      </c>
      <c r="G111" s="36">
        <f t="shared" si="4"/>
        <v>122606.83039371777</v>
      </c>
    </row>
    <row r="112" spans="1:7" x14ac:dyDescent="0.25">
      <c r="A112" s="8">
        <v>93</v>
      </c>
      <c r="B112" s="33">
        <f t="shared" si="5"/>
        <v>45831</v>
      </c>
      <c r="C112" s="36">
        <f>IF(G111+E112&lt;Monthly_Payment, G111+E112, Monthly_Payment)</f>
        <v>1797.6565417048541</v>
      </c>
      <c r="D112" s="36">
        <v>0</v>
      </c>
      <c r="E112" s="36">
        <f>G111*Rate</f>
        <v>715.20651063002038</v>
      </c>
      <c r="F112" s="36">
        <f t="shared" si="3"/>
        <v>1082.4500310748338</v>
      </c>
      <c r="G112" s="36">
        <f t="shared" si="4"/>
        <v>121524.38036264293</v>
      </c>
    </row>
    <row r="113" spans="1:7" x14ac:dyDescent="0.25">
      <c r="A113" s="8">
        <v>94</v>
      </c>
      <c r="B113" s="33">
        <f t="shared" si="5"/>
        <v>45861</v>
      </c>
      <c r="C113" s="36">
        <f>IF(G112+E113&lt;Monthly_Payment, G112+E113, Monthly_Payment)</f>
        <v>1797.6565417048541</v>
      </c>
      <c r="D113" s="36">
        <v>0</v>
      </c>
      <c r="E113" s="36">
        <f>G112*Rate</f>
        <v>708.89221878208377</v>
      </c>
      <c r="F113" s="36">
        <f t="shared" si="3"/>
        <v>1088.7643229227704</v>
      </c>
      <c r="G113" s="36">
        <f t="shared" si="4"/>
        <v>120435.61603972016</v>
      </c>
    </row>
    <row r="114" spans="1:7" x14ac:dyDescent="0.25">
      <c r="A114" s="8">
        <v>95</v>
      </c>
      <c r="B114" s="33">
        <f t="shared" si="5"/>
        <v>45892</v>
      </c>
      <c r="C114" s="36">
        <f>IF(G113+E114&lt;Monthly_Payment, G113+E114, Monthly_Payment)</f>
        <v>1797.6565417048541</v>
      </c>
      <c r="D114" s="36">
        <v>0</v>
      </c>
      <c r="E114" s="36">
        <f>G113*Rate</f>
        <v>702.54109356503432</v>
      </c>
      <c r="F114" s="36">
        <f t="shared" si="3"/>
        <v>1095.1154481398198</v>
      </c>
      <c r="G114" s="36">
        <f t="shared" si="4"/>
        <v>119340.50059158033</v>
      </c>
    </row>
    <row r="115" spans="1:7" x14ac:dyDescent="0.25">
      <c r="A115" s="8">
        <v>96</v>
      </c>
      <c r="B115" s="33">
        <f t="shared" si="5"/>
        <v>45923</v>
      </c>
      <c r="C115" s="36">
        <f>IF(G114+E115&lt;Monthly_Payment, G114+E115, Monthly_Payment)</f>
        <v>1797.6565417048541</v>
      </c>
      <c r="D115" s="36">
        <v>0</v>
      </c>
      <c r="E115" s="36">
        <f>G114*Rate</f>
        <v>696.15292011755196</v>
      </c>
      <c r="F115" s="36">
        <f t="shared" si="3"/>
        <v>1101.5036215873022</v>
      </c>
      <c r="G115" s="36">
        <f t="shared" si="4"/>
        <v>118238.99696999304</v>
      </c>
    </row>
    <row r="116" spans="1:7" x14ac:dyDescent="0.25">
      <c r="A116" s="8">
        <v>97</v>
      </c>
      <c r="B116" s="33">
        <f t="shared" si="5"/>
        <v>45953</v>
      </c>
      <c r="C116" s="36">
        <f>IF(G115+E116&lt;Monthly_Payment, G115+E116, Monthly_Payment)</f>
        <v>1797.6565417048541</v>
      </c>
      <c r="D116" s="36">
        <v>0</v>
      </c>
      <c r="E116" s="36">
        <f>G115*Rate</f>
        <v>689.7274823249594</v>
      </c>
      <c r="F116" s="36">
        <f t="shared" si="3"/>
        <v>1107.9290593798946</v>
      </c>
      <c r="G116" s="36">
        <f t="shared" si="4"/>
        <v>117131.06791061314</v>
      </c>
    </row>
    <row r="117" spans="1:7" x14ac:dyDescent="0.25">
      <c r="A117" s="8">
        <v>98</v>
      </c>
      <c r="B117" s="33">
        <f t="shared" si="5"/>
        <v>45984</v>
      </c>
      <c r="C117" s="36">
        <f>IF(G116+E117&lt;Monthly_Payment, G116+E117, Monthly_Payment)</f>
        <v>1797.6565417048541</v>
      </c>
      <c r="D117" s="36">
        <v>0</v>
      </c>
      <c r="E117" s="36">
        <f>G116*Rate</f>
        <v>683.26456281191008</v>
      </c>
      <c r="F117" s="36">
        <f t="shared" si="3"/>
        <v>1114.3919788929441</v>
      </c>
      <c r="G117" s="36">
        <f t="shared" si="4"/>
        <v>116016.67593172019</v>
      </c>
    </row>
    <row r="118" spans="1:7" x14ac:dyDescent="0.25">
      <c r="A118" s="8">
        <v>99</v>
      </c>
      <c r="B118" s="33">
        <f t="shared" si="5"/>
        <v>46014</v>
      </c>
      <c r="C118" s="36">
        <f>IF(G117+E118&lt;Monthly_Payment, G117+E118, Monthly_Payment)</f>
        <v>1797.6565417048541</v>
      </c>
      <c r="D118" s="36">
        <v>0</v>
      </c>
      <c r="E118" s="36">
        <f>G117*Rate</f>
        <v>676.76394293503449</v>
      </c>
      <c r="F118" s="36">
        <f t="shared" si="3"/>
        <v>1120.8925987698196</v>
      </c>
      <c r="G118" s="36">
        <f t="shared" si="4"/>
        <v>114895.78333295038</v>
      </c>
    </row>
    <row r="119" spans="1:7" x14ac:dyDescent="0.25">
      <c r="A119" s="8">
        <v>100</v>
      </c>
      <c r="B119" s="33">
        <f t="shared" si="5"/>
        <v>46045</v>
      </c>
      <c r="C119" s="36">
        <f>IF(G118+E119&lt;Monthly_Payment, G118+E119, Monthly_Payment)</f>
        <v>1797.6565417048541</v>
      </c>
      <c r="D119" s="36">
        <v>0</v>
      </c>
      <c r="E119" s="36">
        <f>G118*Rate</f>
        <v>670.2254027755439</v>
      </c>
      <c r="F119" s="36">
        <f t="shared" si="3"/>
        <v>1127.4311389293102</v>
      </c>
      <c r="G119" s="36">
        <f t="shared" si="4"/>
        <v>113768.35219402106</v>
      </c>
    </row>
    <row r="120" spans="1:7" x14ac:dyDescent="0.25">
      <c r="A120" s="8">
        <v>101</v>
      </c>
      <c r="B120" s="33">
        <f t="shared" si="5"/>
        <v>46076</v>
      </c>
      <c r="C120" s="36">
        <f>IF(G119+E120&lt;Monthly_Payment, G119+E120, Monthly_Payment)</f>
        <v>1797.6565417048541</v>
      </c>
      <c r="D120" s="36">
        <v>0</v>
      </c>
      <c r="E120" s="36">
        <f>G119*Rate</f>
        <v>663.64872113178956</v>
      </c>
      <c r="F120" s="36">
        <f t="shared" si="3"/>
        <v>1134.0078205730647</v>
      </c>
      <c r="G120" s="36">
        <f t="shared" si="4"/>
        <v>112634.344373448</v>
      </c>
    </row>
    <row r="121" spans="1:7" x14ac:dyDescent="0.25">
      <c r="A121" s="8">
        <v>102</v>
      </c>
      <c r="B121" s="33">
        <f t="shared" si="5"/>
        <v>46104</v>
      </c>
      <c r="C121" s="36">
        <f>IF(G120+E121&lt;Monthly_Payment, G120+E121, Monthly_Payment)</f>
        <v>1797.6565417048541</v>
      </c>
      <c r="D121" s="36">
        <v>0</v>
      </c>
      <c r="E121" s="36">
        <f>G120*Rate</f>
        <v>657.03367551177996</v>
      </c>
      <c r="F121" s="36">
        <f t="shared" si="3"/>
        <v>1140.6228661930741</v>
      </c>
      <c r="G121" s="36">
        <f t="shared" si="4"/>
        <v>111493.72150725492</v>
      </c>
    </row>
    <row r="122" spans="1:7" x14ac:dyDescent="0.25">
      <c r="A122" s="8">
        <v>103</v>
      </c>
      <c r="B122" s="33">
        <f t="shared" si="5"/>
        <v>46135</v>
      </c>
      <c r="C122" s="36">
        <f>IF(G121+E122&lt;Monthly_Payment, G121+E122, Monthly_Payment)</f>
        <v>1797.6565417048541</v>
      </c>
      <c r="D122" s="36">
        <v>0</v>
      </c>
      <c r="E122" s="36">
        <f>G121*Rate</f>
        <v>650.38004212565374</v>
      </c>
      <c r="F122" s="36">
        <f t="shared" si="3"/>
        <v>1147.2764995792004</v>
      </c>
      <c r="G122" s="36">
        <f t="shared" si="4"/>
        <v>110346.44500767572</v>
      </c>
    </row>
    <row r="123" spans="1:7" x14ac:dyDescent="0.25">
      <c r="A123" s="8">
        <v>104</v>
      </c>
      <c r="B123" s="33">
        <f t="shared" si="5"/>
        <v>46165</v>
      </c>
      <c r="C123" s="36">
        <f>IF(G122+E123&lt;Monthly_Payment, G122+E123, Monthly_Payment)</f>
        <v>1797.6565417048541</v>
      </c>
      <c r="D123" s="36">
        <v>0</v>
      </c>
      <c r="E123" s="36">
        <f>G122*Rate</f>
        <v>643.68759587810837</v>
      </c>
      <c r="F123" s="36">
        <f t="shared" si="3"/>
        <v>1153.9689458267458</v>
      </c>
      <c r="G123" s="36">
        <f t="shared" si="4"/>
        <v>109192.47606184898</v>
      </c>
    </row>
    <row r="124" spans="1:7" x14ac:dyDescent="0.25">
      <c r="A124" s="8">
        <v>105</v>
      </c>
      <c r="B124" s="33">
        <f t="shared" si="5"/>
        <v>46196</v>
      </c>
      <c r="C124" s="36">
        <f>IF(G123+E124&lt;Monthly_Payment, G123+E124, Monthly_Payment)</f>
        <v>1797.6565417048541</v>
      </c>
      <c r="D124" s="36">
        <v>0</v>
      </c>
      <c r="E124" s="36">
        <f>G123*Rate</f>
        <v>636.95611036078571</v>
      </c>
      <c r="F124" s="36">
        <f t="shared" si="3"/>
        <v>1160.7004313440684</v>
      </c>
      <c r="G124" s="36">
        <f t="shared" si="4"/>
        <v>108031.77563050491</v>
      </c>
    </row>
    <row r="125" spans="1:7" x14ac:dyDescent="0.25">
      <c r="A125" s="8">
        <v>106</v>
      </c>
      <c r="B125" s="33">
        <f t="shared" si="5"/>
        <v>46226</v>
      </c>
      <c r="C125" s="36">
        <f>IF(G124+E125&lt;Monthly_Payment, G124+E125, Monthly_Payment)</f>
        <v>1797.6565417048541</v>
      </c>
      <c r="D125" s="36">
        <v>0</v>
      </c>
      <c r="E125" s="36">
        <f>G124*Rate</f>
        <v>630.18535784461199</v>
      </c>
      <c r="F125" s="36">
        <f t="shared" si="3"/>
        <v>1167.471183860242</v>
      </c>
      <c r="G125" s="36">
        <f t="shared" si="4"/>
        <v>106864.30444664467</v>
      </c>
    </row>
    <row r="126" spans="1:7" x14ac:dyDescent="0.25">
      <c r="A126" s="8">
        <v>107</v>
      </c>
      <c r="B126" s="33">
        <f t="shared" si="5"/>
        <v>46257</v>
      </c>
      <c r="C126" s="36">
        <f>IF(G125+E126&lt;Monthly_Payment, G125+E126, Monthly_Payment)</f>
        <v>1797.6565417048541</v>
      </c>
      <c r="D126" s="36">
        <v>0</v>
      </c>
      <c r="E126" s="36">
        <f>G125*Rate</f>
        <v>623.37510927209394</v>
      </c>
      <c r="F126" s="36">
        <f t="shared" si="3"/>
        <v>1174.2814324327601</v>
      </c>
      <c r="G126" s="36">
        <f t="shared" si="4"/>
        <v>105690.02301421191</v>
      </c>
    </row>
    <row r="127" spans="1:7" x14ac:dyDescent="0.25">
      <c r="A127" s="8">
        <v>108</v>
      </c>
      <c r="B127" s="33">
        <f t="shared" si="5"/>
        <v>46288</v>
      </c>
      <c r="C127" s="36">
        <f>IF(G126+E127&lt;Monthly_Payment, G126+E127, Monthly_Payment)</f>
        <v>1797.6565417048541</v>
      </c>
      <c r="D127" s="36">
        <v>0</v>
      </c>
      <c r="E127" s="36">
        <f>G126*Rate</f>
        <v>616.52513424956953</v>
      </c>
      <c r="F127" s="36">
        <f t="shared" si="3"/>
        <v>1181.1314074552847</v>
      </c>
      <c r="G127" s="36">
        <f t="shared" si="4"/>
        <v>104508.89160675663</v>
      </c>
    </row>
    <row r="128" spans="1:7" x14ac:dyDescent="0.25">
      <c r="A128" s="8">
        <v>109</v>
      </c>
      <c r="B128" s="33">
        <f t="shared" si="5"/>
        <v>46318</v>
      </c>
      <c r="C128" s="36">
        <f>IF(G127+E128&lt;Monthly_Payment, G127+E128, Monthly_Payment)</f>
        <v>1797.6565417048541</v>
      </c>
      <c r="D128" s="36">
        <v>0</v>
      </c>
      <c r="E128" s="36">
        <f>G127*Rate</f>
        <v>609.63520103941369</v>
      </c>
      <c r="F128" s="36">
        <f t="shared" si="3"/>
        <v>1188.0213406654404</v>
      </c>
      <c r="G128" s="36">
        <f t="shared" si="4"/>
        <v>103320.87026609119</v>
      </c>
    </row>
    <row r="129" spans="1:7" x14ac:dyDescent="0.25">
      <c r="A129" s="8">
        <v>110</v>
      </c>
      <c r="B129" s="33">
        <f t="shared" si="5"/>
        <v>46349</v>
      </c>
      <c r="C129" s="36">
        <f>IF(G128+E129&lt;Monthly_Payment, G128+E129, Monthly_Payment)</f>
        <v>1797.6565417048541</v>
      </c>
      <c r="D129" s="36">
        <v>0</v>
      </c>
      <c r="E129" s="36">
        <f>G128*Rate</f>
        <v>602.70507655219865</v>
      </c>
      <c r="F129" s="36">
        <f t="shared" si="3"/>
        <v>1194.9514651526556</v>
      </c>
      <c r="G129" s="36">
        <f t="shared" si="4"/>
        <v>102125.91880093854</v>
      </c>
    </row>
    <row r="130" spans="1:7" x14ac:dyDescent="0.25">
      <c r="A130" s="8">
        <v>111</v>
      </c>
      <c r="B130" s="33">
        <f t="shared" si="5"/>
        <v>46379</v>
      </c>
      <c r="C130" s="36">
        <f>IF(G129+E130&lt;Monthly_Payment, G129+E130, Monthly_Payment)</f>
        <v>1797.6565417048541</v>
      </c>
      <c r="D130" s="36">
        <v>0</v>
      </c>
      <c r="E130" s="36">
        <f>G129*Rate</f>
        <v>595.73452633880822</v>
      </c>
      <c r="F130" s="36">
        <f t="shared" si="3"/>
        <v>1201.9220153660458</v>
      </c>
      <c r="G130" s="36">
        <f t="shared" si="4"/>
        <v>100923.9967855725</v>
      </c>
    </row>
    <row r="131" spans="1:7" x14ac:dyDescent="0.25">
      <c r="A131" s="8">
        <v>112</v>
      </c>
      <c r="B131" s="33">
        <f t="shared" si="5"/>
        <v>46410</v>
      </c>
      <c r="C131" s="36">
        <f>IF(G130+E131&lt;Monthly_Payment, G130+E131, Monthly_Payment)</f>
        <v>1797.6565417048541</v>
      </c>
      <c r="D131" s="36">
        <v>0</v>
      </c>
      <c r="E131" s="36">
        <f>G130*Rate</f>
        <v>588.7233145825063</v>
      </c>
      <c r="F131" s="36">
        <f t="shared" si="3"/>
        <v>1208.9332271223479</v>
      </c>
      <c r="G131" s="36">
        <f t="shared" si="4"/>
        <v>99715.063558450143</v>
      </c>
    </row>
    <row r="132" spans="1:7" x14ac:dyDescent="0.25">
      <c r="A132" s="8">
        <v>113</v>
      </c>
      <c r="B132" s="33">
        <f t="shared" si="5"/>
        <v>46441</v>
      </c>
      <c r="C132" s="36">
        <f>IF(G131+E132&lt;Monthly_Payment, G131+E132, Monthly_Payment)</f>
        <v>1797.6565417048541</v>
      </c>
      <c r="D132" s="36">
        <v>0</v>
      </c>
      <c r="E132" s="36">
        <f>G131*Rate</f>
        <v>581.67120409095924</v>
      </c>
      <c r="F132" s="36">
        <f t="shared" si="3"/>
        <v>1215.9853376138949</v>
      </c>
      <c r="G132" s="36">
        <f t="shared" si="4"/>
        <v>98499.078220836251</v>
      </c>
    </row>
    <row r="133" spans="1:7" x14ac:dyDescent="0.25">
      <c r="A133" s="8">
        <v>114</v>
      </c>
      <c r="B133" s="33">
        <f t="shared" si="5"/>
        <v>46469</v>
      </c>
      <c r="C133" s="36">
        <f>IF(G132+E133&lt;Monthly_Payment, G132+E133, Monthly_Payment)</f>
        <v>1797.6565417048541</v>
      </c>
      <c r="D133" s="36">
        <v>0</v>
      </c>
      <c r="E133" s="36">
        <f>G132*Rate</f>
        <v>574.57795628821145</v>
      </c>
      <c r="F133" s="36">
        <f t="shared" si="3"/>
        <v>1223.0785854166427</v>
      </c>
      <c r="G133" s="36">
        <f t="shared" si="4"/>
        <v>97275.999635419605</v>
      </c>
    </row>
    <row r="134" spans="1:7" x14ac:dyDescent="0.25">
      <c r="A134" s="8">
        <v>115</v>
      </c>
      <c r="B134" s="33">
        <f t="shared" si="5"/>
        <v>46500</v>
      </c>
      <c r="C134" s="36">
        <f>IF(G133+E134&lt;Monthly_Payment, G133+E134, Monthly_Payment)</f>
        <v>1797.6565417048541</v>
      </c>
      <c r="D134" s="36">
        <v>0</v>
      </c>
      <c r="E134" s="36">
        <f>G133*Rate</f>
        <v>567.4433312066144</v>
      </c>
      <c r="F134" s="36">
        <f t="shared" si="3"/>
        <v>1230.2132104982397</v>
      </c>
      <c r="G134" s="36">
        <f t="shared" si="4"/>
        <v>96045.78642492136</v>
      </c>
    </row>
    <row r="135" spans="1:7" x14ac:dyDescent="0.25">
      <c r="A135" s="8">
        <v>116</v>
      </c>
      <c r="B135" s="33">
        <f t="shared" si="5"/>
        <v>46530</v>
      </c>
      <c r="C135" s="36">
        <f>IF(G134+E135&lt;Monthly_Payment, G134+E135, Monthly_Payment)</f>
        <v>1797.6565417048541</v>
      </c>
      <c r="D135" s="36">
        <v>0</v>
      </c>
      <c r="E135" s="36">
        <f>G134*Rate</f>
        <v>560.26708747870794</v>
      </c>
      <c r="F135" s="36">
        <f t="shared" si="3"/>
        <v>1237.3894542261462</v>
      </c>
      <c r="G135" s="36">
        <f t="shared" si="4"/>
        <v>94808.396970695219</v>
      </c>
    </row>
    <row r="136" spans="1:7" x14ac:dyDescent="0.25">
      <c r="A136" s="8">
        <v>117</v>
      </c>
      <c r="B136" s="33">
        <f t="shared" si="5"/>
        <v>46561</v>
      </c>
      <c r="C136" s="36">
        <f>IF(G135+E136&lt;Monthly_Payment, G135+E136, Monthly_Payment)</f>
        <v>1797.6565417048541</v>
      </c>
      <c r="D136" s="36">
        <v>0</v>
      </c>
      <c r="E136" s="36">
        <f>G135*Rate</f>
        <v>553.04898232905543</v>
      </c>
      <c r="F136" s="36">
        <f t="shared" si="3"/>
        <v>1244.6075593757987</v>
      </c>
      <c r="G136" s="36">
        <f t="shared" si="4"/>
        <v>93563.78941131942</v>
      </c>
    </row>
    <row r="137" spans="1:7" x14ac:dyDescent="0.25">
      <c r="A137" s="8">
        <v>118</v>
      </c>
      <c r="B137" s="33">
        <f t="shared" si="5"/>
        <v>46591</v>
      </c>
      <c r="C137" s="36">
        <f>IF(G136+E137&lt;Monthly_Payment, G136+E137, Monthly_Payment)</f>
        <v>1797.6565417048541</v>
      </c>
      <c r="D137" s="36">
        <v>0</v>
      </c>
      <c r="E137" s="36">
        <f>G136*Rate</f>
        <v>545.78877156602994</v>
      </c>
      <c r="F137" s="36">
        <f t="shared" si="3"/>
        <v>1251.8677701388242</v>
      </c>
      <c r="G137" s="36">
        <f t="shared" si="4"/>
        <v>92311.921641180597</v>
      </c>
    </row>
    <row r="138" spans="1:7" x14ac:dyDescent="0.25">
      <c r="A138" s="8">
        <v>119</v>
      </c>
      <c r="B138" s="33">
        <f t="shared" si="5"/>
        <v>46622</v>
      </c>
      <c r="C138" s="36">
        <f>IF(G137+E138&lt;Monthly_Payment, G137+E138, Monthly_Payment)</f>
        <v>1797.6565417048541</v>
      </c>
      <c r="D138" s="36">
        <v>0</v>
      </c>
      <c r="E138" s="36">
        <f>G137*Rate</f>
        <v>538.48620957355354</v>
      </c>
      <c r="F138" s="36">
        <f t="shared" si="3"/>
        <v>1259.1703321313007</v>
      </c>
      <c r="G138" s="36">
        <f t="shared" si="4"/>
        <v>91052.751309049301</v>
      </c>
    </row>
    <row r="139" spans="1:7" x14ac:dyDescent="0.25">
      <c r="A139" s="8">
        <v>120</v>
      </c>
      <c r="B139" s="33">
        <f t="shared" si="5"/>
        <v>46653</v>
      </c>
      <c r="C139" s="36">
        <f>IF(G138+E139&lt;Monthly_Payment, G138+E139, Monthly_Payment)</f>
        <v>1797.6565417048541</v>
      </c>
      <c r="D139" s="36">
        <v>0</v>
      </c>
      <c r="E139" s="36">
        <f>G138*Rate</f>
        <v>531.14104930278756</v>
      </c>
      <c r="F139" s="36">
        <f t="shared" si="3"/>
        <v>1266.5154924020667</v>
      </c>
      <c r="G139" s="36">
        <f t="shared" si="4"/>
        <v>89786.23581664724</v>
      </c>
    </row>
    <row r="140" spans="1:7" x14ac:dyDescent="0.25">
      <c r="A140" s="8">
        <v>121</v>
      </c>
      <c r="B140" s="33">
        <f t="shared" si="5"/>
        <v>46683</v>
      </c>
      <c r="C140" s="36">
        <f>IF(G139+E140&lt;Monthly_Payment, G139+E140, Monthly_Payment)</f>
        <v>1797.6565417048541</v>
      </c>
      <c r="D140" s="36">
        <v>0</v>
      </c>
      <c r="E140" s="36">
        <f>G139*Rate</f>
        <v>523.75304226377557</v>
      </c>
      <c r="F140" s="36">
        <f t="shared" si="3"/>
        <v>1273.9034994410786</v>
      </c>
      <c r="G140" s="36">
        <f t="shared" si="4"/>
        <v>88512.332317206165</v>
      </c>
    </row>
    <row r="141" spans="1:7" x14ac:dyDescent="0.25">
      <c r="A141" s="8">
        <v>122</v>
      </c>
      <c r="B141" s="33">
        <f t="shared" si="5"/>
        <v>46714</v>
      </c>
      <c r="C141" s="36">
        <f>IF(G140+E141&lt;Monthly_Payment, G140+E141, Monthly_Payment)</f>
        <v>1797.6565417048541</v>
      </c>
      <c r="D141" s="36">
        <v>0</v>
      </c>
      <c r="E141" s="36">
        <f>G140*Rate</f>
        <v>516.32193851703596</v>
      </c>
      <c r="F141" s="36">
        <f t="shared" si="3"/>
        <v>1281.3346031878182</v>
      </c>
      <c r="G141" s="36">
        <f t="shared" si="4"/>
        <v>87230.997714018347</v>
      </c>
    </row>
    <row r="142" spans="1:7" x14ac:dyDescent="0.25">
      <c r="A142" s="8">
        <v>123</v>
      </c>
      <c r="B142" s="33">
        <f t="shared" si="5"/>
        <v>46744</v>
      </c>
      <c r="C142" s="36">
        <f>IF(G141+E142&lt;Monthly_Payment, G141+E142, Monthly_Payment)</f>
        <v>1797.6565417048541</v>
      </c>
      <c r="D142" s="36">
        <v>0</v>
      </c>
      <c r="E142" s="36">
        <f>G141*Rate</f>
        <v>508.84748666510706</v>
      </c>
      <c r="F142" s="36">
        <f t="shared" si="3"/>
        <v>1288.8090550397471</v>
      </c>
      <c r="G142" s="36">
        <f t="shared" si="4"/>
        <v>85942.188658978601</v>
      </c>
    </row>
    <row r="143" spans="1:7" x14ac:dyDescent="0.25">
      <c r="A143" s="8">
        <v>124</v>
      </c>
      <c r="B143" s="33">
        <f t="shared" si="5"/>
        <v>46775</v>
      </c>
      <c r="C143" s="36">
        <f>IF(G142+E143&lt;Monthly_Payment, G142+E143, Monthly_Payment)</f>
        <v>1797.6565417048541</v>
      </c>
      <c r="D143" s="36">
        <v>0</v>
      </c>
      <c r="E143" s="36">
        <f>G142*Rate</f>
        <v>501.32943384404189</v>
      </c>
      <c r="F143" s="36">
        <f t="shared" si="3"/>
        <v>1296.3271078608122</v>
      </c>
      <c r="G143" s="36">
        <f t="shared" si="4"/>
        <v>84645.861551117792</v>
      </c>
    </row>
    <row r="144" spans="1:7" x14ac:dyDescent="0.25">
      <c r="A144" s="8">
        <v>125</v>
      </c>
      <c r="B144" s="33">
        <f t="shared" si="5"/>
        <v>46806</v>
      </c>
      <c r="C144" s="36">
        <f>IF(G143+E144&lt;Monthly_Payment, G143+E144, Monthly_Payment)</f>
        <v>1797.6565417048541</v>
      </c>
      <c r="D144" s="36">
        <v>0</v>
      </c>
      <c r="E144" s="36">
        <f>G143*Rate</f>
        <v>493.76752571485383</v>
      </c>
      <c r="F144" s="36">
        <f t="shared" si="3"/>
        <v>1303.8890159900002</v>
      </c>
      <c r="G144" s="36">
        <f t="shared" si="4"/>
        <v>83341.972535127788</v>
      </c>
    </row>
    <row r="145" spans="1:7" x14ac:dyDescent="0.25">
      <c r="A145" s="8">
        <v>126</v>
      </c>
      <c r="B145" s="33">
        <f t="shared" si="5"/>
        <v>46835</v>
      </c>
      <c r="C145" s="36">
        <f>IF(G144+E145&lt;Monthly_Payment, G144+E145, Monthly_Payment)</f>
        <v>1797.6565417048541</v>
      </c>
      <c r="D145" s="36">
        <v>0</v>
      </c>
      <c r="E145" s="36">
        <f>G144*Rate</f>
        <v>486.16150645491211</v>
      </c>
      <c r="F145" s="36">
        <f t="shared" si="3"/>
        <v>1311.495035249942</v>
      </c>
      <c r="G145" s="36">
        <f t="shared" si="4"/>
        <v>82030.477499877845</v>
      </c>
    </row>
    <row r="146" spans="1:7" x14ac:dyDescent="0.25">
      <c r="A146" s="8">
        <v>127</v>
      </c>
      <c r="B146" s="33">
        <f t="shared" si="5"/>
        <v>46866</v>
      </c>
      <c r="C146" s="36">
        <f>IF(G145+E146&lt;Monthly_Payment, G145+E146, Monthly_Payment)</f>
        <v>1797.6565417048541</v>
      </c>
      <c r="D146" s="36">
        <v>0</v>
      </c>
      <c r="E146" s="36">
        <f>G145*Rate</f>
        <v>478.51111874928745</v>
      </c>
      <c r="F146" s="36">
        <f t="shared" si="3"/>
        <v>1319.1454229555666</v>
      </c>
      <c r="G146" s="36">
        <f t="shared" si="4"/>
        <v>80711.332076922277</v>
      </c>
    </row>
    <row r="147" spans="1:7" x14ac:dyDescent="0.25">
      <c r="A147" s="8">
        <v>128</v>
      </c>
      <c r="B147" s="33">
        <f t="shared" si="5"/>
        <v>46896</v>
      </c>
      <c r="C147" s="36">
        <f>IF(G146+E147&lt;Monthly_Payment, G146+E147, Monthly_Payment)</f>
        <v>1797.6565417048541</v>
      </c>
      <c r="D147" s="36">
        <v>0</v>
      </c>
      <c r="E147" s="36">
        <f>G146*Rate</f>
        <v>470.81610378204664</v>
      </c>
      <c r="F147" s="36">
        <f t="shared" si="3"/>
        <v>1326.8404379228075</v>
      </c>
      <c r="G147" s="36">
        <f t="shared" si="4"/>
        <v>79384.491638999476</v>
      </c>
    </row>
    <row r="148" spans="1:7" x14ac:dyDescent="0.25">
      <c r="A148" s="8">
        <v>129</v>
      </c>
      <c r="B148" s="33">
        <f t="shared" si="5"/>
        <v>46927</v>
      </c>
      <c r="C148" s="36">
        <f>IF(G147+E148&lt;Monthly_Payment, G147+E148, Monthly_Payment)</f>
        <v>1797.6565417048541</v>
      </c>
      <c r="D148" s="36">
        <v>0</v>
      </c>
      <c r="E148" s="36">
        <f>G147*Rate</f>
        <v>463.07620122749694</v>
      </c>
      <c r="F148" s="36">
        <f t="shared" si="3"/>
        <v>1334.5803404773571</v>
      </c>
      <c r="G148" s="36">
        <f t="shared" si="4"/>
        <v>78049.911298522115</v>
      </c>
    </row>
    <row r="149" spans="1:7" x14ac:dyDescent="0.25">
      <c r="A149" s="8">
        <v>130</v>
      </c>
      <c r="B149" s="33">
        <f t="shared" si="5"/>
        <v>46957</v>
      </c>
      <c r="C149" s="36">
        <f>IF(G148+E149&lt;Monthly_Payment, G148+E149, Monthly_Payment)</f>
        <v>1797.6565417048541</v>
      </c>
      <c r="D149" s="36">
        <v>0</v>
      </c>
      <c r="E149" s="36">
        <f>G148*Rate</f>
        <v>455.291149241379</v>
      </c>
      <c r="F149" s="36">
        <f t="shared" ref="F149:F212" si="6">C149-E149+D149</f>
        <v>1342.365392463475</v>
      </c>
      <c r="G149" s="36">
        <f t="shared" ref="G149:G212" si="7">G148-F149</f>
        <v>76707.545906058644</v>
      </c>
    </row>
    <row r="150" spans="1:7" x14ac:dyDescent="0.25">
      <c r="A150" s="8">
        <v>131</v>
      </c>
      <c r="B150" s="33">
        <f t="shared" ref="B150:B213" si="8">IF(G149&lt;=0, " ", EDATE(B149,IF($C$10="Monthly", 1, 12)))</f>
        <v>46988</v>
      </c>
      <c r="C150" s="36">
        <f>IF(G149+E150&lt;Monthly_Payment, G149+E150, Monthly_Payment)</f>
        <v>1797.6565417048541</v>
      </c>
      <c r="D150" s="36">
        <v>0</v>
      </c>
      <c r="E150" s="36">
        <f>G149*Rate</f>
        <v>447.46068445200876</v>
      </c>
      <c r="F150" s="36">
        <f t="shared" si="6"/>
        <v>1350.1958572528454</v>
      </c>
      <c r="G150" s="36">
        <f t="shared" si="7"/>
        <v>75357.350048805805</v>
      </c>
    </row>
    <row r="151" spans="1:7" x14ac:dyDescent="0.25">
      <c r="A151" s="8">
        <v>132</v>
      </c>
      <c r="B151" s="33">
        <f t="shared" si="8"/>
        <v>47019</v>
      </c>
      <c r="C151" s="36">
        <f>IF(G150+E151&lt;Monthly_Payment, G150+E151, Monthly_Payment)</f>
        <v>1797.6565417048541</v>
      </c>
      <c r="D151" s="36">
        <v>0</v>
      </c>
      <c r="E151" s="36">
        <f>G150*Rate</f>
        <v>439.58454195136721</v>
      </c>
      <c r="F151" s="36">
        <f t="shared" si="6"/>
        <v>1358.071999753487</v>
      </c>
      <c r="G151" s="36">
        <f t="shared" si="7"/>
        <v>73999.278049052315</v>
      </c>
    </row>
    <row r="152" spans="1:7" x14ac:dyDescent="0.25">
      <c r="A152" s="8">
        <v>133</v>
      </c>
      <c r="B152" s="33">
        <f t="shared" si="8"/>
        <v>47049</v>
      </c>
      <c r="C152" s="36">
        <f>IF(G151+E152&lt;Monthly_Payment, G151+E152, Monthly_Payment)</f>
        <v>1797.6565417048541</v>
      </c>
      <c r="D152" s="36">
        <v>0</v>
      </c>
      <c r="E152" s="36">
        <f>G151*Rate</f>
        <v>431.66245528613854</v>
      </c>
      <c r="F152" s="36">
        <f t="shared" si="6"/>
        <v>1365.9940864187156</v>
      </c>
      <c r="G152" s="36">
        <f t="shared" si="7"/>
        <v>72633.283962633606</v>
      </c>
    </row>
    <row r="153" spans="1:7" x14ac:dyDescent="0.25">
      <c r="A153" s="8">
        <v>134</v>
      </c>
      <c r="B153" s="33">
        <f t="shared" si="8"/>
        <v>47080</v>
      </c>
      <c r="C153" s="36">
        <f>IF(G152+E153&lt;Monthly_Payment, G152+E153, Monthly_Payment)</f>
        <v>1797.6565417048541</v>
      </c>
      <c r="D153" s="36">
        <v>0</v>
      </c>
      <c r="E153" s="36">
        <f>G152*Rate</f>
        <v>423.69415644869605</v>
      </c>
      <c r="F153" s="36">
        <f t="shared" si="6"/>
        <v>1373.9623852561581</v>
      </c>
      <c r="G153" s="36">
        <f t="shared" si="7"/>
        <v>71259.321577377443</v>
      </c>
    </row>
    <row r="154" spans="1:7" x14ac:dyDescent="0.25">
      <c r="A154" s="8">
        <v>135</v>
      </c>
      <c r="B154" s="33">
        <f t="shared" si="8"/>
        <v>47110</v>
      </c>
      <c r="C154" s="36">
        <f>IF(G153+E154&lt;Monthly_Payment, G153+E154, Monthly_Payment)</f>
        <v>1797.6565417048541</v>
      </c>
      <c r="D154" s="36">
        <v>0</v>
      </c>
      <c r="E154" s="36">
        <f>G153*Rate</f>
        <v>415.67937586803509</v>
      </c>
      <c r="F154" s="36">
        <f t="shared" si="6"/>
        <v>1381.977165836819</v>
      </c>
      <c r="G154" s="36">
        <f t="shared" si="7"/>
        <v>69877.344411540631</v>
      </c>
    </row>
    <row r="155" spans="1:7" x14ac:dyDescent="0.25">
      <c r="A155" s="8">
        <v>136</v>
      </c>
      <c r="B155" s="33">
        <f t="shared" si="8"/>
        <v>47141</v>
      </c>
      <c r="C155" s="36">
        <f>IF(G154+E155&lt;Monthly_Payment, G154+E155, Monthly_Payment)</f>
        <v>1797.6565417048541</v>
      </c>
      <c r="D155" s="36">
        <v>0</v>
      </c>
      <c r="E155" s="36">
        <f>G154*Rate</f>
        <v>407.61784240065367</v>
      </c>
      <c r="F155" s="36">
        <f t="shared" si="6"/>
        <v>1390.0386993042005</v>
      </c>
      <c r="G155" s="36">
        <f t="shared" si="7"/>
        <v>68487.305712236426</v>
      </c>
    </row>
    <row r="156" spans="1:7" x14ac:dyDescent="0.25">
      <c r="A156" s="8">
        <v>137</v>
      </c>
      <c r="B156" s="33">
        <f t="shared" si="8"/>
        <v>47172</v>
      </c>
      <c r="C156" s="36">
        <f>IF(G155+E156&lt;Monthly_Payment, G155+E156, Monthly_Payment)</f>
        <v>1797.6565417048541</v>
      </c>
      <c r="D156" s="36">
        <v>0</v>
      </c>
      <c r="E156" s="36">
        <f>G155*Rate</f>
        <v>399.50928332137914</v>
      </c>
      <c r="F156" s="36">
        <f t="shared" si="6"/>
        <v>1398.147258383475</v>
      </c>
      <c r="G156" s="36">
        <f t="shared" si="7"/>
        <v>67089.158453852957</v>
      </c>
    </row>
    <row r="157" spans="1:7" x14ac:dyDescent="0.25">
      <c r="A157" s="8">
        <v>138</v>
      </c>
      <c r="B157" s="33">
        <f t="shared" si="8"/>
        <v>47200</v>
      </c>
      <c r="C157" s="36">
        <f>IF(G156+E157&lt;Monthly_Payment, G156+E157, Monthly_Payment)</f>
        <v>1797.6565417048541</v>
      </c>
      <c r="D157" s="36">
        <v>0</v>
      </c>
      <c r="E157" s="36">
        <f>G156*Rate</f>
        <v>391.35342431414227</v>
      </c>
      <c r="F157" s="36">
        <f t="shared" si="6"/>
        <v>1406.3031173907118</v>
      </c>
      <c r="G157" s="36">
        <f t="shared" si="7"/>
        <v>65682.855336462249</v>
      </c>
    </row>
    <row r="158" spans="1:7" x14ac:dyDescent="0.25">
      <c r="A158" s="8">
        <v>139</v>
      </c>
      <c r="B158" s="33">
        <f t="shared" si="8"/>
        <v>47231</v>
      </c>
      <c r="C158" s="36">
        <f>IF(G157+E158&lt;Monthly_Payment, G157+E158, Monthly_Payment)</f>
        <v>1797.6565417048541</v>
      </c>
      <c r="D158" s="36">
        <v>0</v>
      </c>
      <c r="E158" s="36">
        <f>G157*Rate</f>
        <v>383.14998946269645</v>
      </c>
      <c r="F158" s="36">
        <f t="shared" si="6"/>
        <v>1414.5065522421578</v>
      </c>
      <c r="G158" s="36">
        <f t="shared" si="7"/>
        <v>64268.348784220092</v>
      </c>
    </row>
    <row r="159" spans="1:7" x14ac:dyDescent="0.25">
      <c r="A159" s="8">
        <v>140</v>
      </c>
      <c r="B159" s="33">
        <f t="shared" si="8"/>
        <v>47261</v>
      </c>
      <c r="C159" s="36">
        <f>IF(G158+E159&lt;Monthly_Payment, G158+E159, Monthly_Payment)</f>
        <v>1797.6565417048541</v>
      </c>
      <c r="D159" s="36">
        <v>0</v>
      </c>
      <c r="E159" s="36">
        <f>G158*Rate</f>
        <v>374.8987012412839</v>
      </c>
      <c r="F159" s="36">
        <f t="shared" si="6"/>
        <v>1422.7578404635701</v>
      </c>
      <c r="G159" s="36">
        <f t="shared" si="7"/>
        <v>62845.590943756521</v>
      </c>
    </row>
    <row r="160" spans="1:7" x14ac:dyDescent="0.25">
      <c r="A160" s="8">
        <v>141</v>
      </c>
      <c r="B160" s="33">
        <f t="shared" si="8"/>
        <v>47292</v>
      </c>
      <c r="C160" s="36">
        <f>IF(G159+E160&lt;Monthly_Payment, G159+E160, Monthly_Payment)</f>
        <v>1797.6565417048541</v>
      </c>
      <c r="D160" s="36">
        <v>0</v>
      </c>
      <c r="E160" s="36">
        <f>G159*Rate</f>
        <v>366.59928050524638</v>
      </c>
      <c r="F160" s="36">
        <f t="shared" si="6"/>
        <v>1431.0572611996076</v>
      </c>
      <c r="G160" s="36">
        <f t="shared" si="7"/>
        <v>61414.53368255691</v>
      </c>
    </row>
    <row r="161" spans="1:7" x14ac:dyDescent="0.25">
      <c r="A161" s="8">
        <v>142</v>
      </c>
      <c r="B161" s="33">
        <f t="shared" si="8"/>
        <v>47322</v>
      </c>
      <c r="C161" s="36">
        <f>IF(G160+E161&lt;Monthly_Payment, G160+E161, Monthly_Payment)</f>
        <v>1797.6565417048541</v>
      </c>
      <c r="D161" s="36">
        <v>0</v>
      </c>
      <c r="E161" s="36">
        <f>G160*Rate</f>
        <v>358.25144648158198</v>
      </c>
      <c r="F161" s="36">
        <f t="shared" si="6"/>
        <v>1439.4050952232722</v>
      </c>
      <c r="G161" s="36">
        <f t="shared" si="7"/>
        <v>59975.128587333638</v>
      </c>
    </row>
    <row r="162" spans="1:7" x14ac:dyDescent="0.25">
      <c r="A162" s="8">
        <v>143</v>
      </c>
      <c r="B162" s="33">
        <f t="shared" si="8"/>
        <v>47353</v>
      </c>
      <c r="C162" s="36">
        <f>IF(G161+E162&lt;Monthly_Payment, G161+E162, Monthly_Payment)</f>
        <v>1797.6565417048541</v>
      </c>
      <c r="D162" s="36">
        <v>0</v>
      </c>
      <c r="E162" s="36">
        <f>G161*Rate</f>
        <v>349.85491675944621</v>
      </c>
      <c r="F162" s="36">
        <f t="shared" si="6"/>
        <v>1447.8016249454079</v>
      </c>
      <c r="G162" s="36">
        <f t="shared" si="7"/>
        <v>58527.32696238823</v>
      </c>
    </row>
    <row r="163" spans="1:7" x14ac:dyDescent="0.25">
      <c r="A163" s="8">
        <v>144</v>
      </c>
      <c r="B163" s="33">
        <f t="shared" si="8"/>
        <v>47384</v>
      </c>
      <c r="C163" s="36">
        <f>IF(G162+E163&lt;Monthly_Payment, G162+E163, Monthly_Payment)</f>
        <v>1797.6565417048541</v>
      </c>
      <c r="D163" s="36">
        <v>0</v>
      </c>
      <c r="E163" s="36">
        <f>G162*Rate</f>
        <v>341.40940728059803</v>
      </c>
      <c r="F163" s="36">
        <f t="shared" si="6"/>
        <v>1456.247134424256</v>
      </c>
      <c r="G163" s="36">
        <f t="shared" si="7"/>
        <v>57071.079827963971</v>
      </c>
    </row>
    <row r="164" spans="1:7" x14ac:dyDescent="0.25">
      <c r="A164" s="8">
        <v>145</v>
      </c>
      <c r="B164" s="33">
        <f t="shared" si="8"/>
        <v>47414</v>
      </c>
      <c r="C164" s="36">
        <f>IF(G163+E164&lt;Monthly_Payment, G163+E164, Monthly_Payment)</f>
        <v>1797.6565417048541</v>
      </c>
      <c r="D164" s="36">
        <v>0</v>
      </c>
      <c r="E164" s="36">
        <f>G163*Rate</f>
        <v>332.91463232978987</v>
      </c>
      <c r="F164" s="36">
        <f t="shared" si="6"/>
        <v>1464.7419093750643</v>
      </c>
      <c r="G164" s="36">
        <f t="shared" si="7"/>
        <v>55606.337918588906</v>
      </c>
    </row>
    <row r="165" spans="1:7" x14ac:dyDescent="0.25">
      <c r="A165" s="8">
        <v>146</v>
      </c>
      <c r="B165" s="33">
        <f t="shared" si="8"/>
        <v>47445</v>
      </c>
      <c r="C165" s="36">
        <f>IF(G164+E165&lt;Monthly_Payment, G164+E165, Monthly_Payment)</f>
        <v>1797.6565417048541</v>
      </c>
      <c r="D165" s="36">
        <v>0</v>
      </c>
      <c r="E165" s="36">
        <f>G164*Rate</f>
        <v>324.37030452510197</v>
      </c>
      <c r="F165" s="36">
        <f t="shared" si="6"/>
        <v>1473.2862371797521</v>
      </c>
      <c r="G165" s="36">
        <f t="shared" si="7"/>
        <v>54133.051681409153</v>
      </c>
    </row>
    <row r="166" spans="1:7" x14ac:dyDescent="0.25">
      <c r="A166" s="8">
        <v>147</v>
      </c>
      <c r="B166" s="33">
        <f t="shared" si="8"/>
        <v>47475</v>
      </c>
      <c r="C166" s="36">
        <f>IF(G165+E166&lt;Monthly_Payment, G165+E166, Monthly_Payment)</f>
        <v>1797.6565417048541</v>
      </c>
      <c r="D166" s="36">
        <v>0</v>
      </c>
      <c r="E166" s="36">
        <f>G165*Rate</f>
        <v>315.77613480822009</v>
      </c>
      <c r="F166" s="36">
        <f t="shared" si="6"/>
        <v>1481.880406896634</v>
      </c>
      <c r="G166" s="36">
        <f t="shared" si="7"/>
        <v>52651.171274512519</v>
      </c>
    </row>
    <row r="167" spans="1:7" x14ac:dyDescent="0.25">
      <c r="A167" s="8">
        <v>148</v>
      </c>
      <c r="B167" s="33">
        <f t="shared" si="8"/>
        <v>47506</v>
      </c>
      <c r="C167" s="36">
        <f>IF(G166+E167&lt;Monthly_Payment, G166+E167, Monthly_Payment)</f>
        <v>1797.6565417048541</v>
      </c>
      <c r="D167" s="36">
        <v>0</v>
      </c>
      <c r="E167" s="36">
        <f>G166*Rate</f>
        <v>307.13183243465636</v>
      </c>
      <c r="F167" s="36">
        <f t="shared" si="6"/>
        <v>1490.5247092701977</v>
      </c>
      <c r="G167" s="36">
        <f t="shared" si="7"/>
        <v>51160.646565242321</v>
      </c>
    </row>
    <row r="168" spans="1:7" x14ac:dyDescent="0.25">
      <c r="A168" s="8">
        <v>149</v>
      </c>
      <c r="B168" s="33">
        <f t="shared" si="8"/>
        <v>47537</v>
      </c>
      <c r="C168" s="36">
        <f>IF(G167+E168&lt;Monthly_Payment, G167+E168, Monthly_Payment)</f>
        <v>1797.6565417048541</v>
      </c>
      <c r="D168" s="36">
        <v>0</v>
      </c>
      <c r="E168" s="36">
        <f>G167*Rate</f>
        <v>298.43710496391355</v>
      </c>
      <c r="F168" s="36">
        <f t="shared" si="6"/>
        <v>1499.2194367409406</v>
      </c>
      <c r="G168" s="36">
        <f t="shared" si="7"/>
        <v>49661.427128501382</v>
      </c>
    </row>
    <row r="169" spans="1:7" x14ac:dyDescent="0.25">
      <c r="A169" s="8">
        <v>150</v>
      </c>
      <c r="B169" s="33">
        <f t="shared" si="8"/>
        <v>47565</v>
      </c>
      <c r="C169" s="36">
        <f>IF(G168+E169&lt;Monthly_Payment, G168+E169, Monthly_Payment)</f>
        <v>1797.6565417048541</v>
      </c>
      <c r="D169" s="36">
        <v>0</v>
      </c>
      <c r="E169" s="36">
        <f>G168*Rate</f>
        <v>289.6916582495914</v>
      </c>
      <c r="F169" s="36">
        <f t="shared" si="6"/>
        <v>1507.9648834552627</v>
      </c>
      <c r="G169" s="36">
        <f t="shared" si="7"/>
        <v>48153.462245046117</v>
      </c>
    </row>
    <row r="170" spans="1:7" x14ac:dyDescent="0.25">
      <c r="A170" s="8">
        <v>151</v>
      </c>
      <c r="B170" s="33">
        <f t="shared" si="8"/>
        <v>47596</v>
      </c>
      <c r="C170" s="36">
        <f>IF(G169+E170&lt;Monthly_Payment, G169+E170, Monthly_Payment)</f>
        <v>1797.6565417048541</v>
      </c>
      <c r="D170" s="36">
        <v>0</v>
      </c>
      <c r="E170" s="36">
        <f>G169*Rate</f>
        <v>280.89519642943571</v>
      </c>
      <c r="F170" s="36">
        <f t="shared" si="6"/>
        <v>1516.7613452754185</v>
      </c>
      <c r="G170" s="36">
        <f t="shared" si="7"/>
        <v>46636.700899770702</v>
      </c>
    </row>
    <row r="171" spans="1:7" x14ac:dyDescent="0.25">
      <c r="A171" s="8">
        <v>152</v>
      </c>
      <c r="B171" s="33">
        <f t="shared" si="8"/>
        <v>47626</v>
      </c>
      <c r="C171" s="36">
        <f>IF(G170+E171&lt;Monthly_Payment, G170+E171, Monthly_Payment)</f>
        <v>1797.6565417048541</v>
      </c>
      <c r="D171" s="36">
        <v>0</v>
      </c>
      <c r="E171" s="36">
        <f>G170*Rate</f>
        <v>272.0474219153291</v>
      </c>
      <c r="F171" s="36">
        <f t="shared" si="6"/>
        <v>1525.609119789525</v>
      </c>
      <c r="G171" s="36">
        <f t="shared" si="7"/>
        <v>45111.09177998118</v>
      </c>
    </row>
    <row r="172" spans="1:7" x14ac:dyDescent="0.25">
      <c r="A172" s="8">
        <v>153</v>
      </c>
      <c r="B172" s="33">
        <f t="shared" si="8"/>
        <v>47657</v>
      </c>
      <c r="C172" s="36">
        <f>IF(G171+E172&lt;Monthly_Payment, G171+E172, Monthly_Payment)</f>
        <v>1797.6565417048541</v>
      </c>
      <c r="D172" s="36">
        <v>0</v>
      </c>
      <c r="E172" s="36">
        <f>G171*Rate</f>
        <v>263.14803538322354</v>
      </c>
      <c r="F172" s="36">
        <f t="shared" si="6"/>
        <v>1534.5085063216306</v>
      </c>
      <c r="G172" s="36">
        <f t="shared" si="7"/>
        <v>43576.583273659548</v>
      </c>
    </row>
    <row r="173" spans="1:7" x14ac:dyDescent="0.25">
      <c r="A173" s="8">
        <v>154</v>
      </c>
      <c r="B173" s="33">
        <f t="shared" si="8"/>
        <v>47687</v>
      </c>
      <c r="C173" s="36">
        <f>IF(G172+E173&lt;Monthly_Payment, G172+E173, Monthly_Payment)</f>
        <v>1797.6565417048541</v>
      </c>
      <c r="D173" s="36">
        <v>0</v>
      </c>
      <c r="E173" s="36">
        <f>G172*Rate</f>
        <v>254.19673576301403</v>
      </c>
      <c r="F173" s="36">
        <f t="shared" si="6"/>
        <v>1543.4598059418402</v>
      </c>
      <c r="G173" s="36">
        <f t="shared" si="7"/>
        <v>42033.123467717705</v>
      </c>
    </row>
    <row r="174" spans="1:7" x14ac:dyDescent="0.25">
      <c r="A174" s="8">
        <v>155</v>
      </c>
      <c r="B174" s="33">
        <f t="shared" si="8"/>
        <v>47718</v>
      </c>
      <c r="C174" s="36">
        <f>IF(G173+E174&lt;Monthly_Payment, G173+E174, Monthly_Payment)</f>
        <v>1797.6565417048541</v>
      </c>
      <c r="D174" s="36">
        <v>0</v>
      </c>
      <c r="E174" s="36">
        <f>G173*Rate</f>
        <v>245.19322022835328</v>
      </c>
      <c r="F174" s="36">
        <f t="shared" si="6"/>
        <v>1552.4633214765008</v>
      </c>
      <c r="G174" s="36">
        <f t="shared" si="7"/>
        <v>40480.660146241207</v>
      </c>
    </row>
    <row r="175" spans="1:7" x14ac:dyDescent="0.25">
      <c r="A175" s="8">
        <v>156</v>
      </c>
      <c r="B175" s="33">
        <f t="shared" si="8"/>
        <v>47749</v>
      </c>
      <c r="C175" s="36">
        <f>IF(G174+E175&lt;Monthly_Payment, G174+E175, Monthly_Payment)</f>
        <v>1797.6565417048541</v>
      </c>
      <c r="D175" s="36">
        <v>0</v>
      </c>
      <c r="E175" s="36">
        <f>G174*Rate</f>
        <v>236.13718418640704</v>
      </c>
      <c r="F175" s="36">
        <f t="shared" si="6"/>
        <v>1561.5193575184471</v>
      </c>
      <c r="G175" s="36">
        <f t="shared" si="7"/>
        <v>38919.140788722761</v>
      </c>
    </row>
    <row r="176" spans="1:7" x14ac:dyDescent="0.25">
      <c r="A176" s="8">
        <v>157</v>
      </c>
      <c r="B176" s="33">
        <f t="shared" si="8"/>
        <v>47779</v>
      </c>
      <c r="C176" s="36">
        <f>IF(G175+E176&lt;Monthly_Payment, G175+E176, Monthly_Payment)</f>
        <v>1797.6565417048541</v>
      </c>
      <c r="D176" s="36">
        <v>0</v>
      </c>
      <c r="E176" s="36">
        <f>G175*Rate</f>
        <v>227.02832126754944</v>
      </c>
      <c r="F176" s="36">
        <f t="shared" si="6"/>
        <v>1570.6282204373047</v>
      </c>
      <c r="G176" s="36">
        <f t="shared" si="7"/>
        <v>37348.512568285456</v>
      </c>
    </row>
    <row r="177" spans="1:7" x14ac:dyDescent="0.25">
      <c r="A177" s="8">
        <v>158</v>
      </c>
      <c r="B177" s="33">
        <f t="shared" si="8"/>
        <v>47810</v>
      </c>
      <c r="C177" s="36">
        <f>IF(G176+E177&lt;Monthly_Payment, G176+E177, Monthly_Payment)</f>
        <v>1797.6565417048541</v>
      </c>
      <c r="D177" s="36">
        <v>0</v>
      </c>
      <c r="E177" s="36">
        <f>G176*Rate</f>
        <v>217.86632331499851</v>
      </c>
      <c r="F177" s="36">
        <f t="shared" si="6"/>
        <v>1579.7902183898557</v>
      </c>
      <c r="G177" s="36">
        <f t="shared" si="7"/>
        <v>35768.722349895601</v>
      </c>
    </row>
    <row r="178" spans="1:7" x14ac:dyDescent="0.25">
      <c r="A178" s="8">
        <v>159</v>
      </c>
      <c r="B178" s="33">
        <f t="shared" si="8"/>
        <v>47840</v>
      </c>
      <c r="C178" s="36">
        <f>IF(G177+E178&lt;Monthly_Payment, G177+E178, Monthly_Payment)</f>
        <v>1797.6565417048541</v>
      </c>
      <c r="D178" s="36">
        <v>0</v>
      </c>
      <c r="E178" s="36">
        <f>G177*Rate</f>
        <v>208.65088037439102</v>
      </c>
      <c r="F178" s="36">
        <f t="shared" si="6"/>
        <v>1589.0056613304632</v>
      </c>
      <c r="G178" s="36">
        <f t="shared" si="7"/>
        <v>34179.716688565139</v>
      </c>
    </row>
    <row r="179" spans="1:7" x14ac:dyDescent="0.25">
      <c r="A179" s="8">
        <v>160</v>
      </c>
      <c r="B179" s="33">
        <f t="shared" si="8"/>
        <v>47871</v>
      </c>
      <c r="C179" s="36">
        <f>IF(G178+E179&lt;Monthly_Payment, G178+E179, Monthly_Payment)</f>
        <v>1797.6565417048541</v>
      </c>
      <c r="D179" s="36">
        <v>0</v>
      </c>
      <c r="E179" s="36">
        <f>G178*Rate</f>
        <v>199.38168068329665</v>
      </c>
      <c r="F179" s="36">
        <f t="shared" si="6"/>
        <v>1598.2748610215574</v>
      </c>
      <c r="G179" s="36">
        <f t="shared" si="7"/>
        <v>32581.441827543582</v>
      </c>
    </row>
    <row r="180" spans="1:7" x14ac:dyDescent="0.25">
      <c r="A180" s="8">
        <v>161</v>
      </c>
      <c r="B180" s="33">
        <f t="shared" si="8"/>
        <v>47902</v>
      </c>
      <c r="C180" s="36">
        <f>IF(G179+E180&lt;Monthly_Payment, G179+E180, Monthly_Payment)</f>
        <v>1797.6565417048541</v>
      </c>
      <c r="D180" s="36">
        <v>0</v>
      </c>
      <c r="E180" s="36">
        <f>G179*Rate</f>
        <v>190.05841066067092</v>
      </c>
      <c r="F180" s="36">
        <f t="shared" si="6"/>
        <v>1607.5981310441832</v>
      </c>
      <c r="G180" s="36">
        <f t="shared" si="7"/>
        <v>30973.8436964994</v>
      </c>
    </row>
    <row r="181" spans="1:7" x14ac:dyDescent="0.25">
      <c r="A181" s="8">
        <v>162</v>
      </c>
      <c r="B181" s="33">
        <f t="shared" si="8"/>
        <v>47930</v>
      </c>
      <c r="C181" s="36">
        <f>IF(G180+E181&lt;Monthly_Payment, G180+E181, Monthly_Payment)</f>
        <v>1797.6565417048541</v>
      </c>
      <c r="D181" s="36">
        <v>0</v>
      </c>
      <c r="E181" s="36">
        <f>G180*Rate</f>
        <v>180.6807548962465</v>
      </c>
      <c r="F181" s="36">
        <f t="shared" si="6"/>
        <v>1616.9757868086076</v>
      </c>
      <c r="G181" s="36">
        <f t="shared" si="7"/>
        <v>29356.867909690791</v>
      </c>
    </row>
    <row r="182" spans="1:7" x14ac:dyDescent="0.25">
      <c r="A182" s="8">
        <v>163</v>
      </c>
      <c r="B182" s="33">
        <f t="shared" si="8"/>
        <v>47961</v>
      </c>
      <c r="C182" s="36">
        <f>IF(G181+E182&lt;Monthly_Payment, G181+E182, Monthly_Payment)</f>
        <v>1797.6565417048541</v>
      </c>
      <c r="D182" s="36">
        <v>0</v>
      </c>
      <c r="E182" s="36">
        <f>G181*Rate</f>
        <v>171.24839613986296</v>
      </c>
      <c r="F182" s="36">
        <f t="shared" si="6"/>
        <v>1626.4081455649912</v>
      </c>
      <c r="G182" s="36">
        <f t="shared" si="7"/>
        <v>27730.459764125801</v>
      </c>
    </row>
    <row r="183" spans="1:7" x14ac:dyDescent="0.25">
      <c r="A183" s="8">
        <v>164</v>
      </c>
      <c r="B183" s="33">
        <f t="shared" si="8"/>
        <v>47991</v>
      </c>
      <c r="C183" s="36">
        <f>IF(G182+E183&lt;Monthly_Payment, G182+E183, Monthly_Payment)</f>
        <v>1797.6565417048541</v>
      </c>
      <c r="D183" s="36">
        <v>0</v>
      </c>
      <c r="E183" s="36">
        <f>G182*Rate</f>
        <v>161.76101529073384</v>
      </c>
      <c r="F183" s="36">
        <f t="shared" si="6"/>
        <v>1635.8955264141202</v>
      </c>
      <c r="G183" s="36">
        <f t="shared" si="7"/>
        <v>26094.564237711682</v>
      </c>
    </row>
    <row r="184" spans="1:7" x14ac:dyDescent="0.25">
      <c r="A184" s="8">
        <v>165</v>
      </c>
      <c r="B184" s="33">
        <f t="shared" si="8"/>
        <v>48022</v>
      </c>
      <c r="C184" s="36">
        <f>IF(G183+E184&lt;Monthly_Payment, G183+E184, Monthly_Payment)</f>
        <v>1797.6565417048541</v>
      </c>
      <c r="D184" s="36">
        <v>0</v>
      </c>
      <c r="E184" s="36">
        <f>G183*Rate</f>
        <v>152.21829138665149</v>
      </c>
      <c r="F184" s="36">
        <f t="shared" si="6"/>
        <v>1645.4382503182026</v>
      </c>
      <c r="G184" s="36">
        <f t="shared" si="7"/>
        <v>24449.12598739348</v>
      </c>
    </row>
    <row r="185" spans="1:7" x14ac:dyDescent="0.25">
      <c r="A185" s="8">
        <v>166</v>
      </c>
      <c r="B185" s="33">
        <f t="shared" si="8"/>
        <v>48052</v>
      </c>
      <c r="C185" s="36">
        <f>IF(G184+E185&lt;Monthly_Payment, G184+E185, Monthly_Payment)</f>
        <v>1797.6565417048541</v>
      </c>
      <c r="D185" s="36">
        <v>0</v>
      </c>
      <c r="E185" s="36">
        <f>G184*Rate</f>
        <v>142.61990159312865</v>
      </c>
      <c r="F185" s="36">
        <f t="shared" si="6"/>
        <v>1655.0366401117255</v>
      </c>
      <c r="G185" s="36">
        <f t="shared" si="7"/>
        <v>22794.089347281755</v>
      </c>
    </row>
    <row r="186" spans="1:7" x14ac:dyDescent="0.25">
      <c r="A186" s="8">
        <v>167</v>
      </c>
      <c r="B186" s="33">
        <f t="shared" si="8"/>
        <v>48083</v>
      </c>
      <c r="C186" s="36">
        <f>IF(G185+E186&lt;Monthly_Payment, G185+E186, Monthly_Payment)</f>
        <v>1797.6565417048541</v>
      </c>
      <c r="D186" s="36">
        <v>0</v>
      </c>
      <c r="E186" s="36">
        <f>G185*Rate</f>
        <v>132.9655211924769</v>
      </c>
      <c r="F186" s="36">
        <f t="shared" si="6"/>
        <v>1664.6910205123772</v>
      </c>
      <c r="G186" s="36">
        <f t="shared" si="7"/>
        <v>21129.398326769377</v>
      </c>
    </row>
    <row r="187" spans="1:7" x14ac:dyDescent="0.25">
      <c r="A187" s="8">
        <v>168</v>
      </c>
      <c r="B187" s="33">
        <f t="shared" si="8"/>
        <v>48114</v>
      </c>
      <c r="C187" s="36">
        <f>IF(G186+E187&lt;Monthly_Payment, G186+E187, Monthly_Payment)</f>
        <v>1797.6565417048541</v>
      </c>
      <c r="D187" s="36">
        <v>0</v>
      </c>
      <c r="E187" s="36">
        <f>G186*Rate</f>
        <v>123.25482357282137</v>
      </c>
      <c r="F187" s="36">
        <f t="shared" si="6"/>
        <v>1674.4017181320328</v>
      </c>
      <c r="G187" s="36">
        <f t="shared" si="7"/>
        <v>19454.996608637342</v>
      </c>
    </row>
    <row r="188" spans="1:7" x14ac:dyDescent="0.25">
      <c r="A188" s="8">
        <v>169</v>
      </c>
      <c r="B188" s="33">
        <f t="shared" si="8"/>
        <v>48144</v>
      </c>
      <c r="C188" s="36">
        <f>IF(G187+E188&lt;Monthly_Payment, G187+E188, Monthly_Payment)</f>
        <v>1797.6565417048541</v>
      </c>
      <c r="D188" s="36">
        <v>0</v>
      </c>
      <c r="E188" s="36">
        <f>G187*Rate</f>
        <v>113.48748021705117</v>
      </c>
      <c r="F188" s="36">
        <f t="shared" si="6"/>
        <v>1684.169061487803</v>
      </c>
      <c r="G188" s="36">
        <f t="shared" si="7"/>
        <v>17770.82754714954</v>
      </c>
    </row>
    <row r="189" spans="1:7" x14ac:dyDescent="0.25">
      <c r="A189" s="8">
        <v>170</v>
      </c>
      <c r="B189" s="33">
        <f t="shared" si="8"/>
        <v>48175</v>
      </c>
      <c r="C189" s="36">
        <f>IF(G188+E189&lt;Monthly_Payment, G188+E189, Monthly_Payment)</f>
        <v>1797.6565417048541</v>
      </c>
      <c r="D189" s="36">
        <v>0</v>
      </c>
      <c r="E189" s="36">
        <f>G188*Rate</f>
        <v>103.66316069170566</v>
      </c>
      <c r="F189" s="36">
        <f t="shared" si="6"/>
        <v>1693.9933810131486</v>
      </c>
      <c r="G189" s="36">
        <f t="shared" si="7"/>
        <v>16076.834166136392</v>
      </c>
    </row>
    <row r="190" spans="1:7" x14ac:dyDescent="0.25">
      <c r="A190" s="8">
        <v>171</v>
      </c>
      <c r="B190" s="33">
        <f t="shared" si="8"/>
        <v>48205</v>
      </c>
      <c r="C190" s="36">
        <f>IF(G189+E190&lt;Monthly_Payment, G189+E190, Monthly_Payment)</f>
        <v>1797.6565417048541</v>
      </c>
      <c r="D190" s="36">
        <v>0</v>
      </c>
      <c r="E190" s="36">
        <f>G189*Rate</f>
        <v>93.781532635795628</v>
      </c>
      <c r="F190" s="36">
        <f t="shared" si="6"/>
        <v>1703.8750090690585</v>
      </c>
      <c r="G190" s="36">
        <f t="shared" si="7"/>
        <v>14372.959157067333</v>
      </c>
    </row>
    <row r="191" spans="1:7" x14ac:dyDescent="0.25">
      <c r="A191" s="8">
        <v>172</v>
      </c>
      <c r="B191" s="33">
        <f t="shared" si="8"/>
        <v>48236</v>
      </c>
      <c r="C191" s="36">
        <f>IF(G190+E191&lt;Monthly_Payment, G190+E191, Monthly_Payment)</f>
        <v>1797.6565417048541</v>
      </c>
      <c r="D191" s="36">
        <v>0</v>
      </c>
      <c r="E191" s="36">
        <f>G190*Rate</f>
        <v>83.842261749559441</v>
      </c>
      <c r="F191" s="36">
        <f t="shared" si="6"/>
        <v>1713.8142799552948</v>
      </c>
      <c r="G191" s="36">
        <f t="shared" si="7"/>
        <v>12659.144877112038</v>
      </c>
    </row>
    <row r="192" spans="1:7" x14ac:dyDescent="0.25">
      <c r="A192" s="8">
        <v>173</v>
      </c>
      <c r="B192" s="33">
        <f t="shared" si="8"/>
        <v>48267</v>
      </c>
      <c r="C192" s="36">
        <f>IF(G191+E192&lt;Monthly_Payment, G191+E192, Monthly_Payment)</f>
        <v>1797.6565417048541</v>
      </c>
      <c r="D192" s="36">
        <v>0</v>
      </c>
      <c r="E192" s="36">
        <f>G191*Rate</f>
        <v>73.845011783153552</v>
      </c>
      <c r="F192" s="36">
        <f t="shared" si="6"/>
        <v>1723.8115299217006</v>
      </c>
      <c r="G192" s="36">
        <f t="shared" si="7"/>
        <v>10935.333347190337</v>
      </c>
    </row>
    <row r="193" spans="1:7" x14ac:dyDescent="0.25">
      <c r="A193" s="8">
        <v>174</v>
      </c>
      <c r="B193" s="33">
        <f t="shared" si="8"/>
        <v>48296</v>
      </c>
      <c r="C193" s="36">
        <f>IF(G192+E193&lt;Monthly_Payment, G192+E193, Monthly_Payment)</f>
        <v>1797.6565417048541</v>
      </c>
      <c r="D193" s="36">
        <v>0</v>
      </c>
      <c r="E193" s="36">
        <f>G192*Rate</f>
        <v>63.78944452527697</v>
      </c>
      <c r="F193" s="36">
        <f t="shared" si="6"/>
        <v>1733.8670971795771</v>
      </c>
      <c r="G193" s="36">
        <f t="shared" si="7"/>
        <v>9201.4662500107606</v>
      </c>
    </row>
    <row r="194" spans="1:7" x14ac:dyDescent="0.25">
      <c r="A194" s="8">
        <v>175</v>
      </c>
      <c r="B194" s="33">
        <f t="shared" si="8"/>
        <v>48327</v>
      </c>
      <c r="C194" s="36">
        <f>IF(G193+E194&lt;Monthly_Payment, G193+E194, Monthly_Payment)</f>
        <v>1797.6565417048541</v>
      </c>
      <c r="D194" s="36">
        <v>0</v>
      </c>
      <c r="E194" s="36">
        <f>G193*Rate</f>
        <v>53.67521979172944</v>
      </c>
      <c r="F194" s="36">
        <f t="shared" si="6"/>
        <v>1743.9813219131247</v>
      </c>
      <c r="G194" s="36">
        <f t="shared" si="7"/>
        <v>7457.4849280976359</v>
      </c>
    </row>
    <row r="195" spans="1:7" x14ac:dyDescent="0.25">
      <c r="A195" s="8">
        <v>176</v>
      </c>
      <c r="B195" s="33">
        <f t="shared" si="8"/>
        <v>48357</v>
      </c>
      <c r="C195" s="36">
        <f>IF(G194+E195&lt;Monthly_Payment, G194+E195, Monthly_Payment)</f>
        <v>1797.6565417048541</v>
      </c>
      <c r="D195" s="36">
        <v>0</v>
      </c>
      <c r="E195" s="36">
        <f>G194*Rate</f>
        <v>43.501995413902875</v>
      </c>
      <c r="F195" s="36">
        <f t="shared" si="6"/>
        <v>1754.1545462909512</v>
      </c>
      <c r="G195" s="36">
        <f t="shared" si="7"/>
        <v>5703.3303818066852</v>
      </c>
    </row>
    <row r="196" spans="1:7" x14ac:dyDescent="0.25">
      <c r="A196" s="8">
        <v>177</v>
      </c>
      <c r="B196" s="33">
        <f t="shared" si="8"/>
        <v>48388</v>
      </c>
      <c r="C196" s="36">
        <f>IF(G195+E196&lt;Monthly_Payment, G195+E196, Monthly_Payment)</f>
        <v>1797.6565417048541</v>
      </c>
      <c r="D196" s="36">
        <v>0</v>
      </c>
      <c r="E196" s="36">
        <f>G195*Rate</f>
        <v>33.269427227205668</v>
      </c>
      <c r="F196" s="36">
        <f t="shared" si="6"/>
        <v>1764.3871144776485</v>
      </c>
      <c r="G196" s="36">
        <f t="shared" si="7"/>
        <v>3938.9432673290366</v>
      </c>
    </row>
    <row r="197" spans="1:7" x14ac:dyDescent="0.25">
      <c r="A197" s="8">
        <v>178</v>
      </c>
      <c r="B197" s="33">
        <f t="shared" si="8"/>
        <v>48418</v>
      </c>
      <c r="C197" s="36">
        <f>IF(G196+E197&lt;Monthly_Payment, G196+E197, Monthly_Payment)</f>
        <v>1797.6565417048541</v>
      </c>
      <c r="D197" s="36">
        <v>0</v>
      </c>
      <c r="E197" s="36">
        <f>G196*Rate</f>
        <v>22.977169059419381</v>
      </c>
      <c r="F197" s="36">
        <f t="shared" si="6"/>
        <v>1774.6793726454348</v>
      </c>
      <c r="G197" s="36">
        <f t="shared" si="7"/>
        <v>2164.2638946836018</v>
      </c>
    </row>
    <row r="198" spans="1:7" x14ac:dyDescent="0.25">
      <c r="A198" s="8">
        <v>179</v>
      </c>
      <c r="B198" s="33">
        <f t="shared" si="8"/>
        <v>48449</v>
      </c>
      <c r="C198" s="36">
        <f>IF(G197+E198&lt;Monthly_Payment, G197+E198, Monthly_Payment)</f>
        <v>1797.6565417048541</v>
      </c>
      <c r="D198" s="36">
        <v>0</v>
      </c>
      <c r="E198" s="36">
        <f>G197*Rate</f>
        <v>12.624872718987678</v>
      </c>
      <c r="F198" s="36">
        <f t="shared" si="6"/>
        <v>1785.0316689858664</v>
      </c>
      <c r="G198" s="36">
        <f t="shared" si="7"/>
        <v>379.23222569773543</v>
      </c>
    </row>
    <row r="199" spans="1:7" x14ac:dyDescent="0.25">
      <c r="A199" s="8">
        <v>180</v>
      </c>
      <c r="B199" s="33">
        <f t="shared" si="8"/>
        <v>48480</v>
      </c>
      <c r="C199" s="36">
        <f>IF(G198+E199&lt;Monthly_Payment, G198+E199, Monthly_Payment)</f>
        <v>381.44441368097222</v>
      </c>
      <c r="D199" s="36">
        <v>0</v>
      </c>
      <c r="E199" s="36">
        <f>G198*Rate</f>
        <v>2.2121879832367899</v>
      </c>
      <c r="F199" s="36">
        <f t="shared" si="6"/>
        <v>379.23222569773543</v>
      </c>
      <c r="G199" s="36">
        <f t="shared" si="7"/>
        <v>0</v>
      </c>
    </row>
    <row r="200" spans="1:7" x14ac:dyDescent="0.25">
      <c r="A200" s="8">
        <v>181</v>
      </c>
      <c r="B200" s="33" t="str">
        <f t="shared" si="8"/>
        <v xml:space="preserve"> </v>
      </c>
      <c r="C200" s="36">
        <f>IF(G199+E200&lt;Monthly_Payment, G199+E200, Monthly_Payment)</f>
        <v>0</v>
      </c>
      <c r="D200" s="36">
        <v>0</v>
      </c>
      <c r="E200" s="36">
        <f>G199*Rate</f>
        <v>0</v>
      </c>
      <c r="F200" s="36">
        <f t="shared" si="6"/>
        <v>0</v>
      </c>
      <c r="G200" s="36">
        <f t="shared" si="7"/>
        <v>0</v>
      </c>
    </row>
    <row r="201" spans="1:7" x14ac:dyDescent="0.25">
      <c r="A201" s="8">
        <v>182</v>
      </c>
      <c r="B201" s="33" t="str">
        <f t="shared" si="8"/>
        <v xml:space="preserve"> </v>
      </c>
      <c r="C201" s="36">
        <f>IF(G200+E201&lt;Monthly_Payment, G200+E201, Monthly_Payment)</f>
        <v>0</v>
      </c>
      <c r="D201" s="36">
        <v>0</v>
      </c>
      <c r="E201" s="36">
        <f>G200*Rate</f>
        <v>0</v>
      </c>
      <c r="F201" s="36">
        <f t="shared" si="6"/>
        <v>0</v>
      </c>
      <c r="G201" s="36">
        <f t="shared" si="7"/>
        <v>0</v>
      </c>
    </row>
    <row r="202" spans="1:7" x14ac:dyDescent="0.25">
      <c r="A202" s="8">
        <v>183</v>
      </c>
      <c r="B202" s="33" t="str">
        <f t="shared" si="8"/>
        <v xml:space="preserve"> </v>
      </c>
      <c r="C202" s="36">
        <f>IF(G201+E202&lt;Monthly_Payment, G201+E202, Monthly_Payment)</f>
        <v>0</v>
      </c>
      <c r="D202" s="36">
        <v>0</v>
      </c>
      <c r="E202" s="36">
        <f>G201*Rate</f>
        <v>0</v>
      </c>
      <c r="F202" s="36">
        <f t="shared" si="6"/>
        <v>0</v>
      </c>
      <c r="G202" s="36">
        <f t="shared" si="7"/>
        <v>0</v>
      </c>
    </row>
    <row r="203" spans="1:7" x14ac:dyDescent="0.25">
      <c r="A203" s="8">
        <v>184</v>
      </c>
      <c r="B203" s="33" t="str">
        <f t="shared" si="8"/>
        <v xml:space="preserve"> </v>
      </c>
      <c r="C203" s="36">
        <f>IF(G202+E203&lt;Monthly_Payment, G202+E203, Monthly_Payment)</f>
        <v>0</v>
      </c>
      <c r="D203" s="36">
        <v>0</v>
      </c>
      <c r="E203" s="36">
        <f>G202*Rate</f>
        <v>0</v>
      </c>
      <c r="F203" s="36">
        <f t="shared" si="6"/>
        <v>0</v>
      </c>
      <c r="G203" s="36">
        <f t="shared" si="7"/>
        <v>0</v>
      </c>
    </row>
    <row r="204" spans="1:7" x14ac:dyDescent="0.25">
      <c r="A204" s="8">
        <v>185</v>
      </c>
      <c r="B204" s="33" t="str">
        <f t="shared" si="8"/>
        <v xml:space="preserve"> </v>
      </c>
      <c r="C204" s="36">
        <f>IF(G203+E204&lt;Monthly_Payment, G203+E204, Monthly_Payment)</f>
        <v>0</v>
      </c>
      <c r="D204" s="36">
        <v>0</v>
      </c>
      <c r="E204" s="36">
        <f>G203*Rate</f>
        <v>0</v>
      </c>
      <c r="F204" s="36">
        <f t="shared" si="6"/>
        <v>0</v>
      </c>
      <c r="G204" s="36">
        <f t="shared" si="7"/>
        <v>0</v>
      </c>
    </row>
    <row r="205" spans="1:7" x14ac:dyDescent="0.25">
      <c r="A205" s="8">
        <v>186</v>
      </c>
      <c r="B205" s="33" t="str">
        <f t="shared" si="8"/>
        <v xml:space="preserve"> </v>
      </c>
      <c r="C205" s="36">
        <f>IF(G204+E205&lt;Monthly_Payment, G204+E205, Monthly_Payment)</f>
        <v>0</v>
      </c>
      <c r="D205" s="36">
        <v>0</v>
      </c>
      <c r="E205" s="36">
        <f>G204*Rate</f>
        <v>0</v>
      </c>
      <c r="F205" s="36">
        <f t="shared" si="6"/>
        <v>0</v>
      </c>
      <c r="G205" s="36">
        <f t="shared" si="7"/>
        <v>0</v>
      </c>
    </row>
    <row r="206" spans="1:7" x14ac:dyDescent="0.25">
      <c r="A206" s="8">
        <v>187</v>
      </c>
      <c r="B206" s="33" t="str">
        <f t="shared" si="8"/>
        <v xml:space="preserve"> </v>
      </c>
      <c r="C206" s="36">
        <f>IF(G205+E206&lt;Monthly_Payment, G205+E206, Monthly_Payment)</f>
        <v>0</v>
      </c>
      <c r="D206" s="36">
        <v>0</v>
      </c>
      <c r="E206" s="36">
        <f>G205*Rate</f>
        <v>0</v>
      </c>
      <c r="F206" s="36">
        <f t="shared" si="6"/>
        <v>0</v>
      </c>
      <c r="G206" s="36">
        <f t="shared" si="7"/>
        <v>0</v>
      </c>
    </row>
    <row r="207" spans="1:7" x14ac:dyDescent="0.25">
      <c r="A207" s="8">
        <v>188</v>
      </c>
      <c r="B207" s="33" t="str">
        <f t="shared" si="8"/>
        <v xml:space="preserve"> </v>
      </c>
      <c r="C207" s="36">
        <f>IF(G206+E207&lt;Monthly_Payment, G206+E207, Monthly_Payment)</f>
        <v>0</v>
      </c>
      <c r="D207" s="36">
        <v>0</v>
      </c>
      <c r="E207" s="36">
        <f>G206*Rate</f>
        <v>0</v>
      </c>
      <c r="F207" s="36">
        <f t="shared" si="6"/>
        <v>0</v>
      </c>
      <c r="G207" s="36">
        <f t="shared" si="7"/>
        <v>0</v>
      </c>
    </row>
    <row r="208" spans="1:7" x14ac:dyDescent="0.25">
      <c r="A208" s="8">
        <v>189</v>
      </c>
      <c r="B208" s="33" t="str">
        <f t="shared" si="8"/>
        <v xml:space="preserve"> </v>
      </c>
      <c r="C208" s="36">
        <f>IF(G207+E208&lt;Monthly_Payment, G207+E208, Monthly_Payment)</f>
        <v>0</v>
      </c>
      <c r="D208" s="36">
        <v>0</v>
      </c>
      <c r="E208" s="36">
        <f>G207*Rate</f>
        <v>0</v>
      </c>
      <c r="F208" s="36">
        <f t="shared" si="6"/>
        <v>0</v>
      </c>
      <c r="G208" s="36">
        <f t="shared" si="7"/>
        <v>0</v>
      </c>
    </row>
    <row r="209" spans="1:7" x14ac:dyDescent="0.25">
      <c r="A209" s="8">
        <v>190</v>
      </c>
      <c r="B209" s="33" t="str">
        <f t="shared" si="8"/>
        <v xml:space="preserve"> </v>
      </c>
      <c r="C209" s="36">
        <f>IF(G208+E209&lt;Monthly_Payment, G208+E209, Monthly_Payment)</f>
        <v>0</v>
      </c>
      <c r="D209" s="36">
        <v>0</v>
      </c>
      <c r="E209" s="36">
        <f>G208*Rate</f>
        <v>0</v>
      </c>
      <c r="F209" s="36">
        <f t="shared" si="6"/>
        <v>0</v>
      </c>
      <c r="G209" s="36">
        <f t="shared" si="7"/>
        <v>0</v>
      </c>
    </row>
    <row r="210" spans="1:7" x14ac:dyDescent="0.25">
      <c r="A210" s="8">
        <v>191</v>
      </c>
      <c r="B210" s="33" t="str">
        <f t="shared" si="8"/>
        <v xml:space="preserve"> </v>
      </c>
      <c r="C210" s="36">
        <f>IF(G209+E210&lt;Monthly_Payment, G209+E210, Monthly_Payment)</f>
        <v>0</v>
      </c>
      <c r="D210" s="36">
        <v>0</v>
      </c>
      <c r="E210" s="36">
        <f>G209*Rate</f>
        <v>0</v>
      </c>
      <c r="F210" s="36">
        <f t="shared" si="6"/>
        <v>0</v>
      </c>
      <c r="G210" s="36">
        <f t="shared" si="7"/>
        <v>0</v>
      </c>
    </row>
    <row r="211" spans="1:7" x14ac:dyDescent="0.25">
      <c r="A211" s="8">
        <v>192</v>
      </c>
      <c r="B211" s="33" t="str">
        <f t="shared" si="8"/>
        <v xml:space="preserve"> </v>
      </c>
      <c r="C211" s="36">
        <f>IF(G210+E211&lt;Monthly_Payment, G210+E211, Monthly_Payment)</f>
        <v>0</v>
      </c>
      <c r="D211" s="36">
        <v>0</v>
      </c>
      <c r="E211" s="36">
        <f>G210*Rate</f>
        <v>0</v>
      </c>
      <c r="F211" s="36">
        <f t="shared" si="6"/>
        <v>0</v>
      </c>
      <c r="G211" s="36">
        <f t="shared" si="7"/>
        <v>0</v>
      </c>
    </row>
    <row r="212" spans="1:7" x14ac:dyDescent="0.25">
      <c r="A212" s="8">
        <v>193</v>
      </c>
      <c r="B212" s="33" t="str">
        <f t="shared" si="8"/>
        <v xml:space="preserve"> </v>
      </c>
      <c r="C212" s="36">
        <f>IF(G211+E212&lt;Monthly_Payment, G211+E212, Monthly_Payment)</f>
        <v>0</v>
      </c>
      <c r="D212" s="36">
        <v>0</v>
      </c>
      <c r="E212" s="36">
        <f>G211*Rate</f>
        <v>0</v>
      </c>
      <c r="F212" s="36">
        <f t="shared" si="6"/>
        <v>0</v>
      </c>
      <c r="G212" s="36">
        <f t="shared" si="7"/>
        <v>0</v>
      </c>
    </row>
    <row r="213" spans="1:7" x14ac:dyDescent="0.25">
      <c r="A213" s="8">
        <v>194</v>
      </c>
      <c r="B213" s="33" t="str">
        <f t="shared" si="8"/>
        <v xml:space="preserve"> </v>
      </c>
      <c r="C213" s="36">
        <f>IF(G212+E213&lt;Monthly_Payment, G212+E213, Monthly_Payment)</f>
        <v>0</v>
      </c>
      <c r="D213" s="36">
        <v>0</v>
      </c>
      <c r="E213" s="36">
        <f>G212*Rate</f>
        <v>0</v>
      </c>
      <c r="F213" s="36">
        <f t="shared" ref="F213:F269" si="9">C213-E213+D213</f>
        <v>0</v>
      </c>
      <c r="G213" s="36">
        <f t="shared" ref="G213:G269" si="10">G212-F213</f>
        <v>0</v>
      </c>
    </row>
    <row r="214" spans="1:7" x14ac:dyDescent="0.25">
      <c r="A214" s="8">
        <v>195</v>
      </c>
      <c r="B214" s="33" t="str">
        <f t="shared" ref="B214:B269" si="11">IF(G213&lt;=0, " ", EDATE(B213,IF($C$10="Monthly", 1, 12)))</f>
        <v xml:space="preserve"> </v>
      </c>
      <c r="C214" s="36">
        <f>IF(G213+E214&lt;Monthly_Payment, G213+E214, Monthly_Payment)</f>
        <v>0</v>
      </c>
      <c r="D214" s="36">
        <v>0</v>
      </c>
      <c r="E214" s="36">
        <f>G213*Rate</f>
        <v>0</v>
      </c>
      <c r="F214" s="36">
        <f t="shared" si="9"/>
        <v>0</v>
      </c>
      <c r="G214" s="36">
        <f t="shared" si="10"/>
        <v>0</v>
      </c>
    </row>
    <row r="215" spans="1:7" x14ac:dyDescent="0.25">
      <c r="A215" s="8">
        <v>196</v>
      </c>
      <c r="B215" s="33" t="str">
        <f t="shared" si="11"/>
        <v xml:space="preserve"> </v>
      </c>
      <c r="C215" s="36">
        <f>IF(G214+E215&lt;Monthly_Payment, G214+E215, Monthly_Payment)</f>
        <v>0</v>
      </c>
      <c r="D215" s="36">
        <v>0</v>
      </c>
      <c r="E215" s="36">
        <f>G214*Rate</f>
        <v>0</v>
      </c>
      <c r="F215" s="36">
        <f t="shared" si="9"/>
        <v>0</v>
      </c>
      <c r="G215" s="36">
        <f t="shared" si="10"/>
        <v>0</v>
      </c>
    </row>
    <row r="216" spans="1:7" x14ac:dyDescent="0.25">
      <c r="A216" s="8">
        <v>197</v>
      </c>
      <c r="B216" s="33" t="str">
        <f t="shared" si="11"/>
        <v xml:space="preserve"> </v>
      </c>
      <c r="C216" s="36">
        <f>IF(G215+E216&lt;Monthly_Payment, G215+E216, Monthly_Payment)</f>
        <v>0</v>
      </c>
      <c r="D216" s="36">
        <v>0</v>
      </c>
      <c r="E216" s="36">
        <f>G215*Rate</f>
        <v>0</v>
      </c>
      <c r="F216" s="36">
        <f t="shared" si="9"/>
        <v>0</v>
      </c>
      <c r="G216" s="36">
        <f t="shared" si="10"/>
        <v>0</v>
      </c>
    </row>
    <row r="217" spans="1:7" x14ac:dyDescent="0.25">
      <c r="A217" s="8">
        <v>198</v>
      </c>
      <c r="B217" s="33" t="str">
        <f t="shared" si="11"/>
        <v xml:space="preserve"> </v>
      </c>
      <c r="C217" s="36">
        <f>IF(G216+E217&lt;Monthly_Payment, G216+E217, Monthly_Payment)</f>
        <v>0</v>
      </c>
      <c r="D217" s="36">
        <v>0</v>
      </c>
      <c r="E217" s="36">
        <f>G216*Rate</f>
        <v>0</v>
      </c>
      <c r="F217" s="36">
        <f t="shared" si="9"/>
        <v>0</v>
      </c>
      <c r="G217" s="36">
        <f t="shared" si="10"/>
        <v>0</v>
      </c>
    </row>
    <row r="218" spans="1:7" x14ac:dyDescent="0.25">
      <c r="A218" s="8">
        <v>199</v>
      </c>
      <c r="B218" s="33" t="str">
        <f t="shared" si="11"/>
        <v xml:space="preserve"> </v>
      </c>
      <c r="C218" s="36">
        <f>IF(G217+E218&lt;Monthly_Payment, G217+E218, Monthly_Payment)</f>
        <v>0</v>
      </c>
      <c r="D218" s="36">
        <v>0</v>
      </c>
      <c r="E218" s="36">
        <f>G217*Rate</f>
        <v>0</v>
      </c>
      <c r="F218" s="36">
        <f t="shared" si="9"/>
        <v>0</v>
      </c>
      <c r="G218" s="36">
        <f t="shared" si="10"/>
        <v>0</v>
      </c>
    </row>
    <row r="219" spans="1:7" x14ac:dyDescent="0.25">
      <c r="A219" s="8">
        <v>200</v>
      </c>
      <c r="B219" s="33" t="str">
        <f t="shared" si="11"/>
        <v xml:space="preserve"> </v>
      </c>
      <c r="C219" s="36">
        <f>IF(G218+E219&lt;Monthly_Payment, G218+E219, Monthly_Payment)</f>
        <v>0</v>
      </c>
      <c r="D219" s="36">
        <v>0</v>
      </c>
      <c r="E219" s="36">
        <f>G218*Rate</f>
        <v>0</v>
      </c>
      <c r="F219" s="36">
        <f t="shared" si="9"/>
        <v>0</v>
      </c>
      <c r="G219" s="36">
        <f t="shared" si="10"/>
        <v>0</v>
      </c>
    </row>
    <row r="220" spans="1:7" x14ac:dyDescent="0.25">
      <c r="A220" s="8">
        <v>201</v>
      </c>
      <c r="B220" s="33" t="str">
        <f t="shared" si="11"/>
        <v xml:space="preserve"> </v>
      </c>
      <c r="C220" s="36">
        <f>IF(G219+E220&lt;Monthly_Payment, G219+E220, Monthly_Payment)</f>
        <v>0</v>
      </c>
      <c r="D220" s="36">
        <v>0</v>
      </c>
      <c r="E220" s="36">
        <f>G219*Rate</f>
        <v>0</v>
      </c>
      <c r="F220" s="36">
        <f t="shared" si="9"/>
        <v>0</v>
      </c>
      <c r="G220" s="36">
        <f t="shared" si="10"/>
        <v>0</v>
      </c>
    </row>
    <row r="221" spans="1:7" x14ac:dyDescent="0.25">
      <c r="A221" s="8">
        <v>202</v>
      </c>
      <c r="B221" s="33" t="str">
        <f t="shared" si="11"/>
        <v xml:space="preserve"> </v>
      </c>
      <c r="C221" s="36">
        <f>IF(G220+E221&lt;Monthly_Payment, G220+E221, Monthly_Payment)</f>
        <v>0</v>
      </c>
      <c r="D221" s="36">
        <v>0</v>
      </c>
      <c r="E221" s="36">
        <f>G220*Rate</f>
        <v>0</v>
      </c>
      <c r="F221" s="36">
        <f t="shared" si="9"/>
        <v>0</v>
      </c>
      <c r="G221" s="36">
        <f t="shared" si="10"/>
        <v>0</v>
      </c>
    </row>
    <row r="222" spans="1:7" x14ac:dyDescent="0.25">
      <c r="A222" s="8">
        <v>203</v>
      </c>
      <c r="B222" s="33" t="str">
        <f t="shared" si="11"/>
        <v xml:space="preserve"> </v>
      </c>
      <c r="C222" s="36">
        <f>IF(G221+E222&lt;Monthly_Payment, G221+E222, Monthly_Payment)</f>
        <v>0</v>
      </c>
      <c r="D222" s="36">
        <v>0</v>
      </c>
      <c r="E222" s="36">
        <f>G221*Rate</f>
        <v>0</v>
      </c>
      <c r="F222" s="36">
        <f t="shared" si="9"/>
        <v>0</v>
      </c>
      <c r="G222" s="36">
        <f t="shared" si="10"/>
        <v>0</v>
      </c>
    </row>
    <row r="223" spans="1:7" x14ac:dyDescent="0.25">
      <c r="A223" s="8">
        <v>204</v>
      </c>
      <c r="B223" s="33" t="str">
        <f t="shared" si="11"/>
        <v xml:space="preserve"> </v>
      </c>
      <c r="C223" s="36">
        <f>IF(G222+E223&lt;Monthly_Payment, G222+E223, Monthly_Payment)</f>
        <v>0</v>
      </c>
      <c r="D223" s="36">
        <v>0</v>
      </c>
      <c r="E223" s="36">
        <f>G222*Rate</f>
        <v>0</v>
      </c>
      <c r="F223" s="36">
        <f t="shared" si="9"/>
        <v>0</v>
      </c>
      <c r="G223" s="36">
        <f t="shared" si="10"/>
        <v>0</v>
      </c>
    </row>
    <row r="224" spans="1:7" x14ac:dyDescent="0.25">
      <c r="A224" s="8">
        <v>205</v>
      </c>
      <c r="B224" s="33" t="str">
        <f t="shared" si="11"/>
        <v xml:space="preserve"> </v>
      </c>
      <c r="C224" s="36">
        <f>IF(G223+E224&lt;Monthly_Payment, G223+E224, Monthly_Payment)</f>
        <v>0</v>
      </c>
      <c r="D224" s="36">
        <v>0</v>
      </c>
      <c r="E224" s="36">
        <f>G223*Rate</f>
        <v>0</v>
      </c>
      <c r="F224" s="36">
        <f t="shared" si="9"/>
        <v>0</v>
      </c>
      <c r="G224" s="36">
        <f t="shared" si="10"/>
        <v>0</v>
      </c>
    </row>
    <row r="225" spans="1:7" x14ac:dyDescent="0.25">
      <c r="A225" s="8">
        <v>206</v>
      </c>
      <c r="B225" s="33" t="str">
        <f t="shared" si="11"/>
        <v xml:space="preserve"> </v>
      </c>
      <c r="C225" s="36">
        <f>IF(G224+E225&lt;Monthly_Payment, G224+E225, Monthly_Payment)</f>
        <v>0</v>
      </c>
      <c r="D225" s="36">
        <v>0</v>
      </c>
      <c r="E225" s="36">
        <f>G224*Rate</f>
        <v>0</v>
      </c>
      <c r="F225" s="36">
        <f t="shared" si="9"/>
        <v>0</v>
      </c>
      <c r="G225" s="36">
        <f t="shared" si="10"/>
        <v>0</v>
      </c>
    </row>
    <row r="226" spans="1:7" x14ac:dyDescent="0.25">
      <c r="A226" s="8">
        <v>207</v>
      </c>
      <c r="B226" s="33" t="str">
        <f t="shared" si="11"/>
        <v xml:space="preserve"> </v>
      </c>
      <c r="C226" s="36">
        <f>IF(G225+E226&lt;Monthly_Payment, G225+E226, Monthly_Payment)</f>
        <v>0</v>
      </c>
      <c r="D226" s="36">
        <v>0</v>
      </c>
      <c r="E226" s="36">
        <f>G225*Rate</f>
        <v>0</v>
      </c>
      <c r="F226" s="36">
        <f t="shared" si="9"/>
        <v>0</v>
      </c>
      <c r="G226" s="36">
        <f t="shared" si="10"/>
        <v>0</v>
      </c>
    </row>
    <row r="227" spans="1:7" x14ac:dyDescent="0.25">
      <c r="A227" s="8">
        <v>208</v>
      </c>
      <c r="B227" s="33" t="str">
        <f t="shared" si="11"/>
        <v xml:space="preserve"> </v>
      </c>
      <c r="C227" s="36">
        <f>IF(G226+E227&lt;Monthly_Payment, G226+E227, Monthly_Payment)</f>
        <v>0</v>
      </c>
      <c r="D227" s="36">
        <v>0</v>
      </c>
      <c r="E227" s="36">
        <f>G226*Rate</f>
        <v>0</v>
      </c>
      <c r="F227" s="36">
        <f t="shared" si="9"/>
        <v>0</v>
      </c>
      <c r="G227" s="36">
        <f t="shared" si="10"/>
        <v>0</v>
      </c>
    </row>
    <row r="228" spans="1:7" x14ac:dyDescent="0.25">
      <c r="A228" s="8">
        <v>209</v>
      </c>
      <c r="B228" s="33" t="str">
        <f t="shared" si="11"/>
        <v xml:space="preserve"> </v>
      </c>
      <c r="C228" s="36">
        <f>IF(G227+E228&lt;Monthly_Payment, G227+E228, Monthly_Payment)</f>
        <v>0</v>
      </c>
      <c r="D228" s="36">
        <v>0</v>
      </c>
      <c r="E228" s="36">
        <f>G227*Rate</f>
        <v>0</v>
      </c>
      <c r="F228" s="36">
        <f t="shared" si="9"/>
        <v>0</v>
      </c>
      <c r="G228" s="36">
        <f t="shared" si="10"/>
        <v>0</v>
      </c>
    </row>
    <row r="229" spans="1:7" x14ac:dyDescent="0.25">
      <c r="A229" s="8">
        <v>210</v>
      </c>
      <c r="B229" s="33" t="str">
        <f t="shared" si="11"/>
        <v xml:space="preserve"> </v>
      </c>
      <c r="C229" s="36">
        <f>IF(G228+E229&lt;Monthly_Payment, G228+E229, Monthly_Payment)</f>
        <v>0</v>
      </c>
      <c r="D229" s="36">
        <v>0</v>
      </c>
      <c r="E229" s="36">
        <f>G228*Rate</f>
        <v>0</v>
      </c>
      <c r="F229" s="36">
        <f t="shared" si="9"/>
        <v>0</v>
      </c>
      <c r="G229" s="36">
        <f t="shared" si="10"/>
        <v>0</v>
      </c>
    </row>
    <row r="230" spans="1:7" x14ac:dyDescent="0.25">
      <c r="A230" s="8">
        <v>211</v>
      </c>
      <c r="B230" s="33" t="str">
        <f t="shared" si="11"/>
        <v xml:space="preserve"> </v>
      </c>
      <c r="C230" s="36">
        <f>IF(G229+E230&lt;Monthly_Payment, G229+E230, Monthly_Payment)</f>
        <v>0</v>
      </c>
      <c r="D230" s="36">
        <v>0</v>
      </c>
      <c r="E230" s="36">
        <f>G229*Rate</f>
        <v>0</v>
      </c>
      <c r="F230" s="36">
        <f t="shared" si="9"/>
        <v>0</v>
      </c>
      <c r="G230" s="36">
        <f t="shared" si="10"/>
        <v>0</v>
      </c>
    </row>
    <row r="231" spans="1:7" x14ac:dyDescent="0.25">
      <c r="A231" s="8">
        <v>212</v>
      </c>
      <c r="B231" s="33" t="str">
        <f t="shared" si="11"/>
        <v xml:space="preserve"> </v>
      </c>
      <c r="C231" s="36">
        <f>IF(G230+E231&lt;Monthly_Payment, G230+E231, Monthly_Payment)</f>
        <v>0</v>
      </c>
      <c r="D231" s="36">
        <v>0</v>
      </c>
      <c r="E231" s="36">
        <f>G230*Rate</f>
        <v>0</v>
      </c>
      <c r="F231" s="36">
        <f t="shared" si="9"/>
        <v>0</v>
      </c>
      <c r="G231" s="36">
        <f t="shared" si="10"/>
        <v>0</v>
      </c>
    </row>
    <row r="232" spans="1:7" x14ac:dyDescent="0.25">
      <c r="A232" s="8">
        <v>213</v>
      </c>
      <c r="B232" s="33" t="str">
        <f t="shared" si="11"/>
        <v xml:space="preserve"> </v>
      </c>
      <c r="C232" s="36">
        <f>IF(G231+E232&lt;Monthly_Payment, G231+E232, Monthly_Payment)</f>
        <v>0</v>
      </c>
      <c r="D232" s="36">
        <v>0</v>
      </c>
      <c r="E232" s="36">
        <f>G231*Rate</f>
        <v>0</v>
      </c>
      <c r="F232" s="36">
        <f t="shared" si="9"/>
        <v>0</v>
      </c>
      <c r="G232" s="36">
        <f t="shared" si="10"/>
        <v>0</v>
      </c>
    </row>
    <row r="233" spans="1:7" x14ac:dyDescent="0.25">
      <c r="A233" s="8">
        <v>214</v>
      </c>
      <c r="B233" s="33" t="str">
        <f t="shared" si="11"/>
        <v xml:space="preserve"> </v>
      </c>
      <c r="C233" s="36">
        <f>IF(G232+E233&lt;Monthly_Payment, G232+E233, Monthly_Payment)</f>
        <v>0</v>
      </c>
      <c r="D233" s="36">
        <v>0</v>
      </c>
      <c r="E233" s="36">
        <f>G232*Rate</f>
        <v>0</v>
      </c>
      <c r="F233" s="36">
        <f t="shared" si="9"/>
        <v>0</v>
      </c>
      <c r="G233" s="36">
        <f t="shared" si="10"/>
        <v>0</v>
      </c>
    </row>
    <row r="234" spans="1:7" x14ac:dyDescent="0.25">
      <c r="A234" s="8">
        <v>215</v>
      </c>
      <c r="B234" s="33" t="str">
        <f t="shared" si="11"/>
        <v xml:space="preserve"> </v>
      </c>
      <c r="C234" s="36">
        <f>IF(G233+E234&lt;Monthly_Payment, G233+E234, Monthly_Payment)</f>
        <v>0</v>
      </c>
      <c r="D234" s="36">
        <v>0</v>
      </c>
      <c r="E234" s="36">
        <f>G233*Rate</f>
        <v>0</v>
      </c>
      <c r="F234" s="36">
        <f t="shared" si="9"/>
        <v>0</v>
      </c>
      <c r="G234" s="36">
        <f t="shared" si="10"/>
        <v>0</v>
      </c>
    </row>
    <row r="235" spans="1:7" x14ac:dyDescent="0.25">
      <c r="A235" s="8">
        <v>216</v>
      </c>
      <c r="B235" s="33" t="str">
        <f t="shared" si="11"/>
        <v xml:space="preserve"> </v>
      </c>
      <c r="C235" s="36">
        <f>IF(G234+E235&lt;Monthly_Payment, G234+E235, Monthly_Payment)</f>
        <v>0</v>
      </c>
      <c r="D235" s="36">
        <v>0</v>
      </c>
      <c r="E235" s="36">
        <f>G234*Rate</f>
        <v>0</v>
      </c>
      <c r="F235" s="36">
        <f t="shared" si="9"/>
        <v>0</v>
      </c>
      <c r="G235" s="36">
        <f t="shared" si="10"/>
        <v>0</v>
      </c>
    </row>
    <row r="236" spans="1:7" x14ac:dyDescent="0.25">
      <c r="A236" s="8">
        <v>217</v>
      </c>
      <c r="B236" s="33" t="str">
        <f t="shared" si="11"/>
        <v xml:space="preserve"> </v>
      </c>
      <c r="C236" s="36">
        <f>IF(G235+E236&lt;Monthly_Payment, G235+E236, Monthly_Payment)</f>
        <v>0</v>
      </c>
      <c r="D236" s="36">
        <v>0</v>
      </c>
      <c r="E236" s="36">
        <f>G235*Rate</f>
        <v>0</v>
      </c>
      <c r="F236" s="36">
        <f t="shared" si="9"/>
        <v>0</v>
      </c>
      <c r="G236" s="36">
        <f t="shared" si="10"/>
        <v>0</v>
      </c>
    </row>
    <row r="237" spans="1:7" x14ac:dyDescent="0.25">
      <c r="A237" s="8">
        <v>218</v>
      </c>
      <c r="B237" s="33" t="str">
        <f t="shared" si="11"/>
        <v xml:space="preserve"> </v>
      </c>
      <c r="C237" s="36">
        <f>IF(G236+E237&lt;Monthly_Payment, G236+E237, Monthly_Payment)</f>
        <v>0</v>
      </c>
      <c r="D237" s="36">
        <v>0</v>
      </c>
      <c r="E237" s="36">
        <f>G236*Rate</f>
        <v>0</v>
      </c>
      <c r="F237" s="36">
        <f t="shared" si="9"/>
        <v>0</v>
      </c>
      <c r="G237" s="36">
        <f t="shared" si="10"/>
        <v>0</v>
      </c>
    </row>
    <row r="238" spans="1:7" x14ac:dyDescent="0.25">
      <c r="A238" s="8">
        <v>219</v>
      </c>
      <c r="B238" s="33" t="str">
        <f t="shared" si="11"/>
        <v xml:space="preserve"> </v>
      </c>
      <c r="C238" s="36">
        <f>IF(G237+E238&lt;Monthly_Payment, G237+E238, Monthly_Payment)</f>
        <v>0</v>
      </c>
      <c r="D238" s="36">
        <v>0</v>
      </c>
      <c r="E238" s="36">
        <f>G237*Rate</f>
        <v>0</v>
      </c>
      <c r="F238" s="36">
        <f t="shared" si="9"/>
        <v>0</v>
      </c>
      <c r="G238" s="36">
        <f t="shared" si="10"/>
        <v>0</v>
      </c>
    </row>
    <row r="239" spans="1:7" x14ac:dyDescent="0.25">
      <c r="A239" s="8">
        <v>220</v>
      </c>
      <c r="B239" s="33" t="str">
        <f t="shared" si="11"/>
        <v xml:space="preserve"> </v>
      </c>
      <c r="C239" s="36">
        <f>IF(G238+E239&lt;Monthly_Payment, G238+E239, Monthly_Payment)</f>
        <v>0</v>
      </c>
      <c r="D239" s="36">
        <v>0</v>
      </c>
      <c r="E239" s="36">
        <f>G238*Rate</f>
        <v>0</v>
      </c>
      <c r="F239" s="36">
        <f t="shared" si="9"/>
        <v>0</v>
      </c>
      <c r="G239" s="36">
        <f t="shared" si="10"/>
        <v>0</v>
      </c>
    </row>
    <row r="240" spans="1:7" x14ac:dyDescent="0.25">
      <c r="A240" s="8">
        <v>221</v>
      </c>
      <c r="B240" s="33" t="str">
        <f t="shared" si="11"/>
        <v xml:space="preserve"> </v>
      </c>
      <c r="C240" s="36">
        <f>IF(G239+E240&lt;Monthly_Payment, G239+E240, Monthly_Payment)</f>
        <v>0</v>
      </c>
      <c r="D240" s="36">
        <v>0</v>
      </c>
      <c r="E240" s="36">
        <f>G239*Rate</f>
        <v>0</v>
      </c>
      <c r="F240" s="36">
        <f t="shared" si="9"/>
        <v>0</v>
      </c>
      <c r="G240" s="36">
        <f t="shared" si="10"/>
        <v>0</v>
      </c>
    </row>
    <row r="241" spans="1:7" x14ac:dyDescent="0.25">
      <c r="A241" s="8">
        <v>222</v>
      </c>
      <c r="B241" s="33" t="str">
        <f t="shared" si="11"/>
        <v xml:space="preserve"> </v>
      </c>
      <c r="C241" s="36">
        <f>IF(G240+E241&lt;Monthly_Payment, G240+E241, Monthly_Payment)</f>
        <v>0</v>
      </c>
      <c r="D241" s="36">
        <v>0</v>
      </c>
      <c r="E241" s="36">
        <f>G240*Rate</f>
        <v>0</v>
      </c>
      <c r="F241" s="36">
        <f t="shared" si="9"/>
        <v>0</v>
      </c>
      <c r="G241" s="36">
        <f t="shared" si="10"/>
        <v>0</v>
      </c>
    </row>
    <row r="242" spans="1:7" x14ac:dyDescent="0.25">
      <c r="A242" s="8">
        <v>223</v>
      </c>
      <c r="B242" s="33" t="str">
        <f t="shared" si="11"/>
        <v xml:space="preserve"> </v>
      </c>
      <c r="C242" s="36">
        <f>IF(G241+E242&lt;Monthly_Payment, G241+E242, Monthly_Payment)</f>
        <v>0</v>
      </c>
      <c r="D242" s="36">
        <v>0</v>
      </c>
      <c r="E242" s="36">
        <f>G241*Rate</f>
        <v>0</v>
      </c>
      <c r="F242" s="36">
        <f t="shared" si="9"/>
        <v>0</v>
      </c>
      <c r="G242" s="36">
        <f t="shared" si="10"/>
        <v>0</v>
      </c>
    </row>
    <row r="243" spans="1:7" x14ac:dyDescent="0.25">
      <c r="A243" s="8">
        <v>224</v>
      </c>
      <c r="B243" s="33" t="str">
        <f t="shared" si="11"/>
        <v xml:space="preserve"> </v>
      </c>
      <c r="C243" s="36">
        <f>IF(G242+E243&lt;Monthly_Payment, G242+E243, Monthly_Payment)</f>
        <v>0</v>
      </c>
      <c r="D243" s="36">
        <v>0</v>
      </c>
      <c r="E243" s="36">
        <f>G242*Rate</f>
        <v>0</v>
      </c>
      <c r="F243" s="36">
        <f t="shared" si="9"/>
        <v>0</v>
      </c>
      <c r="G243" s="36">
        <f t="shared" si="10"/>
        <v>0</v>
      </c>
    </row>
    <row r="244" spans="1:7" x14ac:dyDescent="0.25">
      <c r="A244" s="8">
        <v>225</v>
      </c>
      <c r="B244" s="33" t="str">
        <f t="shared" si="11"/>
        <v xml:space="preserve"> </v>
      </c>
      <c r="C244" s="36">
        <f>IF(G243+E244&lt;Monthly_Payment, G243+E244, Monthly_Payment)</f>
        <v>0</v>
      </c>
      <c r="D244" s="36">
        <v>0</v>
      </c>
      <c r="E244" s="36">
        <f>G243*Rate</f>
        <v>0</v>
      </c>
      <c r="F244" s="36">
        <f t="shared" si="9"/>
        <v>0</v>
      </c>
      <c r="G244" s="36">
        <f t="shared" si="10"/>
        <v>0</v>
      </c>
    </row>
    <row r="245" spans="1:7" x14ac:dyDescent="0.25">
      <c r="A245" s="8">
        <v>226</v>
      </c>
      <c r="B245" s="33" t="str">
        <f t="shared" si="11"/>
        <v xml:space="preserve"> </v>
      </c>
      <c r="C245" s="36">
        <f>IF(G244+E245&lt;Monthly_Payment, G244+E245, Monthly_Payment)</f>
        <v>0</v>
      </c>
      <c r="D245" s="36">
        <v>0</v>
      </c>
      <c r="E245" s="36">
        <f>G244*Rate</f>
        <v>0</v>
      </c>
      <c r="F245" s="36">
        <f t="shared" si="9"/>
        <v>0</v>
      </c>
      <c r="G245" s="36">
        <f t="shared" si="10"/>
        <v>0</v>
      </c>
    </row>
    <row r="246" spans="1:7" x14ac:dyDescent="0.25">
      <c r="A246" s="8">
        <v>227</v>
      </c>
      <c r="B246" s="33" t="str">
        <f t="shared" si="11"/>
        <v xml:space="preserve"> </v>
      </c>
      <c r="C246" s="36">
        <f>IF(G245+E246&lt;Monthly_Payment, G245+E246, Monthly_Payment)</f>
        <v>0</v>
      </c>
      <c r="D246" s="36">
        <v>0</v>
      </c>
      <c r="E246" s="36">
        <f>G245*Rate</f>
        <v>0</v>
      </c>
      <c r="F246" s="36">
        <f t="shared" si="9"/>
        <v>0</v>
      </c>
      <c r="G246" s="36">
        <f t="shared" si="10"/>
        <v>0</v>
      </c>
    </row>
    <row r="247" spans="1:7" x14ac:dyDescent="0.25">
      <c r="A247" s="8">
        <v>228</v>
      </c>
      <c r="B247" s="33" t="str">
        <f t="shared" si="11"/>
        <v xml:space="preserve"> </v>
      </c>
      <c r="C247" s="36">
        <f>IF(G246+E247&lt;Monthly_Payment, G246+E247, Monthly_Payment)</f>
        <v>0</v>
      </c>
      <c r="D247" s="36">
        <v>0</v>
      </c>
      <c r="E247" s="36">
        <f>G246*Rate</f>
        <v>0</v>
      </c>
      <c r="F247" s="36">
        <f t="shared" si="9"/>
        <v>0</v>
      </c>
      <c r="G247" s="36">
        <f t="shared" si="10"/>
        <v>0</v>
      </c>
    </row>
    <row r="248" spans="1:7" x14ac:dyDescent="0.25">
      <c r="A248" s="8">
        <v>229</v>
      </c>
      <c r="B248" s="33" t="str">
        <f t="shared" si="11"/>
        <v xml:space="preserve"> </v>
      </c>
      <c r="C248" s="36">
        <f>IF(G247+E248&lt;Monthly_Payment, G247+E248, Monthly_Payment)</f>
        <v>0</v>
      </c>
      <c r="D248" s="36">
        <v>0</v>
      </c>
      <c r="E248" s="36">
        <f>G247*Rate</f>
        <v>0</v>
      </c>
      <c r="F248" s="36">
        <f t="shared" si="9"/>
        <v>0</v>
      </c>
      <c r="G248" s="36">
        <f t="shared" si="10"/>
        <v>0</v>
      </c>
    </row>
    <row r="249" spans="1:7" x14ac:dyDescent="0.25">
      <c r="A249" s="8">
        <v>230</v>
      </c>
      <c r="B249" s="33" t="str">
        <f t="shared" si="11"/>
        <v xml:space="preserve"> </v>
      </c>
      <c r="C249" s="36">
        <f>IF(G248+E249&lt;Monthly_Payment, G248+E249, Monthly_Payment)</f>
        <v>0</v>
      </c>
      <c r="D249" s="36">
        <v>0</v>
      </c>
      <c r="E249" s="36">
        <f>G248*Rate</f>
        <v>0</v>
      </c>
      <c r="F249" s="36">
        <f t="shared" si="9"/>
        <v>0</v>
      </c>
      <c r="G249" s="36">
        <f t="shared" si="10"/>
        <v>0</v>
      </c>
    </row>
    <row r="250" spans="1:7" x14ac:dyDescent="0.25">
      <c r="A250" s="8">
        <v>231</v>
      </c>
      <c r="B250" s="33" t="str">
        <f t="shared" si="11"/>
        <v xml:space="preserve"> </v>
      </c>
      <c r="C250" s="36">
        <f>IF(G249+E250&lt;Monthly_Payment, G249+E250, Monthly_Payment)</f>
        <v>0</v>
      </c>
      <c r="D250" s="36">
        <v>0</v>
      </c>
      <c r="E250" s="36">
        <f>G249*Rate</f>
        <v>0</v>
      </c>
      <c r="F250" s="36">
        <f t="shared" si="9"/>
        <v>0</v>
      </c>
      <c r="G250" s="36">
        <f t="shared" si="10"/>
        <v>0</v>
      </c>
    </row>
    <row r="251" spans="1:7" x14ac:dyDescent="0.25">
      <c r="A251" s="8">
        <v>232</v>
      </c>
      <c r="B251" s="33" t="str">
        <f t="shared" si="11"/>
        <v xml:space="preserve"> </v>
      </c>
      <c r="C251" s="36">
        <f>IF(G250+E251&lt;Monthly_Payment, G250+E251, Monthly_Payment)</f>
        <v>0</v>
      </c>
      <c r="D251" s="36">
        <v>0</v>
      </c>
      <c r="E251" s="36">
        <f>G250*Rate</f>
        <v>0</v>
      </c>
      <c r="F251" s="36">
        <f t="shared" si="9"/>
        <v>0</v>
      </c>
      <c r="G251" s="36">
        <f t="shared" si="10"/>
        <v>0</v>
      </c>
    </row>
    <row r="252" spans="1:7" x14ac:dyDescent="0.25">
      <c r="A252" s="8">
        <v>233</v>
      </c>
      <c r="B252" s="33" t="str">
        <f t="shared" si="11"/>
        <v xml:space="preserve"> </v>
      </c>
      <c r="C252" s="36">
        <f>IF(G251+E252&lt;Monthly_Payment, G251+E252, Monthly_Payment)</f>
        <v>0</v>
      </c>
      <c r="D252" s="36">
        <v>0</v>
      </c>
      <c r="E252" s="36">
        <f>G251*Rate</f>
        <v>0</v>
      </c>
      <c r="F252" s="36">
        <f t="shared" si="9"/>
        <v>0</v>
      </c>
      <c r="G252" s="36">
        <f t="shared" si="10"/>
        <v>0</v>
      </c>
    </row>
    <row r="253" spans="1:7" x14ac:dyDescent="0.25">
      <c r="A253" s="8">
        <v>234</v>
      </c>
      <c r="B253" s="33" t="str">
        <f t="shared" si="11"/>
        <v xml:space="preserve"> </v>
      </c>
      <c r="C253" s="36">
        <f>IF(G252+E253&lt;Monthly_Payment, G252+E253, Monthly_Payment)</f>
        <v>0</v>
      </c>
      <c r="D253" s="36">
        <v>0</v>
      </c>
      <c r="E253" s="36">
        <f>G252*Rate</f>
        <v>0</v>
      </c>
      <c r="F253" s="36">
        <f t="shared" si="9"/>
        <v>0</v>
      </c>
      <c r="G253" s="36">
        <f t="shared" si="10"/>
        <v>0</v>
      </c>
    </row>
    <row r="254" spans="1:7" x14ac:dyDescent="0.25">
      <c r="A254" s="8">
        <v>235</v>
      </c>
      <c r="B254" s="33" t="str">
        <f t="shared" si="11"/>
        <v xml:space="preserve"> </v>
      </c>
      <c r="C254" s="36">
        <f>IF(G253+E254&lt;Monthly_Payment, G253+E254, Monthly_Payment)</f>
        <v>0</v>
      </c>
      <c r="D254" s="36">
        <v>0</v>
      </c>
      <c r="E254" s="36">
        <f>G253*Rate</f>
        <v>0</v>
      </c>
      <c r="F254" s="36">
        <f t="shared" si="9"/>
        <v>0</v>
      </c>
      <c r="G254" s="36">
        <f t="shared" si="10"/>
        <v>0</v>
      </c>
    </row>
    <row r="255" spans="1:7" x14ac:dyDescent="0.25">
      <c r="A255" s="8">
        <v>236</v>
      </c>
      <c r="B255" s="33" t="str">
        <f t="shared" si="11"/>
        <v xml:space="preserve"> </v>
      </c>
      <c r="C255" s="36">
        <f>IF(G254+E255&lt;Monthly_Payment, G254+E255, Monthly_Payment)</f>
        <v>0</v>
      </c>
      <c r="D255" s="36">
        <v>0</v>
      </c>
      <c r="E255" s="36">
        <f>G254*Rate</f>
        <v>0</v>
      </c>
      <c r="F255" s="36">
        <f t="shared" si="9"/>
        <v>0</v>
      </c>
      <c r="G255" s="36">
        <f t="shared" si="10"/>
        <v>0</v>
      </c>
    </row>
    <row r="256" spans="1:7" x14ac:dyDescent="0.25">
      <c r="A256" s="8">
        <v>237</v>
      </c>
      <c r="B256" s="33" t="str">
        <f t="shared" si="11"/>
        <v xml:space="preserve"> </v>
      </c>
      <c r="C256" s="36">
        <f>IF(G255+E256&lt;Monthly_Payment, G255+E256, Monthly_Payment)</f>
        <v>0</v>
      </c>
      <c r="D256" s="36">
        <v>0</v>
      </c>
      <c r="E256" s="36">
        <f>G255*Rate</f>
        <v>0</v>
      </c>
      <c r="F256" s="36">
        <f t="shared" si="9"/>
        <v>0</v>
      </c>
      <c r="G256" s="36">
        <f t="shared" si="10"/>
        <v>0</v>
      </c>
    </row>
    <row r="257" spans="1:7" x14ac:dyDescent="0.25">
      <c r="A257" s="8">
        <v>238</v>
      </c>
      <c r="B257" s="33" t="str">
        <f t="shared" si="11"/>
        <v xml:space="preserve"> </v>
      </c>
      <c r="C257" s="36">
        <f>IF(G256+E257&lt;Monthly_Payment, G256+E257, Monthly_Payment)</f>
        <v>0</v>
      </c>
      <c r="D257" s="36">
        <v>0</v>
      </c>
      <c r="E257" s="36">
        <f>G256*Rate</f>
        <v>0</v>
      </c>
      <c r="F257" s="36">
        <f t="shared" si="9"/>
        <v>0</v>
      </c>
      <c r="G257" s="36">
        <f t="shared" si="10"/>
        <v>0</v>
      </c>
    </row>
    <row r="258" spans="1:7" x14ac:dyDescent="0.25">
      <c r="A258" s="8">
        <v>239</v>
      </c>
      <c r="B258" s="33" t="str">
        <f t="shared" si="11"/>
        <v xml:space="preserve"> </v>
      </c>
      <c r="C258" s="36">
        <f>IF(G257+E258&lt;Monthly_Payment, G257+E258, Monthly_Payment)</f>
        <v>0</v>
      </c>
      <c r="D258" s="36">
        <v>0</v>
      </c>
      <c r="E258" s="36">
        <f>G257*Rate</f>
        <v>0</v>
      </c>
      <c r="F258" s="36">
        <f t="shared" si="9"/>
        <v>0</v>
      </c>
      <c r="G258" s="36">
        <f t="shared" si="10"/>
        <v>0</v>
      </c>
    </row>
    <row r="259" spans="1:7" x14ac:dyDescent="0.25">
      <c r="A259" s="8">
        <v>240</v>
      </c>
      <c r="B259" s="33" t="str">
        <f t="shared" si="11"/>
        <v xml:space="preserve"> </v>
      </c>
      <c r="C259" s="36">
        <f>IF(G258+E259&lt;Monthly_Payment, G258+E259, Monthly_Payment)</f>
        <v>0</v>
      </c>
      <c r="D259" s="36">
        <v>0</v>
      </c>
      <c r="E259" s="36">
        <f>G258*Rate</f>
        <v>0</v>
      </c>
      <c r="F259" s="36">
        <f t="shared" si="9"/>
        <v>0</v>
      </c>
      <c r="G259" s="36">
        <f t="shared" si="10"/>
        <v>0</v>
      </c>
    </row>
    <row r="260" spans="1:7" x14ac:dyDescent="0.25">
      <c r="A260" s="8">
        <v>241</v>
      </c>
      <c r="B260" s="33" t="str">
        <f t="shared" si="11"/>
        <v xml:space="preserve"> </v>
      </c>
      <c r="C260" s="36">
        <f>IF(G259+E260&lt;Monthly_Payment, G259+E260, Monthly_Payment)</f>
        <v>0</v>
      </c>
      <c r="D260" s="36">
        <v>0</v>
      </c>
      <c r="E260" s="36">
        <f>G259*Rate</f>
        <v>0</v>
      </c>
      <c r="F260" s="36">
        <f t="shared" si="9"/>
        <v>0</v>
      </c>
      <c r="G260" s="36">
        <f t="shared" si="10"/>
        <v>0</v>
      </c>
    </row>
    <row r="261" spans="1:7" x14ac:dyDescent="0.25">
      <c r="A261" s="8">
        <v>242</v>
      </c>
      <c r="B261" s="33" t="str">
        <f t="shared" si="11"/>
        <v xml:space="preserve"> </v>
      </c>
      <c r="C261" s="36">
        <f>IF(G260+E261&lt;Monthly_Payment, G260+E261, Monthly_Payment)</f>
        <v>0</v>
      </c>
      <c r="D261" s="36">
        <v>0</v>
      </c>
      <c r="E261" s="36">
        <f>G260*Rate</f>
        <v>0</v>
      </c>
      <c r="F261" s="36">
        <f t="shared" si="9"/>
        <v>0</v>
      </c>
      <c r="G261" s="36">
        <f t="shared" si="10"/>
        <v>0</v>
      </c>
    </row>
    <row r="262" spans="1:7" x14ac:dyDescent="0.25">
      <c r="A262" s="8">
        <v>243</v>
      </c>
      <c r="B262" s="33" t="str">
        <f t="shared" si="11"/>
        <v xml:space="preserve"> </v>
      </c>
      <c r="C262" s="36">
        <f>IF(G261+E262&lt;Monthly_Payment, G261+E262, Monthly_Payment)</f>
        <v>0</v>
      </c>
      <c r="D262" s="36">
        <v>0</v>
      </c>
      <c r="E262" s="36">
        <f>G261*Rate</f>
        <v>0</v>
      </c>
      <c r="F262" s="36">
        <f t="shared" si="9"/>
        <v>0</v>
      </c>
      <c r="G262" s="36">
        <f t="shared" si="10"/>
        <v>0</v>
      </c>
    </row>
    <row r="263" spans="1:7" x14ac:dyDescent="0.25">
      <c r="A263" s="8">
        <v>244</v>
      </c>
      <c r="B263" s="33" t="str">
        <f t="shared" si="11"/>
        <v xml:space="preserve"> </v>
      </c>
      <c r="C263" s="36">
        <f>IF(G262+E263&lt;Monthly_Payment, G262+E263, Monthly_Payment)</f>
        <v>0</v>
      </c>
      <c r="D263" s="36">
        <v>0</v>
      </c>
      <c r="E263" s="36">
        <f>G262*Rate</f>
        <v>0</v>
      </c>
      <c r="F263" s="36">
        <f t="shared" si="9"/>
        <v>0</v>
      </c>
      <c r="G263" s="36">
        <f t="shared" si="10"/>
        <v>0</v>
      </c>
    </row>
    <row r="264" spans="1:7" x14ac:dyDescent="0.25">
      <c r="A264" s="8">
        <v>245</v>
      </c>
      <c r="B264" s="33" t="str">
        <f t="shared" si="11"/>
        <v xml:space="preserve"> </v>
      </c>
      <c r="C264" s="36">
        <f>IF(G263+E264&lt;Monthly_Payment, G263+E264, Monthly_Payment)</f>
        <v>0</v>
      </c>
      <c r="D264" s="36">
        <v>0</v>
      </c>
      <c r="E264" s="36">
        <f>G263*Rate</f>
        <v>0</v>
      </c>
      <c r="F264" s="36">
        <f t="shared" si="9"/>
        <v>0</v>
      </c>
      <c r="G264" s="36">
        <f t="shared" si="10"/>
        <v>0</v>
      </c>
    </row>
    <row r="265" spans="1:7" x14ac:dyDescent="0.25">
      <c r="A265" s="8">
        <v>246</v>
      </c>
      <c r="B265" s="33" t="str">
        <f t="shared" si="11"/>
        <v xml:space="preserve"> </v>
      </c>
      <c r="C265" s="36">
        <f>IF(G264+E265&lt;Monthly_Payment, G264+E265, Monthly_Payment)</f>
        <v>0</v>
      </c>
      <c r="D265" s="36">
        <v>0</v>
      </c>
      <c r="E265" s="36">
        <f>G264*Rate</f>
        <v>0</v>
      </c>
      <c r="F265" s="36">
        <f t="shared" si="9"/>
        <v>0</v>
      </c>
      <c r="G265" s="36">
        <f t="shared" si="10"/>
        <v>0</v>
      </c>
    </row>
    <row r="266" spans="1:7" x14ac:dyDescent="0.25">
      <c r="A266" s="8">
        <v>247</v>
      </c>
      <c r="B266" s="33" t="str">
        <f t="shared" si="11"/>
        <v xml:space="preserve"> </v>
      </c>
      <c r="C266" s="36">
        <f>IF(G265+E266&lt;Monthly_Payment, G265+E266, Monthly_Payment)</f>
        <v>0</v>
      </c>
      <c r="D266" s="36">
        <v>0</v>
      </c>
      <c r="E266" s="36">
        <f>G265*Rate</f>
        <v>0</v>
      </c>
      <c r="F266" s="36">
        <f t="shared" si="9"/>
        <v>0</v>
      </c>
      <c r="G266" s="36">
        <f t="shared" si="10"/>
        <v>0</v>
      </c>
    </row>
    <row r="267" spans="1:7" x14ac:dyDescent="0.25">
      <c r="A267" s="8">
        <v>248</v>
      </c>
      <c r="B267" s="33" t="str">
        <f t="shared" si="11"/>
        <v xml:space="preserve"> </v>
      </c>
      <c r="C267" s="36">
        <f>IF(G266+E267&lt;Monthly_Payment, G266+E267, Monthly_Payment)</f>
        <v>0</v>
      </c>
      <c r="D267" s="36">
        <v>0</v>
      </c>
      <c r="E267" s="36">
        <f>G266*Rate</f>
        <v>0</v>
      </c>
      <c r="F267" s="36">
        <f t="shared" si="9"/>
        <v>0</v>
      </c>
      <c r="G267" s="36">
        <f t="shared" si="10"/>
        <v>0</v>
      </c>
    </row>
    <row r="268" spans="1:7" x14ac:dyDescent="0.25">
      <c r="A268" s="8">
        <v>249</v>
      </c>
      <c r="B268" s="33" t="str">
        <f t="shared" si="11"/>
        <v xml:space="preserve"> </v>
      </c>
      <c r="C268" s="36">
        <f>IF(G267+E268&lt;Monthly_Payment, G267+E268, Monthly_Payment)</f>
        <v>0</v>
      </c>
      <c r="D268" s="36">
        <v>0</v>
      </c>
      <c r="E268" s="36">
        <f>G267*Rate</f>
        <v>0</v>
      </c>
      <c r="F268" s="36">
        <f t="shared" si="9"/>
        <v>0</v>
      </c>
      <c r="G268" s="36">
        <f t="shared" si="10"/>
        <v>0</v>
      </c>
    </row>
    <row r="269" spans="1:7" x14ac:dyDescent="0.25">
      <c r="A269" s="8">
        <v>250</v>
      </c>
      <c r="B269" s="33" t="str">
        <f t="shared" si="11"/>
        <v xml:space="preserve"> </v>
      </c>
      <c r="C269" s="36">
        <f>IF(G268+E269&lt;Monthly_Payment, G268+E269, Monthly_Payment)</f>
        <v>0</v>
      </c>
      <c r="D269" s="36">
        <v>0</v>
      </c>
      <c r="E269" s="36">
        <f>G268*Rate</f>
        <v>0</v>
      </c>
      <c r="F269" s="36">
        <f t="shared" si="9"/>
        <v>0</v>
      </c>
      <c r="G269" s="36">
        <f t="shared" si="10"/>
        <v>0</v>
      </c>
    </row>
  </sheetData>
  <mergeCells count="2">
    <mergeCell ref="A6:C6"/>
    <mergeCell ref="E6:G6"/>
  </mergeCells>
  <dataValidations count="1">
    <dataValidation type="list" allowBlank="1" showInputMessage="1" showErrorMessage="1" sqref="C10" xr:uid="{00000000-0002-0000-0000-000000000000}">
      <formula1>"Annual,Monthly"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Loan Schedule</vt:lpstr>
      <vt:lpstr>Annual_Interest_Rate__RATE</vt:lpstr>
      <vt:lpstr>First_Repayment_Date</vt:lpstr>
      <vt:lpstr>Loan_Amount</vt:lpstr>
      <vt:lpstr>Monthly_Payment</vt:lpstr>
      <vt:lpstr>Payment_Frequency</vt:lpstr>
      <vt:lpstr>Periods_Per_Year</vt:lpstr>
      <vt:lpstr>Rate</vt:lpstr>
      <vt:lpstr>Repayment_Periods__NPER</vt:lpstr>
      <vt:lpstr>Term_in_Years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2017-10-13T02:28:53Z</dcterms:created>
  <dcterms:modified xsi:type="dcterms:W3CDTF">2025-04-24T21:08:22Z</dcterms:modified>
</cp:coreProperties>
</file>