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9B6CCCFD-3DDB-4C51-8041-1B93546A47F6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Scenario Summary " sheetId="5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1" hidden="1">'Challenge Level 1'!$P$2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1'!$R$6</definedName>
    <definedName name="solver_lhs2" localSheetId="1" hidden="1">'Challenge Level 1'!$C$2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1</definedName>
    <definedName name="solver_rhs2" localSheetId="1" hidden="1">12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3</definedName>
    <definedName name="Total_Metal_cost">'Challenge Level 1'!$Q$12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P3" i="1"/>
  <c r="R3" i="1" s="1"/>
  <c r="S3" i="1" s="1"/>
  <c r="C4" i="1"/>
  <c r="Q11" i="1" s="1"/>
  <c r="C8" i="1"/>
  <c r="S2" i="1" l="1"/>
  <c r="C5" i="1"/>
  <c r="C11" i="1" l="1"/>
  <c r="C12" i="1"/>
  <c r="C13" i="1" s="1"/>
  <c r="C14" i="1" s="1"/>
  <c r="C15" i="1" s="1"/>
  <c r="C16" i="1" s="1"/>
  <c r="C17" i="1" s="1"/>
  <c r="C18" i="1" s="1"/>
  <c r="C19" i="1" s="1"/>
  <c r="C10" i="1"/>
  <c r="F8" i="1"/>
  <c r="G8" i="1" s="1"/>
  <c r="H8" i="1" s="1"/>
  <c r="I8" i="1" s="1"/>
  <c r="J8" i="1" s="1"/>
  <c r="K8" i="1" s="1"/>
  <c r="L8" i="1" s="1"/>
  <c r="E8" i="1"/>
  <c r="P4" i="1"/>
  <c r="R4" i="1" s="1"/>
  <c r="R6" i="1" s="1"/>
  <c r="S4" i="1" l="1"/>
  <c r="S6" i="1" s="1"/>
  <c r="Q12" i="1" s="1"/>
  <c r="Q15" i="1"/>
  <c r="Q19" i="1"/>
  <c r="Q18" i="1" s="1"/>
  <c r="R7" i="1" l="1"/>
  <c r="Q16" i="1"/>
</calcChain>
</file>

<file path=xl/sharedStrings.xml><?xml version="1.0" encoding="utf-8"?>
<sst xmlns="http://schemas.openxmlformats.org/spreadsheetml/2006/main" count="78" uniqueCount="73">
  <si>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</si>
  <si>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</si>
  <si>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</si>
  <si>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</si>
  <si>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</si>
  <si>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</si>
  <si>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</si>
  <si>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</si>
  <si>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</si>
  <si>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</si>
  <si>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</si>
  <si>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</si>
  <si>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</si>
  <si>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</si>
  <si>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</si>
  <si>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</si>
  <si>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</si>
  <si>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</si>
  <si>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</si>
  <si>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</si>
  <si>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</si>
  <si>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</si>
  <si>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</si>
  <si>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This is because a smaller surface area results in a lower metal cost.</t>
  </si>
  <si>
    <t>Cans across length</t>
  </si>
  <si>
    <t>Cans across width</t>
  </si>
  <si>
    <t>Cans across height</t>
  </si>
  <si>
    <t>From a practical point of view, we will have to round each of the values downwards.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</si>
  <si>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</si>
  <si>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</si>
  <si>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</si>
  <si>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</si>
  <si>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</si>
  <si>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</si>
  <si>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</si>
  <si>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</si>
  <si>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</si>
  <si>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</si>
  <si>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</si>
  <si>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</si>
  <si>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</si>
  <si>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</si>
  <si>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</si>
  <si>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</si>
  <si>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r>
      <t xml:space="preserve">A softdrink company packages its drinks in cans. The mould that they are currently using for the top of the can has a </t>
    </r>
    <r>
      <rPr>
        <sz val="11"/>
        <color rgb="FFFF0000"/>
        <rFont val="Calibri"/>
        <family val="2"/>
        <scheme val="minor"/>
      </rPr>
      <t>radius of 3.5 cm.</t>
    </r>
  </si>
  <si>
    <r>
      <t xml:space="preserve">Use </t>
    </r>
    <r>
      <rPr>
        <sz val="11"/>
        <color rgb="FFFF0000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to determine the</t>
    </r>
    <r>
      <rPr>
        <sz val="11"/>
        <color rgb="FFFF0000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 xml:space="preserve"> of the can, if we want the can to hold</t>
    </r>
    <r>
      <rPr>
        <sz val="11"/>
        <color rgb="FFFF0000"/>
        <rFont val="Calibri"/>
        <family val="2"/>
        <scheme val="minor"/>
      </rPr>
      <t xml:space="preserve"> 375 ml of drink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</si>
  <si>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rgb="FFFF0000"/>
        <rFont val="Calibri"/>
        <family val="2"/>
        <scheme val="minor"/>
      </rPr>
      <t xml:space="preserve"> volume </t>
    </r>
    <r>
      <rPr>
        <sz val="11"/>
        <color theme="1"/>
        <rFont val="Calibri"/>
        <family val="2"/>
        <scheme val="minor"/>
      </rPr>
      <t xml:space="preserve">of a can (cylinder) is calculated by the formula: </t>
    </r>
    <r>
      <rPr>
        <sz val="11"/>
        <color rgb="FFFF0000"/>
        <rFont val="Calibri"/>
        <family val="2"/>
        <scheme val="minor"/>
      </rPr>
      <t>pi*radius*radius*height</t>
    </r>
    <r>
      <rPr>
        <sz val="11"/>
        <color theme="1"/>
        <rFont val="Calibri"/>
        <family val="2"/>
        <scheme val="minor"/>
      </rPr>
      <t>. You can use the PI() function to get the value of pi.</t>
    </r>
  </si>
  <si>
    <r>
      <t>The company wants to look at the various cases that different sized cans of</t>
    </r>
    <r>
      <rPr>
        <sz val="11"/>
        <color rgb="FFFF0000"/>
        <rFont val="Calibri"/>
        <family val="2"/>
        <scheme val="minor"/>
      </rPr>
      <t xml:space="preserve"> radius 2 - 6 cm</t>
    </r>
    <r>
      <rPr>
        <sz val="11"/>
        <color theme="1"/>
        <rFont val="Calibri"/>
        <family val="2"/>
        <scheme val="minor"/>
      </rPr>
      <t xml:space="preserve"> and different h</t>
    </r>
    <r>
      <rPr>
        <sz val="11"/>
        <color rgb="FFFF0000"/>
        <rFont val="Calibri"/>
        <family val="2"/>
        <scheme val="minor"/>
      </rPr>
      <t>eights of 7 - 12 cm</t>
    </r>
    <r>
      <rPr>
        <sz val="11"/>
        <color theme="1"/>
        <rFont val="Calibri"/>
        <family val="2"/>
        <scheme val="minor"/>
      </rPr>
      <t xml:space="preserve"> can hold.</t>
    </r>
  </si>
  <si>
    <r>
      <t>Consider in</t>
    </r>
    <r>
      <rPr>
        <sz val="11"/>
        <color rgb="FFFF0000"/>
        <rFont val="Calibri"/>
        <family val="2"/>
        <scheme val="minor"/>
      </rPr>
      <t xml:space="preserve">crements of 0.5 cm </t>
    </r>
    <r>
      <rPr>
        <sz val="11"/>
        <color theme="1"/>
        <rFont val="Calibri"/>
        <family val="2"/>
        <scheme val="minor"/>
      </rPr>
      <t xml:space="preserve">for both the radius and the height of the can and construct </t>
    </r>
    <r>
      <rPr>
        <sz val="11"/>
        <color rgb="FFFF0000"/>
        <rFont val="Calibri"/>
        <family val="2"/>
        <scheme val="minor"/>
      </rPr>
      <t>a Data Table.</t>
    </r>
  </si>
  <si>
    <r>
      <t xml:space="preserve">The company is considering reducing the cost of production of cans, which means </t>
    </r>
    <r>
      <rPr>
        <sz val="11"/>
        <color rgb="FFFF0000"/>
        <rFont val="Calibri"/>
        <family val="2"/>
        <scheme val="minor"/>
      </rPr>
      <t>minimising the surface area</t>
    </r>
    <r>
      <rPr>
        <sz val="11"/>
        <color theme="1"/>
        <rFont val="Calibri"/>
        <family val="2"/>
        <scheme val="minor"/>
      </rPr>
      <t xml:space="preserve"> of the can.</t>
    </r>
  </si>
  <si>
    <r>
      <t>Use solver to determine the dimensions of the can (</t>
    </r>
    <r>
      <rPr>
        <sz val="11"/>
        <color rgb="FFFF0000"/>
        <rFont val="Calibri"/>
        <family val="2"/>
        <scheme val="minor"/>
      </rPr>
      <t>radius and height</t>
    </r>
    <r>
      <rPr>
        <sz val="11"/>
        <color theme="1"/>
        <rFont val="Calibri"/>
        <family val="2"/>
        <scheme val="minor"/>
      </rPr>
      <t xml:space="preserve">) to minimise the surface area while ensuring the can </t>
    </r>
    <r>
      <rPr>
        <sz val="11"/>
        <color rgb="FFFF0000"/>
        <rFont val="Calibri"/>
        <family val="2"/>
        <scheme val="minor"/>
      </rPr>
      <t>still holds 375 ml.</t>
    </r>
  </si>
  <si>
    <r>
      <t xml:space="preserve">The formula for the </t>
    </r>
    <r>
      <rPr>
        <sz val="11"/>
        <color rgb="FFFF0000"/>
        <rFont val="Calibri"/>
        <family val="2"/>
        <scheme val="minor"/>
      </rPr>
      <t>surface area</t>
    </r>
    <r>
      <rPr>
        <sz val="11"/>
        <color theme="1"/>
        <rFont val="Calibri"/>
        <family val="2"/>
        <scheme val="minor"/>
      </rPr>
      <t xml:space="preserve"> of a can (cylinder) is: </t>
    </r>
    <r>
      <rPr>
        <sz val="11"/>
        <color rgb="FFFF0000"/>
        <rFont val="Calibri"/>
        <family val="2"/>
        <scheme val="minor"/>
      </rPr>
      <t>(2*pi*radius*height) + (2*pi*radius*radius).</t>
    </r>
  </si>
  <si>
    <r>
      <t xml:space="preserve">The company uses cubic crates to pack the cans in. The dimensions of the crate are </t>
    </r>
    <r>
      <rPr>
        <sz val="11"/>
        <color rgb="FFFF0000"/>
        <rFont val="Calibri"/>
        <family val="2"/>
        <scheme val="minor"/>
      </rPr>
      <t>120 cm * 120 cm * 120 cm</t>
    </r>
    <r>
      <rPr>
        <sz val="11"/>
        <color theme="1"/>
        <rFont val="Calibri"/>
        <family val="2"/>
        <scheme val="minor"/>
      </rPr>
      <t>.</t>
    </r>
  </si>
  <si>
    <r>
      <t xml:space="preserve">Calculate </t>
    </r>
    <r>
      <rPr>
        <sz val="11"/>
        <color rgb="FFFF0000"/>
        <rFont val="Calibri"/>
        <family val="2"/>
        <scheme val="minor"/>
      </rPr>
      <t xml:space="preserve">how many cans </t>
    </r>
    <r>
      <rPr>
        <sz val="11"/>
        <color theme="1"/>
        <rFont val="Calibri"/>
        <family val="2"/>
        <scheme val="minor"/>
      </rPr>
      <t>can be packed into the crate, from a mathematical point of view.</t>
    </r>
  </si>
  <si>
    <r>
      <t xml:space="preserve">Calculate the </t>
    </r>
    <r>
      <rPr>
        <sz val="11"/>
        <color rgb="FFFF0000"/>
        <rFont val="Calibri"/>
        <family val="2"/>
        <scheme val="minor"/>
      </rPr>
      <t>total cans f</t>
    </r>
    <r>
      <rPr>
        <sz val="11"/>
        <color theme="1"/>
        <rFont val="Calibri"/>
        <family val="2"/>
        <scheme val="minor"/>
      </rPr>
      <t>rom a mathematical point of view and a practical point of view.</t>
    </r>
  </si>
  <si>
    <r>
      <t xml:space="preserve">What is the </t>
    </r>
    <r>
      <rPr>
        <sz val="11"/>
        <color rgb="FFFF0000"/>
        <rFont val="Calibri"/>
        <family val="2"/>
        <scheme val="minor"/>
      </rPr>
      <t>difference in the number of cans</t>
    </r>
    <r>
      <rPr>
        <sz val="11"/>
        <color theme="1"/>
        <rFont val="Calibri"/>
        <family val="2"/>
        <scheme val="minor"/>
      </rPr>
      <t>? Lets call this "potential cans".</t>
    </r>
  </si>
  <si>
    <r>
      <t xml:space="preserve">Use solver to determine the </t>
    </r>
    <r>
      <rPr>
        <sz val="11"/>
        <color rgb="FFFF0000"/>
        <rFont val="Calibri"/>
        <family val="2"/>
        <scheme val="minor"/>
      </rPr>
      <t xml:space="preserve">dimensions </t>
    </r>
    <r>
      <rPr>
        <sz val="11"/>
        <color theme="1"/>
        <rFont val="Calibri"/>
        <family val="2"/>
        <scheme val="minor"/>
      </rPr>
      <t>of the cubic crate tha</t>
    </r>
    <r>
      <rPr>
        <b/>
        <sz val="11"/>
        <color theme="1"/>
        <rFont val="Calibri"/>
        <family val="2"/>
        <scheme val="minor"/>
      </rPr>
      <t>t minimises</t>
    </r>
    <r>
      <rPr>
        <sz val="11"/>
        <color theme="1"/>
        <rFont val="Calibri"/>
        <family val="2"/>
        <scheme val="minor"/>
      </rPr>
      <t xml:space="preserve"> the "</t>
    </r>
    <r>
      <rPr>
        <sz val="11"/>
        <color rgb="FFFF0000"/>
        <rFont val="Calibri"/>
        <family val="2"/>
        <scheme val="minor"/>
      </rPr>
      <t>potential cans</t>
    </r>
    <r>
      <rPr>
        <sz val="11"/>
        <color theme="1"/>
        <rFont val="Calibri"/>
        <family val="2"/>
        <scheme val="minor"/>
      </rPr>
      <t>" to reduce waste.</t>
    </r>
  </si>
  <si>
    <t>Metal_price</t>
  </si>
  <si>
    <t>Total_Metal_cost</t>
  </si>
  <si>
    <t>High Metal Price</t>
  </si>
  <si>
    <t>Created by Mr Prashan Karunaratne on 21/09/2017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</si>
  <si>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</si>
  <si>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</si>
  <si>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</si>
  <si>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</si>
  <si>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</si>
  <si>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</si>
  <si>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</si>
  <si>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</si>
  <si>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</t>
  </si>
  <si>
    <t>$C$2</t>
  </si>
  <si>
    <t>rod_cans</t>
  </si>
  <si>
    <t>Created by Amy Pham on 4/11/2025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</si>
</sst>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3" fillId="4" borderId="1" xfId="0" applyFont="1" applyFill="1" applyBorder="1"/>
    <xf numFmtId="0" fontId="2" fillId="0" borderId="0" xfId="0" applyFont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5" fillId="7" borderId="0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right"/>
    </xf>
    <xf numFmtId="0" fontId="7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8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/>
    <xf numFmtId="2" fontId="0" fillId="8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0</xdr:row>
      <xdr:rowOff>140969</xdr:rowOff>
    </xdr:from>
    <xdr:to>
      <xdr:col>8</xdr:col>
      <xdr:colOff>240030</xdr:colOff>
      <xdr:row>5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8960A2-08C8-6F30-6A58-4A311DA5A8DE}"/>
            </a:ext>
          </a:extLst>
        </xdr:cNvPr>
        <xdr:cNvSpPr txBox="1"/>
      </xdr:nvSpPr>
      <xdr:spPr>
        <a:xfrm>
          <a:off x="2777490" y="140969"/>
          <a:ext cx="3139440" cy="859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Set objective: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Surface area C4)/Min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changing variable cells(Radius and Height C1:C2)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Constrain: Vol = 375mL</a:t>
          </a:r>
          <a:endParaRPr lang="en-US" sz="1100"/>
        </a:p>
      </xdr:txBody>
    </xdr:sp>
    <xdr:clientData/>
  </xdr:twoCellAnchor>
  <xdr:twoCellAnchor>
    <xdr:from>
      <xdr:col>19</xdr:col>
      <xdr:colOff>304800</xdr:colOff>
      <xdr:row>0</xdr:row>
      <xdr:rowOff>152400</xdr:rowOff>
    </xdr:from>
    <xdr:to>
      <xdr:col>25</xdr:col>
      <xdr:colOff>323850</xdr:colOff>
      <xdr:row>5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2A3AF6-A0FB-6D70-C247-EFEA934641FF}"/>
            </a:ext>
          </a:extLst>
        </xdr:cNvPr>
        <xdr:cNvSpPr txBox="1"/>
      </xdr:nvSpPr>
      <xdr:spPr>
        <a:xfrm>
          <a:off x="13944600" y="152400"/>
          <a:ext cx="36195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Set objective: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Cans R7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)/Min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By changing variable cells: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 P2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Constrain: Total Cans R6 &gt;= 1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3C06-F219-4D13-A1C6-3ECCB1145B6F}">
  <sheetPr>
    <outlinePr summaryBelow="0"/>
  </sheetPr>
  <dimension ref="B1:G13"/>
  <sheetViews>
    <sheetView showGridLines="0" workbookViewId="0"/>
  </sheetViews>
  <sheetFormatPr defaultRowHeight="14.4" outlineLevelRow="1" outlineLevelCol="1" x14ac:dyDescent="0.3"/>
  <cols>
    <col min="3" max="3" width="16" bestFit="1" customWidth="1"/>
    <col min="4" max="7" width="13.88671875" bestFit="1" customWidth="1" outlineLevel="1"/>
  </cols>
  <sheetData>
    <row r="1" spans="2:7" ht="15" thickBot="1" x14ac:dyDescent="0.35"/>
    <row r="2" spans="2:7" ht="15.6" x14ac:dyDescent="0.3">
      <c r="B2" s="14" t="s">
        <v>62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64</v>
      </c>
      <c r="E3" s="20" t="s">
        <v>59</v>
      </c>
      <c r="F3" s="20" t="s">
        <v>61</v>
      </c>
      <c r="G3" s="20" t="s">
        <v>71</v>
      </c>
    </row>
    <row r="4" spans="2:7" ht="40.799999999999997" hidden="1" outlineLevel="1" x14ac:dyDescent="0.3">
      <c r="B4" s="16"/>
      <c r="C4" s="16"/>
      <c r="D4" s="11"/>
      <c r="E4" s="22" t="s">
        <v>60</v>
      </c>
      <c r="F4" s="22" t="s">
        <v>60</v>
      </c>
      <c r="G4" s="22" t="s">
        <v>72</v>
      </c>
    </row>
    <row r="5" spans="2:7" x14ac:dyDescent="0.3">
      <c r="B5" s="17" t="s">
        <v>63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57</v>
      </c>
      <c r="D6" s="23">
        <v>0.88</v>
      </c>
      <c r="E6" s="24">
        <v>1</v>
      </c>
      <c r="F6" s="24">
        <v>0.6</v>
      </c>
      <c r="G6" s="23">
        <v>0.88</v>
      </c>
    </row>
    <row r="7" spans="2:7" outlineLevel="1" x14ac:dyDescent="0.3">
      <c r="B7" s="16"/>
      <c r="C7" s="16" t="s">
        <v>69</v>
      </c>
      <c r="D7" s="11">
        <v>3.9081803617368198</v>
      </c>
      <c r="E7" s="11">
        <v>3.9081803617368198</v>
      </c>
      <c r="F7" s="11">
        <v>3.9081803617368198</v>
      </c>
      <c r="G7" s="21">
        <v>3.9081803617368198</v>
      </c>
    </row>
    <row r="8" spans="2:7" outlineLevel="1" x14ac:dyDescent="0.3">
      <c r="B8" s="16"/>
      <c r="C8" s="16" t="s">
        <v>70</v>
      </c>
      <c r="D8" s="11">
        <v>7.8150578232357599</v>
      </c>
      <c r="E8" s="11">
        <v>7.8150578232357599</v>
      </c>
      <c r="F8" s="11">
        <v>7.8150578232357599</v>
      </c>
      <c r="G8" s="21">
        <v>7.8150578232357599</v>
      </c>
    </row>
    <row r="9" spans="2:7" x14ac:dyDescent="0.3">
      <c r="B9" s="17" t="s">
        <v>65</v>
      </c>
      <c r="C9" s="17"/>
      <c r="D9" s="15"/>
      <c r="E9" s="15"/>
      <c r="F9" s="15"/>
      <c r="G9" s="15"/>
    </row>
    <row r="10" spans="2:7" ht="15" outlineLevel="1" thickBot="1" x14ac:dyDescent="0.35">
      <c r="B10" s="18"/>
      <c r="C10" s="18" t="s">
        <v>58</v>
      </c>
      <c r="D10" s="12">
        <v>854985.01793523203</v>
      </c>
      <c r="E10" s="12">
        <v>971573.88401730801</v>
      </c>
      <c r="F10" s="12">
        <v>582944.33041038504</v>
      </c>
      <c r="G10" s="12">
        <v>854985.01793523203</v>
      </c>
    </row>
    <row r="11" spans="2:7" x14ac:dyDescent="0.3">
      <c r="B11" t="s">
        <v>66</v>
      </c>
    </row>
    <row r="12" spans="2:7" x14ac:dyDescent="0.3">
      <c r="B12" t="s">
        <v>67</v>
      </c>
    </row>
    <row r="13" spans="2:7" x14ac:dyDescent="0.3">
      <c r="B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workbookViewId="0">
      <selection activeCell="P23" sqref="P23"/>
    </sheetView>
  </sheetViews>
  <sheetFormatPr defaultColWidth="8.77734375" defaultRowHeight="14.4" x14ac:dyDescent="0.3"/>
  <cols>
    <col min="1" max="1" width="16.77734375" style="1" bestFit="1" customWidth="1"/>
    <col min="2" max="2" width="11.33203125" bestFit="1" customWidth="1"/>
    <col min="4" max="13" width="9.109375" customWidth="1"/>
    <col min="14" max="14" width="9.44140625" customWidth="1"/>
    <col min="15" max="15" width="13.6640625" bestFit="1" customWidth="1"/>
    <col min="16" max="16" width="9.44140625" customWidth="1"/>
    <col min="17" max="17" width="16.44140625" bestFit="1" customWidth="1"/>
    <col min="18" max="18" width="12.6640625" bestFit="1" customWidth="1"/>
  </cols>
  <sheetData>
    <row r="1" spans="2:19" x14ac:dyDescent="0.3">
      <c r="B1" s="1" t="s">
        <v>0</v>
      </c>
      <c r="C1" s="2">
        <v>3.9081803617368198</v>
      </c>
      <c r="E1" s="1"/>
      <c r="O1" s="1" t="s">
        <v>22</v>
      </c>
      <c r="R1" s="1" t="s">
        <v>11</v>
      </c>
      <c r="S1" s="1" t="s">
        <v>12</v>
      </c>
    </row>
    <row r="2" spans="2:19" x14ac:dyDescent="0.3">
      <c r="B2" s="1" t="s">
        <v>1</v>
      </c>
      <c r="C2" s="9">
        <v>7.8150578232357599</v>
      </c>
      <c r="E2" s="1"/>
      <c r="O2" s="1" t="s">
        <v>8</v>
      </c>
      <c r="P2" s="2">
        <v>117.24541150136795</v>
      </c>
      <c r="Q2" s="1" t="s">
        <v>24</v>
      </c>
      <c r="R2" s="4">
        <f>P2/(2*$C$1)</f>
        <v>15.000000083064661</v>
      </c>
      <c r="S2">
        <f>_xlfn.FLOOR.MATH(R2)</f>
        <v>15</v>
      </c>
    </row>
    <row r="3" spans="2:19" x14ac:dyDescent="0.3">
      <c r="B3" s="1"/>
      <c r="E3" s="1"/>
      <c r="O3" s="1" t="s">
        <v>9</v>
      </c>
      <c r="P3">
        <f>P2</f>
        <v>117.24541150136795</v>
      </c>
      <c r="Q3" s="1" t="s">
        <v>25</v>
      </c>
      <c r="R3" s="4">
        <f t="shared" ref="R3:R4" si="0">P3/(2*$C$1)</f>
        <v>15.000000083064661</v>
      </c>
      <c r="S3">
        <f t="shared" ref="S3:S4" si="1">_xlfn.FLOOR.MATH(R3)</f>
        <v>15</v>
      </c>
    </row>
    <row r="4" spans="2:19" x14ac:dyDescent="0.3">
      <c r="B4" s="1" t="s">
        <v>2</v>
      </c>
      <c r="C4" s="7">
        <f>(2*PI()*C1*C2)+(2*PI()*C1*C1)</f>
        <v>287.87374341253593</v>
      </c>
      <c r="E4" s="1"/>
      <c r="O4" s="1" t="s">
        <v>1</v>
      </c>
      <c r="P4">
        <f>P2</f>
        <v>117.24541150136795</v>
      </c>
      <c r="Q4" s="1" t="s">
        <v>26</v>
      </c>
      <c r="R4" s="4">
        <f>P4/C2</f>
        <v>15.002500832786348</v>
      </c>
      <c r="S4">
        <f t="shared" si="1"/>
        <v>15</v>
      </c>
    </row>
    <row r="5" spans="2:19" x14ac:dyDescent="0.3">
      <c r="B5" s="1" t="s">
        <v>3</v>
      </c>
      <c r="C5" s="7">
        <f>PI()*C1*C1*C2</f>
        <v>374.99999730743002</v>
      </c>
      <c r="E5" s="1"/>
      <c r="O5" s="1"/>
      <c r="P5" s="1"/>
      <c r="Q5" s="4"/>
    </row>
    <row r="6" spans="2:19" x14ac:dyDescent="0.3">
      <c r="O6" s="1" t="s">
        <v>10</v>
      </c>
      <c r="R6" s="8">
        <f>R2*R3*R4</f>
        <v>3375.5627247622574</v>
      </c>
      <c r="S6" s="7">
        <f>S2*S3*S4</f>
        <v>3375</v>
      </c>
    </row>
    <row r="7" spans="2:19" x14ac:dyDescent="0.3">
      <c r="O7" s="1" t="s">
        <v>13</v>
      </c>
      <c r="R7" s="8">
        <f>R6-S6</f>
        <v>0.5627247622574032</v>
      </c>
    </row>
    <row r="8" spans="2:19" x14ac:dyDescent="0.3">
      <c r="C8" s="7">
        <f>PI()*C1*C1*C2</f>
        <v>374.99999730743002</v>
      </c>
      <c r="D8" s="5">
        <v>2</v>
      </c>
      <c r="E8" s="5">
        <f>D8+0.5</f>
        <v>2.5</v>
      </c>
      <c r="F8" s="5">
        <f t="shared" ref="F8:L8" si="2">E8+0.5</f>
        <v>3</v>
      </c>
      <c r="G8" s="5">
        <f t="shared" si="2"/>
        <v>3.5</v>
      </c>
      <c r="H8" s="5">
        <f t="shared" si="2"/>
        <v>4</v>
      </c>
      <c r="I8" s="5">
        <f t="shared" si="2"/>
        <v>4.5</v>
      </c>
      <c r="J8" s="5">
        <f t="shared" si="2"/>
        <v>5</v>
      </c>
      <c r="K8" s="5">
        <f t="shared" si="2"/>
        <v>5.5</v>
      </c>
      <c r="L8" s="5">
        <f t="shared" si="2"/>
        <v>6</v>
      </c>
      <c r="M8" s="5" t="s">
        <v>0</v>
      </c>
      <c r="O8" s="1"/>
    </row>
    <row r="9" spans="2:19" x14ac:dyDescent="0.3">
      <c r="C9" s="6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4"/>
    </row>
    <row r="10" spans="2:19" x14ac:dyDescent="0.3">
      <c r="C10" s="6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3" t="s">
        <v>16</v>
      </c>
      <c r="Q10" s="8">
        <v>0.88</v>
      </c>
    </row>
    <row r="11" spans="2:19" x14ac:dyDescent="0.3">
      <c r="C11" s="6">
        <f t="shared" ref="C11:C19" si="3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3" t="s">
        <v>14</v>
      </c>
      <c r="Q11" s="8">
        <f>C4*Metal_price</f>
        <v>253.32889420303161</v>
      </c>
    </row>
    <row r="12" spans="2:19" x14ac:dyDescent="0.3">
      <c r="C12" s="6">
        <f t="shared" si="3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3" t="s">
        <v>15</v>
      </c>
      <c r="Q12" s="8">
        <f>S6*Metal_Cost_per_can</f>
        <v>854985.01793523168</v>
      </c>
    </row>
    <row r="13" spans="2:19" x14ac:dyDescent="0.3">
      <c r="C13" s="6">
        <f t="shared" si="3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3">
      <c r="C14" s="6">
        <f t="shared" si="3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3">
      <c r="C15" s="6">
        <f t="shared" si="3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3" t="s">
        <v>17</v>
      </c>
      <c r="Q15">
        <f>Q17*0.5</f>
        <v>0.4</v>
      </c>
      <c r="R15">
        <v>0.1</v>
      </c>
    </row>
    <row r="16" spans="2:19" x14ac:dyDescent="0.3">
      <c r="C16" s="6">
        <f t="shared" si="3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3" t="s">
        <v>18</v>
      </c>
      <c r="Q16">
        <f>AVERAGE(Q15,Q17)</f>
        <v>0.60000000000000009</v>
      </c>
      <c r="R16">
        <v>0.2</v>
      </c>
    </row>
    <row r="17" spans="1:18" x14ac:dyDescent="0.3">
      <c r="C17" s="6">
        <f t="shared" si="3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3" t="s">
        <v>19</v>
      </c>
      <c r="Q17" s="2">
        <v>0.8</v>
      </c>
      <c r="R17">
        <v>0.4</v>
      </c>
    </row>
    <row r="18" spans="1:18" x14ac:dyDescent="0.3">
      <c r="C18" s="6">
        <f t="shared" si="3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3" t="s">
        <v>20</v>
      </c>
      <c r="Q18">
        <f>AVERAGE(Q17,Q19)</f>
        <v>1.2000000000000002</v>
      </c>
      <c r="R18">
        <v>0.2</v>
      </c>
    </row>
    <row r="19" spans="1:18" x14ac:dyDescent="0.3">
      <c r="C19" s="6">
        <f t="shared" si="3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3" t="s">
        <v>21</v>
      </c>
      <c r="Q19">
        <f>Q17*2</f>
        <v>1.6</v>
      </c>
      <c r="R19">
        <v>0.1</v>
      </c>
    </row>
    <row r="20" spans="1:18" x14ac:dyDescent="0.3">
      <c r="C20" s="6" t="s">
        <v>1</v>
      </c>
    </row>
    <row r="22" spans="1:18" x14ac:dyDescent="0.3">
      <c r="A22" s="1" t="s">
        <v>38</v>
      </c>
    </row>
    <row r="23" spans="1:18" x14ac:dyDescent="0.3">
      <c r="B23" s="1"/>
    </row>
    <row r="24" spans="1:18" x14ac:dyDescent="0.3">
      <c r="A24" s="1" t="s">
        <v>4</v>
      </c>
      <c r="B24" s="1" t="s">
        <v>29</v>
      </c>
      <c r="C24" t="s">
        <v>44</v>
      </c>
      <c r="N24" s="10"/>
    </row>
    <row r="25" spans="1:18" x14ac:dyDescent="0.3">
      <c r="C25" t="s">
        <v>45</v>
      </c>
    </row>
    <row r="26" spans="1:18" x14ac:dyDescent="0.3">
      <c r="B26" s="1"/>
      <c r="C26" t="s">
        <v>46</v>
      </c>
    </row>
    <row r="28" spans="1:18" x14ac:dyDescent="0.3">
      <c r="A28" s="1" t="s">
        <v>5</v>
      </c>
      <c r="B28" s="1" t="s">
        <v>30</v>
      </c>
      <c r="C28" t="s">
        <v>47</v>
      </c>
    </row>
    <row r="29" spans="1:18" x14ac:dyDescent="0.3">
      <c r="B29" s="1"/>
      <c r="C29" t="s">
        <v>48</v>
      </c>
    </row>
    <row r="31" spans="1:18" x14ac:dyDescent="0.3">
      <c r="A31" s="1" t="s">
        <v>6</v>
      </c>
      <c r="B31" s="1" t="s">
        <v>31</v>
      </c>
      <c r="C31" t="s">
        <v>49</v>
      </c>
    </row>
    <row r="32" spans="1:18" x14ac:dyDescent="0.3">
      <c r="B32" s="1"/>
      <c r="C32" t="s">
        <v>23</v>
      </c>
    </row>
    <row r="33" spans="1:3" x14ac:dyDescent="0.3">
      <c r="B33" s="1"/>
      <c r="C33" t="s">
        <v>50</v>
      </c>
    </row>
    <row r="34" spans="1:3" x14ac:dyDescent="0.3">
      <c r="B34" s="1"/>
      <c r="C34" t="s">
        <v>51</v>
      </c>
    </row>
    <row r="36" spans="1:3" x14ac:dyDescent="0.3">
      <c r="A36" s="1" t="s">
        <v>36</v>
      </c>
      <c r="B36" s="1" t="s">
        <v>32</v>
      </c>
      <c r="C36" t="s">
        <v>52</v>
      </c>
    </row>
    <row r="37" spans="1:3" x14ac:dyDescent="0.3">
      <c r="B37" s="1"/>
      <c r="C37" t="s">
        <v>53</v>
      </c>
    </row>
    <row r="38" spans="1:3" x14ac:dyDescent="0.3">
      <c r="B38" s="1"/>
      <c r="C38" t="s">
        <v>27</v>
      </c>
    </row>
    <row r="39" spans="1:3" x14ac:dyDescent="0.3">
      <c r="B39" s="1"/>
      <c r="C39" t="s">
        <v>54</v>
      </c>
    </row>
    <row r="41" spans="1:3" x14ac:dyDescent="0.3">
      <c r="A41" s="1" t="s">
        <v>6</v>
      </c>
      <c r="B41" s="1" t="s">
        <v>33</v>
      </c>
      <c r="C41" t="s">
        <v>55</v>
      </c>
    </row>
    <row r="42" spans="1:3" x14ac:dyDescent="0.3">
      <c r="B42" s="1"/>
      <c r="C42" t="s">
        <v>56</v>
      </c>
    </row>
    <row r="44" spans="1:3" x14ac:dyDescent="0.3">
      <c r="A44" s="1" t="s">
        <v>37</v>
      </c>
      <c r="B44" s="1" t="s">
        <v>34</v>
      </c>
      <c r="C44" t="s">
        <v>28</v>
      </c>
    </row>
    <row r="45" spans="1:3" x14ac:dyDescent="0.3">
      <c r="B45" s="1"/>
      <c r="C45" t="s">
        <v>39</v>
      </c>
    </row>
    <row r="46" spans="1:3" x14ac:dyDescent="0.3">
      <c r="B46" s="1"/>
      <c r="C46" t="s">
        <v>40</v>
      </c>
    </row>
    <row r="47" spans="1:3" x14ac:dyDescent="0.3">
      <c r="B47" s="1"/>
      <c r="C47" t="s">
        <v>41</v>
      </c>
    </row>
    <row r="48" spans="1:3" x14ac:dyDescent="0.3">
      <c r="B48" s="1"/>
      <c r="C48" t="s">
        <v>42</v>
      </c>
    </row>
    <row r="50" spans="1:3" x14ac:dyDescent="0.3">
      <c r="A50" s="1" t="s">
        <v>7</v>
      </c>
      <c r="B50" s="1" t="s">
        <v>35</v>
      </c>
      <c r="C50" t="s">
        <v>43</v>
      </c>
    </row>
  </sheetData>
  <scenarios current="0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rod_cans" locked="1" count="2" user="Amy Pham" comment="Created by Amy Pham on 4/11/2025">
      <inputCells r="C1" val="3.90818036173682"/>
      <inputCells r="C2" val="7.81505782323576"/>
    </scenario>
  </scenario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 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Amy Pham</cp:lastModifiedBy>
  <dcterms:created xsi:type="dcterms:W3CDTF">2017-09-21T05:23:43Z</dcterms:created>
  <dcterms:modified xsi:type="dcterms:W3CDTF">2025-04-12T04:06:02Z</dcterms:modified>
</cp:coreProperties>
</file>