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2025\Coursera\EXCEL for BUSINESS\EXCEL_ADVANCED\Week 2\20250423_practice\"/>
    </mc:Choice>
  </mc:AlternateContent>
  <xr:revisionPtr revIDLastSave="0" documentId="13_ncr:1_{A652DFFB-89B7-484E-81F5-6858AB6FA02B}" xr6:coauthVersionLast="47" xr6:coauthVersionMax="47" xr10:uidLastSave="{00000000-0000-0000-0000-000000000000}"/>
  <bookViews>
    <workbookView xWindow="28680" yWindow="-120" windowWidth="25440" windowHeight="15270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5" l="1" a="1"/>
  <c r="F20" i="5" s="1"/>
  <c r="F4" i="5" a="1"/>
  <c r="F4" i="5" s="1"/>
  <c r="D4" i="5" a="1"/>
  <c r="D5" i="5" s="1"/>
  <c r="I17" i="5"/>
  <c r="I16" i="5"/>
  <c r="I15" i="5"/>
  <c r="I14" i="5"/>
  <c r="I13" i="5"/>
  <c r="I12" i="5"/>
  <c r="I11" i="5"/>
  <c r="I10" i="5"/>
  <c r="F21" i="5" l="1"/>
  <c r="F22" i="5"/>
  <c r="D20" i="5"/>
  <c r="D27" i="5"/>
  <c r="D19" i="5"/>
  <c r="D11" i="5"/>
  <c r="D34" i="5"/>
  <c r="D26" i="5"/>
  <c r="D18" i="5"/>
  <c r="D10" i="5"/>
  <c r="D28" i="5"/>
  <c r="D4" i="5"/>
  <c r="D17" i="5"/>
  <c r="D32" i="5"/>
  <c r="D24" i="5"/>
  <c r="D16" i="5"/>
  <c r="D8" i="5"/>
  <c r="D9" i="5"/>
  <c r="D31" i="5"/>
  <c r="D23" i="5"/>
  <c r="D15" i="5"/>
  <c r="D7" i="5"/>
  <c r="D25" i="5"/>
  <c r="D30" i="5"/>
  <c r="D22" i="5"/>
  <c r="D14" i="5"/>
  <c r="D6" i="5"/>
  <c r="D36" i="5"/>
  <c r="D12" i="5"/>
  <c r="D35" i="5"/>
  <c r="D33" i="5"/>
  <c r="D29" i="5"/>
  <c r="D21" i="5"/>
  <c r="D13" i="5"/>
  <c r="I7" i="5" a="1"/>
  <c r="I7" i="5" s="1"/>
  <c r="I8" i="5" a="1"/>
  <c r="I8" i="5" s="1"/>
  <c r="I9" i="5" a="1"/>
  <c r="I9" i="5" s="1"/>
  <c r="D4" i="1"/>
  <c r="D5" i="1"/>
  <c r="D6" i="1"/>
  <c r="N7" i="2" s="1"/>
  <c r="D7" i="1"/>
  <c r="N8" i="2" s="1"/>
  <c r="D8" i="1"/>
  <c r="D9" i="1"/>
  <c r="N10" i="2" s="1"/>
  <c r="D10" i="1"/>
  <c r="N11" i="2" s="1"/>
  <c r="D11" i="1"/>
  <c r="D12" i="1"/>
  <c r="N13" i="2" s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M12" i="3" l="1"/>
  <c r="N9" i="2"/>
  <c r="M10" i="3"/>
  <c r="Q12" i="3"/>
  <c r="O12" i="3"/>
  <c r="N14" i="2"/>
  <c r="N6" i="2"/>
  <c r="Q10" i="3"/>
  <c r="N5" i="2"/>
  <c r="O10" i="3"/>
  <c r="N12" i="2"/>
  <c r="R12" i="3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A5" i="2" l="1"/>
  <c r="B5" i="2" s="1"/>
  <c r="H4" i="5" s="1"/>
  <c r="A13" i="2"/>
  <c r="A8" i="2"/>
  <c r="A6" i="2"/>
  <c r="B6" i="2" s="1"/>
  <c r="A14" i="2"/>
  <c r="A7" i="2"/>
  <c r="B7" i="2" s="1"/>
  <c r="A9" i="2"/>
  <c r="B9" i="2" s="1"/>
  <c r="A12" i="2"/>
  <c r="A10" i="2"/>
  <c r="B10" i="2" s="1"/>
  <c r="A11" i="2"/>
  <c r="B8" i="2"/>
  <c r="B11" i="2"/>
  <c r="B12" i="2"/>
  <c r="B13" i="2"/>
  <c r="B14" i="2"/>
</calcChain>
</file>

<file path=xl/sharedStrings.xml><?xml version="1.0" encoding="utf-8"?>
<sst xmlns="http://schemas.openxmlformats.org/spreadsheetml/2006/main" count="259" uniqueCount="132">
  <si>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</si>
  <si>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</si>
  <si>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</si>
  <si>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</si>
  <si>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</si>
  <si>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</si>
  <si>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</si>
  <si>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</si>
  <si>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</si>
  <si>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</si>
  <si>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</si>
  <si>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</si>
  <si>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</si>
  <si>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</si>
  <si>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</si>
  <si>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</si>
  <si>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</si>
  <si>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</si>
  <si>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</si>
  <si>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</si>
  <si>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</si>
  <si>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</si>
  <si>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</si>
  <si>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</si>
  <si>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</si>
  <si>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</si>
  <si>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</si>
  <si>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</si>
  <si>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</si>
  <si>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</si>
  <si>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</si>
  <si>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</si>
  <si>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</si>
  <si>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</si>
  <si>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</si>
  <si>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</si>
  <si>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</si>
  <si>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</si>
  <si>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</si>
  <si>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</si>
  <si>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</si>
  <si>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</si>
  <si>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</si>
  <si>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</si>
  <si>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</si>
  <si>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</si>
  <si>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</si>
  <si>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</si>
  <si>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</si>
  <si>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</si>
  <si>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</si>
  <si>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</si>
  <si>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</si>
  <si>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</si>
  <si>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</si>
  <si>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</si>
  <si>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</si>
  <si>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</si>
  <si>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</si>
  <si>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</si>
  <si>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</si>
  <si>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</si>
  <si>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</si>
  <si>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</si>
  <si>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</si>
  <si>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</si>
  <si>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</si>
  <si>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</si>
  <si>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</si>
  <si>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</si>
  <si>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</si>
  <si>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</si>
  <si>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</si>
  <si>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</si>
  <si>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</si>
  <si>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</si>
  <si>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</si>
  <si>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</si>
  <si>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</si>
  <si>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</si>
  <si>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</si>
  <si>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</si>
  <si>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</si>
  <si>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</si>
  <si>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</si>
  <si>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</si>
  <si>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</si>
  <si>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</si>
  <si>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</si>
  <si>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</si>
  <si>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</si>
  <si>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</si>
  <si>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</si>
  <si>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</si>
  <si>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</si>
  <si>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</si>
  <si>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</si>
  <si>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</si>
  <si>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</si>
  <si>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</si>
  <si>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</si>
  <si>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</si>
  <si>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</si>
  <si>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</si>
  <si>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</si>
  <si>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</si>
  <si>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</si>
  <si>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</si>
  <si>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</si>
  <si>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</si>
  <si>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</si>
  <si>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</si>
  <si>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</si>
  <si>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</si>
  <si>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</si>
  <si>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</si>
  <si>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</si>
  <si>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</si>
  <si>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</si>
  <si>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</si>
  <si>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</si>
  <si>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</si>
  <si>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</si>
  <si>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</si>
  <si>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</si>
  <si>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</si>
  <si>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</si>
  <si>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</si>
  <si>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</si>
  <si>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</si>
  <si>
    <t>Ctrl+Shift+Enter</t>
  </si>
  <si>
    <t>LARGE(array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</si>
</sst>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Border="1"/>
    <xf numFmtId="0" fontId="3" fillId="0" borderId="0" xfId="0" applyFont="1"/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Border="1"/>
    <xf numFmtId="0" fontId="6" fillId="0" borderId="0" xfId="2"/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3" fillId="2" borderId="11" xfId="1" applyBorder="1" applyAlignment="1"/>
    <xf numFmtId="0" fontId="3" fillId="2" borderId="17" xfId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Border="1"/>
    <xf numFmtId="0" fontId="4" fillId="0" borderId="0" xfId="0" applyFont="1"/>
    <xf numFmtId="0" fontId="0" fillId="0" borderId="4" xfId="0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2" fontId="0" fillId="7" borderId="14" xfId="0" applyNumberFormat="1" applyFill="1" applyBorder="1" applyAlignment="1">
      <alignment horizontal="center"/>
    </xf>
    <xf numFmtId="2" fontId="0" fillId="7" borderId="16" xfId="0" applyNumberFormat="1" applyFill="1" applyBorder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7" borderId="4" xfId="0" applyNumberFormat="1" applyFill="1" applyBorder="1" applyAlignment="1">
      <alignment horizontal="center"/>
    </xf>
    <xf numFmtId="2" fontId="0" fillId="7" borderId="18" xfId="0" applyNumberFormat="1" applyFill="1" applyBorder="1" applyAlignment="1">
      <alignment horizontal="center"/>
    </xf>
    <xf numFmtId="2" fontId="0" fillId="7" borderId="19" xfId="0" applyNumberFormat="1" applyFill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9765625" defaultRowHeight="13.8" x14ac:dyDescent="0.25"/>
  <cols>
    <col min="1" max="1" width="6.5" style="5" customWidth="1"/>
    <col min="2" max="2" width="9.3984375" style="6" customWidth="1"/>
    <col min="3" max="3" width="11.09765625" customWidth="1"/>
    <col min="4" max="5" width="10.09765625" customWidth="1"/>
    <col min="6" max="6" width="11.5" customWidth="1"/>
    <col min="7" max="7" width="10.09765625" customWidth="1"/>
    <col min="8" max="8" width="11.09765625" customWidth="1"/>
    <col min="9" max="9" width="10.796875" customWidth="1"/>
    <col min="10" max="10" width="3.796875" customWidth="1"/>
    <col min="11" max="11" width="3.59765625" style="5" customWidth="1"/>
    <col min="12" max="12" width="13.09765625" bestFit="1" customWidth="1"/>
    <col min="13" max="18" width="11.09765625" customWidth="1"/>
    <col min="19" max="251" width="9.69921875" customWidth="1"/>
  </cols>
  <sheetData>
    <row r="1" spans="1:18" ht="34.35" customHeight="1" x14ac:dyDescent="0.25">
      <c r="A1" s="13" t="s">
        <v>77</v>
      </c>
      <c r="B1" s="7"/>
      <c r="C1" s="8"/>
      <c r="D1" s="8"/>
      <c r="E1" s="8"/>
      <c r="F1" s="8"/>
      <c r="G1" s="8"/>
      <c r="H1" s="9"/>
      <c r="I1" s="9"/>
      <c r="J1" s="11"/>
      <c r="K1" s="11"/>
      <c r="L1" s="12"/>
      <c r="M1" s="11"/>
      <c r="N1" s="11"/>
      <c r="O1" s="11"/>
      <c r="P1" s="11"/>
      <c r="Q1" s="11"/>
      <c r="R1" s="11"/>
    </row>
    <row r="2" spans="1:18" x14ac:dyDescent="0.25">
      <c r="K2"/>
      <c r="L2" s="5"/>
    </row>
    <row r="3" spans="1:18" x14ac:dyDescent="0.25">
      <c r="A3" s="44" t="s">
        <v>18</v>
      </c>
      <c r="B3" s="45" t="s">
        <v>19</v>
      </c>
      <c r="C3" s="45" t="s">
        <v>81</v>
      </c>
      <c r="D3" s="45" t="s">
        <v>29</v>
      </c>
      <c r="E3" s="45" t="s">
        <v>28</v>
      </c>
      <c r="F3" s="45" t="s">
        <v>31</v>
      </c>
      <c r="G3" s="45" t="s">
        <v>30</v>
      </c>
      <c r="H3" s="45" t="s">
        <v>42</v>
      </c>
      <c r="I3" s="45" t="s">
        <v>20</v>
      </c>
      <c r="K3"/>
      <c r="L3" s="1" t="s">
        <v>21</v>
      </c>
      <c r="M3" s="2">
        <f>SUM(Sales[[Australia]:[China]])</f>
        <v>44486400</v>
      </c>
    </row>
    <row r="4" spans="1:18" x14ac:dyDescent="0.25">
      <c r="A4" s="48">
        <v>2008</v>
      </c>
      <c r="B4" s="49" t="s">
        <v>22</v>
      </c>
      <c r="C4" s="2">
        <v>208800</v>
      </c>
      <c r="D4" s="2">
        <v>151700</v>
      </c>
      <c r="E4" s="2">
        <v>163800</v>
      </c>
      <c r="F4" s="50"/>
      <c r="G4" s="50"/>
      <c r="H4" s="50"/>
      <c r="I4" s="51">
        <f>SUM(Sales[[#This Row],[Australia]:[China]])</f>
        <v>524300</v>
      </c>
      <c r="K4"/>
      <c r="L4" s="1" t="s">
        <v>23</v>
      </c>
      <c r="M4" s="17">
        <f>ROWS(Sales[])</f>
        <v>41</v>
      </c>
    </row>
    <row r="5" spans="1:18" x14ac:dyDescent="0.25">
      <c r="A5" s="48">
        <v>2008</v>
      </c>
      <c r="B5" s="49" t="s">
        <v>24</v>
      </c>
      <c r="C5" s="2">
        <v>206400</v>
      </c>
      <c r="D5" s="2">
        <v>150100</v>
      </c>
      <c r="E5" s="2">
        <v>161200</v>
      </c>
      <c r="F5" s="50"/>
      <c r="G5" s="50"/>
      <c r="H5" s="50"/>
      <c r="I5" s="2">
        <f>SUM(Sales[[#This Row],[Australia]:[China]])</f>
        <v>517700</v>
      </c>
      <c r="K5"/>
      <c r="L5" s="5"/>
    </row>
    <row r="6" spans="1:18" x14ac:dyDescent="0.25">
      <c r="A6" s="48">
        <v>2008</v>
      </c>
      <c r="B6" s="49" t="s">
        <v>25</v>
      </c>
      <c r="C6" s="2">
        <v>209900</v>
      </c>
      <c r="D6" s="2">
        <v>149400</v>
      </c>
      <c r="E6" s="2">
        <v>160700</v>
      </c>
      <c r="F6" s="50"/>
      <c r="G6" s="50"/>
      <c r="H6" s="50"/>
      <c r="I6" s="2">
        <f>SUM(Sales[[#This Row],[Australia]:[China]])</f>
        <v>520000</v>
      </c>
      <c r="L6" s="5"/>
    </row>
    <row r="7" spans="1:18" x14ac:dyDescent="0.25">
      <c r="A7" s="48">
        <v>2008</v>
      </c>
      <c r="B7" s="49" t="s">
        <v>26</v>
      </c>
      <c r="C7" s="2">
        <v>209600</v>
      </c>
      <c r="D7" s="2">
        <v>151400</v>
      </c>
      <c r="E7" s="2">
        <v>164900</v>
      </c>
      <c r="F7" s="50"/>
      <c r="G7" s="50"/>
      <c r="H7" s="50"/>
      <c r="I7" s="2">
        <f>SUM(Sales[[#This Row],[Australia]:[China]])</f>
        <v>525900</v>
      </c>
      <c r="L7" s="46" t="s">
        <v>27</v>
      </c>
      <c r="M7" s="47" t="str">
        <f>Sales[[#Headers],[Australia]]</f>
        <v>Australia</v>
      </c>
      <c r="N7" s="47" t="str">
        <f>Sales[[#Headers],[UK]]</f>
        <v>UK</v>
      </c>
      <c r="O7" s="47" t="str">
        <f>Sales[[#Headers],[US]]</f>
        <v>US</v>
      </c>
      <c r="P7" s="47" t="str">
        <f>Sales[[#Headers],[Singapore]]</f>
        <v>Singapore</v>
      </c>
      <c r="Q7" s="47" t="str">
        <f>Sales[[#Headers],[France]]</f>
        <v>France</v>
      </c>
      <c r="R7" s="47" t="str">
        <f>Sales[[#Headers],[China]]</f>
        <v>China</v>
      </c>
    </row>
    <row r="8" spans="1:18" x14ac:dyDescent="0.25">
      <c r="A8" s="48">
        <v>2009</v>
      </c>
      <c r="B8" s="49" t="s">
        <v>22</v>
      </c>
      <c r="C8" s="2">
        <v>208400</v>
      </c>
      <c r="D8" s="2">
        <v>149300</v>
      </c>
      <c r="E8" s="2">
        <v>163100</v>
      </c>
      <c r="F8" s="50"/>
      <c r="G8" s="50"/>
      <c r="H8" s="50"/>
      <c r="I8" s="2">
        <f>SUM(Sales[[#This Row],[Australia]:[China]])</f>
        <v>520800</v>
      </c>
      <c r="K8" s="3">
        <v>0</v>
      </c>
      <c r="L8" s="43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48">
        <v>2009</v>
      </c>
      <c r="B9" s="49" t="s">
        <v>24</v>
      </c>
      <c r="C9" s="2">
        <v>202900</v>
      </c>
      <c r="D9" s="2">
        <v>148300</v>
      </c>
      <c r="E9" s="2">
        <v>159400</v>
      </c>
      <c r="F9" s="50"/>
      <c r="G9" s="50"/>
      <c r="H9" s="50"/>
      <c r="I9" s="2">
        <f>SUM(Sales[[#This Row],[Australia]:[China]])</f>
        <v>510600</v>
      </c>
      <c r="K9" s="3">
        <v>1</v>
      </c>
      <c r="L9" s="43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48">
        <v>2009</v>
      </c>
      <c r="B10" s="49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50"/>
      <c r="H10" s="50"/>
      <c r="I10" s="2">
        <f>SUM(Sales[[#This Row],[Australia]:[China]])</f>
        <v>752700</v>
      </c>
      <c r="K10" s="3">
        <v>2</v>
      </c>
      <c r="L10" s="43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48">
        <v>2009</v>
      </c>
      <c r="B11" s="49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50"/>
      <c r="H11" s="50"/>
      <c r="I11" s="2">
        <f>SUM(Sales[[#This Row],[Australia]:[China]])</f>
        <v>763000</v>
      </c>
      <c r="K11" s="3">
        <v>3</v>
      </c>
      <c r="L11" s="43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48">
        <v>2010</v>
      </c>
      <c r="B12" s="49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50"/>
      <c r="H12" s="50"/>
      <c r="I12" s="2">
        <f>SUM(Sales[[#This Row],[Australia]:[China]])</f>
        <v>770500</v>
      </c>
      <c r="K12" s="3">
        <v>4</v>
      </c>
      <c r="L12" s="43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48">
        <v>2010</v>
      </c>
      <c r="B13" s="49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50"/>
      <c r="I13" s="2">
        <f>SUM(Sales[[#This Row],[Australia]:[China]])</f>
        <v>891400</v>
      </c>
      <c r="K13"/>
      <c r="L13" s="5"/>
    </row>
    <row r="14" spans="1:18" x14ac:dyDescent="0.25">
      <c r="A14" s="48">
        <v>2010</v>
      </c>
      <c r="B14" s="49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50"/>
      <c r="I14" s="2">
        <f>SUM(Sales[[#This Row],[Australia]:[China]])</f>
        <v>898400</v>
      </c>
      <c r="K14"/>
      <c r="L14" s="5"/>
    </row>
    <row r="15" spans="1:18" x14ac:dyDescent="0.25">
      <c r="A15" s="48">
        <v>2010</v>
      </c>
      <c r="B15" s="49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/>
      <c r="L15" s="4" t="s">
        <v>79</v>
      </c>
      <c r="M15" s="39" t="s">
        <v>81</v>
      </c>
      <c r="N15" s="39" t="s">
        <v>29</v>
      </c>
      <c r="O15" s="39" t="s">
        <v>28</v>
      </c>
      <c r="P15" s="39" t="s">
        <v>31</v>
      </c>
      <c r="Q15" s="39" t="s">
        <v>30</v>
      </c>
      <c r="R15" s="40" t="s">
        <v>42</v>
      </c>
    </row>
    <row r="16" spans="1:18" x14ac:dyDescent="0.25">
      <c r="A16" s="48">
        <v>2011</v>
      </c>
      <c r="B16" s="49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/>
      <c r="L16" s="43">
        <v>1</v>
      </c>
      <c r="M16" s="2">
        <f>LARGE(Sales[Australia],TopQtr[[#This Row],[Best Quarters]:[Best Quarters]])</f>
        <v>292500</v>
      </c>
      <c r="N16" s="2">
        <f>LARGE(Sales[UK],TopQtr[[#This Row],[Best Quarters]:[Best Quarters]])</f>
        <v>153800</v>
      </c>
      <c r="O16" s="2">
        <f>LARGE(Sales[US],TopQtr[[#This Row],[Best Quarters]:[Best Quarters]])</f>
        <v>165000</v>
      </c>
      <c r="P16" s="2">
        <f>LARGE(Sales[Singapore],TopQtr[[#This Row],[Best Quarters]:[Best Quarters]])</f>
        <v>295500</v>
      </c>
      <c r="Q16" s="2">
        <f>LARGE(Sales[France],TopQtr[[#This Row],[Best Quarters]:[Best Quarters]])</f>
        <v>149700</v>
      </c>
      <c r="R16" s="2">
        <f>LARGE(Sales[China],TopQtr[[#This Row],[Best Quarters]:[Best Quarters]])</f>
        <v>302400</v>
      </c>
    </row>
    <row r="17" spans="1:18" x14ac:dyDescent="0.25">
      <c r="A17" s="48">
        <v>2011</v>
      </c>
      <c r="B17" s="49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/>
      <c r="L17" s="43">
        <v>2</v>
      </c>
      <c r="M17" s="2">
        <f>LARGE(Sales[Australia],TopQtr[[#This Row],[Best Quarters]:[Best Quarters]])</f>
        <v>279200</v>
      </c>
      <c r="N17" s="2">
        <f>LARGE(Sales[UK],TopQtr[[#This Row],[Best Quarters]:[Best Quarters]])</f>
        <v>152200</v>
      </c>
      <c r="O17" s="2">
        <f>LARGE(Sales[US],TopQtr[[#This Row],[Best Quarters]:[Best Quarters]])</f>
        <v>164900</v>
      </c>
      <c r="P17" s="2">
        <f>LARGE(Sales[Singapore],TopQtr[[#This Row],[Best Quarters]:[Best Quarters]])</f>
        <v>290200</v>
      </c>
      <c r="Q17" s="2">
        <f>LARGE(Sales[France],TopQtr[[#This Row],[Best Quarters]:[Best Quarters]])</f>
        <v>149200</v>
      </c>
      <c r="R17" s="2">
        <f>LARGE(Sales[China],TopQtr[[#This Row],[Best Quarters]:[Best Quarters]])</f>
        <v>289400</v>
      </c>
    </row>
    <row r="18" spans="1:18" x14ac:dyDescent="0.25">
      <c r="A18" s="48">
        <v>2011</v>
      </c>
      <c r="B18" s="49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/>
      <c r="L18" s="43">
        <v>3</v>
      </c>
      <c r="M18" s="2">
        <f>LARGE(Sales[Australia],TopQtr[[#This Row],[Best Quarters]:[Best Quarters]])</f>
        <v>276600</v>
      </c>
      <c r="N18" s="2">
        <f>LARGE(Sales[UK],TopQtr[[#This Row],[Best Quarters]:[Best Quarters]])</f>
        <v>151900</v>
      </c>
      <c r="O18" s="2">
        <f>LARGE(Sales[US],TopQtr[[#This Row],[Best Quarters]:[Best Quarters]])</f>
        <v>164800</v>
      </c>
      <c r="P18" s="2">
        <f>LARGE(Sales[Singapore],TopQtr[[#This Row],[Best Quarters]:[Best Quarters]])</f>
        <v>285500</v>
      </c>
      <c r="Q18" s="2">
        <f>LARGE(Sales[France],TopQtr[[#This Row],[Best Quarters]:[Best Quarters]])</f>
        <v>148400</v>
      </c>
      <c r="R18" s="2">
        <f>LARGE(Sales[China],TopQtr[[#This Row],[Best Quarters]:[Best Quarters]])</f>
        <v>288700</v>
      </c>
    </row>
    <row r="19" spans="1:18" x14ac:dyDescent="0.25">
      <c r="A19" s="48">
        <v>2011</v>
      </c>
      <c r="B19" s="49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/>
      <c r="L19" s="5"/>
    </row>
    <row r="20" spans="1:18" x14ac:dyDescent="0.25">
      <c r="A20" s="48">
        <v>2012</v>
      </c>
      <c r="B20" s="49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/>
      <c r="L20" s="5"/>
    </row>
    <row r="21" spans="1:18" x14ac:dyDescent="0.25">
      <c r="A21" s="48">
        <v>2012</v>
      </c>
      <c r="B21" s="49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/>
      <c r="L21" s="5" t="s">
        <v>41</v>
      </c>
    </row>
    <row r="22" spans="1:18" x14ac:dyDescent="0.25">
      <c r="A22" s="48">
        <v>2012</v>
      </c>
      <c r="B22" s="49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/>
      <c r="L22" s="5"/>
    </row>
    <row r="23" spans="1:18" x14ac:dyDescent="0.25">
      <c r="A23" s="48">
        <v>2012</v>
      </c>
      <c r="B23" s="49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/>
      <c r="L23" s="5"/>
    </row>
    <row r="24" spans="1:18" x14ac:dyDescent="0.25">
      <c r="A24" s="48">
        <v>2013</v>
      </c>
      <c r="B24" s="49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/>
      <c r="L24" s="5"/>
    </row>
    <row r="25" spans="1:18" x14ac:dyDescent="0.25">
      <c r="A25" s="48">
        <v>2013</v>
      </c>
      <c r="B25" s="49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/>
      <c r="L25" s="5"/>
    </row>
    <row r="26" spans="1:18" x14ac:dyDescent="0.25">
      <c r="A26" s="48">
        <v>2013</v>
      </c>
      <c r="B26" s="49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/>
      <c r="L26" s="5"/>
    </row>
    <row r="27" spans="1:18" x14ac:dyDescent="0.25">
      <c r="A27" s="48">
        <v>2013</v>
      </c>
      <c r="B27" s="49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/>
      <c r="L27" s="5"/>
    </row>
    <row r="28" spans="1:18" x14ac:dyDescent="0.25">
      <c r="A28" s="48">
        <v>2014</v>
      </c>
      <c r="B28" s="49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/>
      <c r="L28" s="5"/>
    </row>
    <row r="29" spans="1:18" x14ac:dyDescent="0.25">
      <c r="A29" s="48">
        <v>2014</v>
      </c>
      <c r="B29" s="49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/>
      <c r="L29" s="5"/>
    </row>
    <row r="30" spans="1:18" x14ac:dyDescent="0.25">
      <c r="A30" s="48">
        <v>2014</v>
      </c>
      <c r="B30" s="49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/>
      <c r="L30" s="5"/>
    </row>
    <row r="31" spans="1:18" x14ac:dyDescent="0.25">
      <c r="A31" s="48">
        <v>2014</v>
      </c>
      <c r="B31" s="49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/>
      <c r="L31" s="5"/>
    </row>
    <row r="32" spans="1:18" x14ac:dyDescent="0.25">
      <c r="A32" s="48">
        <v>2015</v>
      </c>
      <c r="B32" s="49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/>
      <c r="L32" s="5"/>
    </row>
    <row r="33" spans="1:12" x14ac:dyDescent="0.25">
      <c r="A33" s="48">
        <v>2015</v>
      </c>
      <c r="B33" s="49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/>
      <c r="L33" s="5"/>
    </row>
    <row r="34" spans="1:12" x14ac:dyDescent="0.25">
      <c r="A34" s="48">
        <v>2015</v>
      </c>
      <c r="B34" s="49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/>
      <c r="L34" s="5"/>
    </row>
    <row r="35" spans="1:12" x14ac:dyDescent="0.25">
      <c r="A35" s="48">
        <v>2015</v>
      </c>
      <c r="B35" s="49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/>
      <c r="L35" s="5"/>
    </row>
    <row r="36" spans="1:12" x14ac:dyDescent="0.25">
      <c r="A36" s="48">
        <v>2016</v>
      </c>
      <c r="B36" s="49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/>
      <c r="L36" s="5"/>
    </row>
    <row r="37" spans="1:12" x14ac:dyDescent="0.25">
      <c r="A37" s="48">
        <v>2016</v>
      </c>
      <c r="B37" s="49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/>
      <c r="L37" s="5"/>
    </row>
    <row r="38" spans="1:12" x14ac:dyDescent="0.25">
      <c r="A38" s="48">
        <v>2016</v>
      </c>
      <c r="B38" s="49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/>
      <c r="L38" s="5"/>
    </row>
    <row r="39" spans="1:12" x14ac:dyDescent="0.25">
      <c r="A39" s="48">
        <v>2016</v>
      </c>
      <c r="B39" s="49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/>
      <c r="L39" s="5"/>
    </row>
    <row r="40" spans="1:12" x14ac:dyDescent="0.25">
      <c r="A40" s="48">
        <v>2017</v>
      </c>
      <c r="B40" s="49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/>
      <c r="L40" s="5"/>
    </row>
    <row r="41" spans="1:12" x14ac:dyDescent="0.25">
      <c r="A41" s="48">
        <v>2017</v>
      </c>
      <c r="B41" s="49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/>
      <c r="L41" s="5"/>
    </row>
    <row r="42" spans="1:12" x14ac:dyDescent="0.25">
      <c r="A42" s="48">
        <v>2017</v>
      </c>
      <c r="B42" s="49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48">
        <v>2017</v>
      </c>
      <c r="B43" s="49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41">
        <f>SUM(Sales[[#This Row],[Australia]:[China]])</f>
        <v>1217000</v>
      </c>
    </row>
    <row r="44" spans="1:12" x14ac:dyDescent="0.25">
      <c r="A44" s="48">
        <v>2018</v>
      </c>
      <c r="B44" s="49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I36"/>
  <sheetViews>
    <sheetView tabSelected="1" zoomScaleNormal="100" workbookViewId="0">
      <selection activeCell="F23" sqref="F23"/>
    </sheetView>
  </sheetViews>
  <sheetFormatPr defaultRowHeight="13.8" x14ac:dyDescent="0.25"/>
  <cols>
    <col min="1" max="1" width="10" customWidth="1"/>
    <col min="2" max="2" width="35.09765625" customWidth="1"/>
    <col min="3" max="3" width="12" style="19" customWidth="1"/>
    <col min="4" max="4" width="12" style="6" customWidth="1"/>
    <col min="5" max="5" width="5.09765625" customWidth="1"/>
    <col min="6" max="6" width="25.796875" customWidth="1"/>
    <col min="7" max="7" width="1.796875" customWidth="1"/>
    <col min="8" max="9" width="12.19921875" style="6" customWidth="1"/>
  </cols>
  <sheetData>
    <row r="1" spans="1:9" ht="34.5" customHeight="1" x14ac:dyDescent="0.25">
      <c r="A1" s="13" t="s">
        <v>78</v>
      </c>
      <c r="B1" s="13"/>
      <c r="C1" s="20"/>
      <c r="D1" s="20"/>
      <c r="F1" s="13" t="s">
        <v>117</v>
      </c>
      <c r="G1" s="13"/>
      <c r="H1" s="22"/>
      <c r="I1" s="22"/>
    </row>
    <row r="2" spans="1:9" ht="14.4" thickBot="1" x14ac:dyDescent="0.3">
      <c r="D2" s="70" t="s">
        <v>130</v>
      </c>
      <c r="F2" s="70" t="s">
        <v>130</v>
      </c>
    </row>
    <row r="3" spans="1:9" x14ac:dyDescent="0.25">
      <c r="A3" s="26" t="s">
        <v>82</v>
      </c>
      <c r="B3" s="34" t="s">
        <v>116</v>
      </c>
      <c r="C3" s="35" t="s">
        <v>75</v>
      </c>
      <c r="D3" s="36" t="s">
        <v>118</v>
      </c>
      <c r="F3" s="60" t="s">
        <v>129</v>
      </c>
      <c r="G3" s="61"/>
      <c r="H3" s="62" t="s">
        <v>128</v>
      </c>
      <c r="I3" s="62"/>
    </row>
    <row r="4" spans="1:9" x14ac:dyDescent="0.25">
      <c r="A4" s="30" t="s">
        <v>83</v>
      </c>
      <c r="B4" t="s">
        <v>43</v>
      </c>
      <c r="C4" s="19">
        <v>16.559999999999999</v>
      </c>
      <c r="D4" s="68">
        <f t="array" ref="D4:D36">C4:C36*H4</f>
        <v>12.653926559999999</v>
      </c>
      <c r="F4" s="71">
        <f t="array" ref="F4">SUM(H7:H9*I7:I9)</f>
        <v>77.956134519999992</v>
      </c>
      <c r="H4" s="63">
        <f>'Conversion Table'!B5</f>
        <v>0.76412599999999997</v>
      </c>
      <c r="I4" s="63"/>
    </row>
    <row r="5" spans="1:9" x14ac:dyDescent="0.25">
      <c r="A5" s="30" t="s">
        <v>84</v>
      </c>
      <c r="B5" t="s">
        <v>44</v>
      </c>
      <c r="C5" s="19">
        <v>11.5</v>
      </c>
      <c r="D5" s="68">
        <v>8.7874490000000005</v>
      </c>
    </row>
    <row r="6" spans="1:9" x14ac:dyDescent="0.25">
      <c r="A6" s="30" t="s">
        <v>85</v>
      </c>
      <c r="B6" t="s">
        <v>45</v>
      </c>
      <c r="C6" s="19">
        <v>12.42</v>
      </c>
      <c r="D6" s="68">
        <v>9.4904449199999998</v>
      </c>
      <c r="F6" s="67" t="s">
        <v>76</v>
      </c>
      <c r="G6" s="67"/>
      <c r="H6" s="23" t="s">
        <v>119</v>
      </c>
      <c r="I6" s="23" t="s">
        <v>120</v>
      </c>
    </row>
    <row r="7" spans="1:9" x14ac:dyDescent="0.25">
      <c r="A7" s="30" t="s">
        <v>86</v>
      </c>
      <c r="B7" t="s">
        <v>46</v>
      </c>
      <c r="C7" s="19">
        <v>10.35</v>
      </c>
      <c r="D7" s="68">
        <v>7.9087040999999996</v>
      </c>
      <c r="F7" s="64" t="s">
        <v>58</v>
      </c>
      <c r="G7" s="65"/>
      <c r="H7" s="24">
        <v>2</v>
      </c>
      <c r="I7" s="25">
        <f t="array" ref="I7">INDEX(AUD_Price,MATCH(F7,TRIM(Product_Name),0))</f>
        <v>7.3814571600000001</v>
      </c>
    </row>
    <row r="8" spans="1:9" x14ac:dyDescent="0.25">
      <c r="A8" s="30" t="s">
        <v>87</v>
      </c>
      <c r="B8" t="s">
        <v>47</v>
      </c>
      <c r="C8" s="19">
        <v>4.9000000000000004</v>
      </c>
      <c r="D8" s="68">
        <v>3.7442174000000001</v>
      </c>
      <c r="F8" s="64" t="s">
        <v>47</v>
      </c>
      <c r="G8" s="65"/>
      <c r="H8" s="24">
        <v>3</v>
      </c>
      <c r="I8" s="25">
        <f t="array" ref="I8">INDEX(AUD_Price,MATCH(F8,TRIM(Product_Name),0))</f>
        <v>3.7442174000000001</v>
      </c>
    </row>
    <row r="9" spans="1:9" x14ac:dyDescent="0.25">
      <c r="A9" s="30" t="s">
        <v>88</v>
      </c>
      <c r="B9" t="s">
        <v>121</v>
      </c>
      <c r="C9" s="19">
        <v>17.940000000000001</v>
      </c>
      <c r="D9" s="68">
        <v>13.708420440000001</v>
      </c>
      <c r="F9" s="64" t="s">
        <v>61</v>
      </c>
      <c r="G9" s="65"/>
      <c r="H9" s="24">
        <v>8</v>
      </c>
      <c r="I9" s="25">
        <f t="array" ref="I9">INDEX(AUD_Price,MATCH(F9,TRIM(Product_Name),0))</f>
        <v>6.4950709999999994</v>
      </c>
    </row>
    <row r="10" spans="1:9" x14ac:dyDescent="0.25">
      <c r="A10" s="30" t="s">
        <v>89</v>
      </c>
      <c r="B10" t="s">
        <v>48</v>
      </c>
      <c r="C10" s="19">
        <v>21.99</v>
      </c>
      <c r="D10" s="68">
        <v>16.803130739999997</v>
      </c>
      <c r="F10" s="64"/>
      <c r="G10" s="65"/>
      <c r="H10" s="24"/>
      <c r="I10" s="25" t="e">
        <f t="shared" ref="I10:I17" si="0">INDEX(AUD_Price,MATCH(F10,Product_Name,0))</f>
        <v>#N/A</v>
      </c>
    </row>
    <row r="11" spans="1:9" x14ac:dyDescent="0.25">
      <c r="A11" s="30" t="s">
        <v>90</v>
      </c>
      <c r="B11" t="s">
        <v>49</v>
      </c>
      <c r="C11" s="19">
        <v>7.9</v>
      </c>
      <c r="D11" s="68">
        <v>6.0365954000000004</v>
      </c>
      <c r="F11" s="64"/>
      <c r="G11" s="65"/>
      <c r="H11" s="24"/>
      <c r="I11" s="25" t="e">
        <f t="shared" si="0"/>
        <v>#N/A</v>
      </c>
    </row>
    <row r="12" spans="1:9" x14ac:dyDescent="0.25">
      <c r="A12" s="30" t="s">
        <v>91</v>
      </c>
      <c r="B12" t="s">
        <v>50</v>
      </c>
      <c r="C12" s="19">
        <v>7.45</v>
      </c>
      <c r="D12" s="68">
        <v>5.6927386999999996</v>
      </c>
      <c r="F12" s="64"/>
      <c r="G12" s="65"/>
      <c r="H12" s="24"/>
      <c r="I12" s="25" t="e">
        <f t="shared" si="0"/>
        <v>#N/A</v>
      </c>
    </row>
    <row r="13" spans="1:9" x14ac:dyDescent="0.25">
      <c r="A13" s="30" t="s">
        <v>92</v>
      </c>
      <c r="B13" t="s">
        <v>51</v>
      </c>
      <c r="C13" s="19">
        <v>22.08</v>
      </c>
      <c r="D13" s="68">
        <v>16.871902079999998</v>
      </c>
      <c r="F13" s="64"/>
      <c r="G13" s="65"/>
      <c r="H13" s="24"/>
      <c r="I13" s="25" t="e">
        <f t="shared" si="0"/>
        <v>#N/A</v>
      </c>
    </row>
    <row r="14" spans="1:9" x14ac:dyDescent="0.25">
      <c r="A14" s="30" t="s">
        <v>93</v>
      </c>
      <c r="B14" t="s">
        <v>52</v>
      </c>
      <c r="C14" s="19">
        <v>24.29</v>
      </c>
      <c r="D14" s="68">
        <v>18.560620539999999</v>
      </c>
      <c r="F14" s="64"/>
      <c r="G14" s="65"/>
      <c r="H14" s="24"/>
      <c r="I14" s="25" t="e">
        <f t="shared" si="0"/>
        <v>#N/A</v>
      </c>
    </row>
    <row r="15" spans="1:9" x14ac:dyDescent="0.25">
      <c r="A15" s="30" t="s">
        <v>94</v>
      </c>
      <c r="B15" t="s">
        <v>53</v>
      </c>
      <c r="C15" s="19">
        <v>13.11</v>
      </c>
      <c r="D15" s="68">
        <v>10.017691859999999</v>
      </c>
      <c r="F15" s="64"/>
      <c r="G15" s="65"/>
      <c r="H15" s="24"/>
      <c r="I15" s="25" t="e">
        <f t="shared" si="0"/>
        <v>#N/A</v>
      </c>
    </row>
    <row r="16" spans="1:9" x14ac:dyDescent="0.25">
      <c r="A16" s="30" t="s">
        <v>95</v>
      </c>
      <c r="B16" t="s">
        <v>54</v>
      </c>
      <c r="C16" s="19">
        <v>6.9</v>
      </c>
      <c r="D16" s="68">
        <v>5.2724694000000003</v>
      </c>
      <c r="F16" s="64"/>
      <c r="G16" s="65"/>
      <c r="H16" s="24"/>
      <c r="I16" s="25" t="e">
        <f t="shared" si="0"/>
        <v>#N/A</v>
      </c>
    </row>
    <row r="17" spans="1:9" x14ac:dyDescent="0.25">
      <c r="A17" s="30" t="s">
        <v>96</v>
      </c>
      <c r="B17" t="s">
        <v>55</v>
      </c>
      <c r="C17" s="19">
        <v>6.9</v>
      </c>
      <c r="D17" s="68">
        <v>5.2724694000000003</v>
      </c>
      <c r="F17" s="64"/>
      <c r="G17" s="65"/>
      <c r="H17" s="24"/>
      <c r="I17" s="25" t="e">
        <f t="shared" si="0"/>
        <v>#N/A</v>
      </c>
    </row>
    <row r="18" spans="1:9" ht="14.4" thickBot="1" x14ac:dyDescent="0.3">
      <c r="A18" s="30" t="s">
        <v>97</v>
      </c>
      <c r="B18" t="s">
        <v>56</v>
      </c>
      <c r="C18" s="19">
        <v>9.66</v>
      </c>
      <c r="D18" s="68">
        <v>7.3814571600000001</v>
      </c>
    </row>
    <row r="19" spans="1:9" ht="14.4" thickBot="1" x14ac:dyDescent="0.3">
      <c r="A19" s="30" t="s">
        <v>98</v>
      </c>
      <c r="B19" t="s">
        <v>57</v>
      </c>
      <c r="C19" s="19">
        <v>13.8</v>
      </c>
      <c r="D19" s="68">
        <v>10.544938800000001</v>
      </c>
      <c r="F19" s="27" t="s">
        <v>122</v>
      </c>
      <c r="H19" s="66" t="s">
        <v>123</v>
      </c>
      <c r="I19" s="66"/>
    </row>
    <row r="20" spans="1:9" x14ac:dyDescent="0.25">
      <c r="A20" s="30" t="s">
        <v>99</v>
      </c>
      <c r="B20" t="s">
        <v>58</v>
      </c>
      <c r="C20" s="19">
        <v>9.66</v>
      </c>
      <c r="D20" s="68">
        <v>7.3814571600000001</v>
      </c>
      <c r="F20" s="72">
        <f t="array" ref="F20:F22">LARGE(D4:D36,{1;2;3})</f>
        <v>18.560620539999999</v>
      </c>
      <c r="H20" s="28" t="s">
        <v>126</v>
      </c>
      <c r="I20" s="29"/>
    </row>
    <row r="21" spans="1:9" x14ac:dyDescent="0.25">
      <c r="A21" s="30" t="s">
        <v>100</v>
      </c>
      <c r="B21" t="s">
        <v>59</v>
      </c>
      <c r="C21" s="19">
        <v>6.9</v>
      </c>
      <c r="D21" s="68">
        <v>5.2724694000000003</v>
      </c>
      <c r="F21" s="72">
        <v>16.871902079999998</v>
      </c>
      <c r="H21" s="30" t="s">
        <v>127</v>
      </c>
      <c r="I21" s="31"/>
    </row>
    <row r="22" spans="1:9" ht="14.4" thickBot="1" x14ac:dyDescent="0.3">
      <c r="A22" s="30" t="s">
        <v>101</v>
      </c>
      <c r="B22" t="s">
        <v>60</v>
      </c>
      <c r="C22" s="19">
        <v>6.9</v>
      </c>
      <c r="D22" s="68">
        <v>5.2724694000000003</v>
      </c>
      <c r="F22" s="73">
        <v>16.803130739999997</v>
      </c>
      <c r="H22" s="32"/>
      <c r="I22" s="33"/>
    </row>
    <row r="23" spans="1:9" x14ac:dyDescent="0.25">
      <c r="A23" s="30" t="s">
        <v>102</v>
      </c>
      <c r="B23" t="s">
        <v>61</v>
      </c>
      <c r="C23" s="19">
        <v>8.5</v>
      </c>
      <c r="D23" s="68">
        <v>6.4950709999999994</v>
      </c>
      <c r="F23" s="70" t="s">
        <v>131</v>
      </c>
    </row>
    <row r="24" spans="1:9" x14ac:dyDescent="0.25">
      <c r="A24" s="30" t="s">
        <v>103</v>
      </c>
      <c r="B24" t="s">
        <v>62</v>
      </c>
      <c r="C24" s="19">
        <v>4.25</v>
      </c>
      <c r="D24" s="68">
        <v>3.2475354999999997</v>
      </c>
    </row>
    <row r="25" spans="1:9" x14ac:dyDescent="0.25">
      <c r="A25" s="30" t="s">
        <v>104</v>
      </c>
      <c r="B25" t="s">
        <v>63</v>
      </c>
      <c r="C25" s="19">
        <v>12.42</v>
      </c>
      <c r="D25" s="68">
        <v>9.4904449199999998</v>
      </c>
    </row>
    <row r="26" spans="1:9" x14ac:dyDescent="0.25">
      <c r="A26" s="30" t="s">
        <v>105</v>
      </c>
      <c r="B26" t="s">
        <v>64</v>
      </c>
      <c r="C26" s="19">
        <v>14.49</v>
      </c>
      <c r="D26" s="68">
        <v>11.07218574</v>
      </c>
    </row>
    <row r="27" spans="1:9" x14ac:dyDescent="0.25">
      <c r="A27" s="30" t="s">
        <v>106</v>
      </c>
      <c r="B27" t="s">
        <v>65</v>
      </c>
      <c r="C27" s="19">
        <v>14.49</v>
      </c>
      <c r="D27" s="68">
        <v>11.07218574</v>
      </c>
    </row>
    <row r="28" spans="1:9" x14ac:dyDescent="0.25">
      <c r="A28" s="30" t="s">
        <v>107</v>
      </c>
      <c r="B28" t="s">
        <v>66</v>
      </c>
      <c r="C28" s="19">
        <v>11.45</v>
      </c>
      <c r="D28" s="68">
        <v>8.7492426999999999</v>
      </c>
    </row>
    <row r="29" spans="1:9" x14ac:dyDescent="0.25">
      <c r="A29" s="30" t="s">
        <v>108</v>
      </c>
      <c r="B29" t="s">
        <v>67</v>
      </c>
      <c r="C29" s="19">
        <v>13.11</v>
      </c>
      <c r="D29" s="68">
        <v>10.017691859999999</v>
      </c>
    </row>
    <row r="30" spans="1:9" x14ac:dyDescent="0.25">
      <c r="A30" s="30" t="s">
        <v>109</v>
      </c>
      <c r="B30" t="s">
        <v>68</v>
      </c>
      <c r="C30" s="19">
        <v>12.42</v>
      </c>
      <c r="D30" s="68">
        <v>9.4904449199999998</v>
      </c>
    </row>
    <row r="31" spans="1:9" x14ac:dyDescent="0.25">
      <c r="A31" s="30" t="s">
        <v>110</v>
      </c>
      <c r="B31" t="s">
        <v>69</v>
      </c>
      <c r="C31" s="19">
        <v>13.11</v>
      </c>
      <c r="D31" s="68">
        <v>10.017691859999999</v>
      </c>
    </row>
    <row r="32" spans="1:9" x14ac:dyDescent="0.25">
      <c r="A32" s="30" t="s">
        <v>111</v>
      </c>
      <c r="B32" t="s">
        <v>70</v>
      </c>
      <c r="C32" s="19">
        <v>10.35</v>
      </c>
      <c r="D32" s="68">
        <v>7.9087040999999996</v>
      </c>
    </row>
    <row r="33" spans="1:4" x14ac:dyDescent="0.25">
      <c r="A33" s="30" t="s">
        <v>112</v>
      </c>
      <c r="B33" t="s">
        <v>71</v>
      </c>
      <c r="C33" s="19">
        <v>13.8</v>
      </c>
      <c r="D33" s="68">
        <v>10.544938800000001</v>
      </c>
    </row>
    <row r="34" spans="1:4" x14ac:dyDescent="0.25">
      <c r="A34" s="30" t="s">
        <v>113</v>
      </c>
      <c r="B34" t="s">
        <v>72</v>
      </c>
      <c r="C34" s="19">
        <v>12.88</v>
      </c>
      <c r="D34" s="68">
        <v>9.8419428799999995</v>
      </c>
    </row>
    <row r="35" spans="1:4" x14ac:dyDescent="0.25">
      <c r="A35" s="30" t="s">
        <v>114</v>
      </c>
      <c r="B35" t="s">
        <v>73</v>
      </c>
      <c r="C35" s="19">
        <v>16.559999999999999</v>
      </c>
      <c r="D35" s="68">
        <v>12.653926559999999</v>
      </c>
    </row>
    <row r="36" spans="1:4" ht="14.4" thickBot="1" x14ac:dyDescent="0.3">
      <c r="A36" s="32" t="s">
        <v>115</v>
      </c>
      <c r="B36" s="37" t="s">
        <v>74</v>
      </c>
      <c r="C36" s="38">
        <v>11.04</v>
      </c>
      <c r="D36" s="69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B7" sqref="B7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  <col min="4" max="4" width="8.8984375" style="6"/>
    <col min="27" max="27" width="21.8984375" bestFit="1" customWidth="1"/>
  </cols>
  <sheetData>
    <row r="1" spans="1:28" ht="34.5" customHeight="1" x14ac:dyDescent="0.25">
      <c r="A1" s="13" t="s">
        <v>40</v>
      </c>
      <c r="B1" s="7"/>
      <c r="C1" s="8"/>
      <c r="D1" s="52"/>
    </row>
    <row r="2" spans="1:28" x14ac:dyDescent="0.25">
      <c r="AA2" t="s">
        <v>0</v>
      </c>
      <c r="AB2" s="15" t="s">
        <v>13</v>
      </c>
    </row>
    <row r="3" spans="1:28" x14ac:dyDescent="0.25">
      <c r="A3" s="57" t="s">
        <v>0</v>
      </c>
      <c r="B3" s="57" t="s">
        <v>1</v>
      </c>
      <c r="C3" s="57" t="s">
        <v>2</v>
      </c>
      <c r="D3" s="58" t="str">
        <f t="shared" ref="D3" si="0">_xlfn.IFNA(VLOOKUP(A3,CodeLookup,2,0),"")</f>
        <v>USD</v>
      </c>
      <c r="AA3" t="s">
        <v>6</v>
      </c>
      <c r="AB3" s="15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59" t="str">
        <f t="shared" ref="D4:D13" si="1">_xlfn.IFNA(VLOOKUP(A4,CodeLookup,2,0),"")</f>
        <v>EUR</v>
      </c>
      <c r="AA4" t="s">
        <v>7</v>
      </c>
      <c r="AB4" s="15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59" t="str">
        <f t="shared" si="1"/>
        <v>GBP</v>
      </c>
      <c r="AA5" t="s">
        <v>9</v>
      </c>
      <c r="AB5" s="15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59" t="str">
        <f t="shared" si="1"/>
        <v>INR</v>
      </c>
      <c r="AA6" t="s">
        <v>12</v>
      </c>
      <c r="AB6" s="15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59" t="str">
        <f t="shared" si="1"/>
        <v>AUD</v>
      </c>
      <c r="AA7" t="s">
        <v>3</v>
      </c>
      <c r="AB7" s="15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59" t="str">
        <f t="shared" si="1"/>
        <v>CAD</v>
      </c>
      <c r="AA8" t="s">
        <v>4</v>
      </c>
      <c r="AB8" s="15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59" t="str">
        <f t="shared" si="1"/>
        <v>SGD</v>
      </c>
      <c r="AA9" t="s">
        <v>5</v>
      </c>
      <c r="AB9" s="15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59" t="str">
        <f t="shared" si="1"/>
        <v>CHF</v>
      </c>
      <c r="AA10" t="s">
        <v>11</v>
      </c>
      <c r="AB10" s="15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59" t="str">
        <f t="shared" si="1"/>
        <v>MYR</v>
      </c>
      <c r="AA11" t="s">
        <v>10</v>
      </c>
      <c r="AB11" s="15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59" t="str">
        <f t="shared" si="1"/>
        <v>JPY</v>
      </c>
      <c r="AA12" t="s">
        <v>8</v>
      </c>
      <c r="AB12" s="15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59" t="str">
        <f t="shared" si="1"/>
        <v>CNY</v>
      </c>
    </row>
    <row r="21" spans="1:1" x14ac:dyDescent="0.25">
      <c r="A21" s="18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N14"/>
  <sheetViews>
    <sheetView workbookViewId="0">
      <selection activeCell="A3" sqref="A3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42" customWidth="1"/>
  </cols>
  <sheetData>
    <row r="1" spans="1:14" ht="34.5" customHeight="1" x14ac:dyDescent="0.25">
      <c r="A1" s="13" t="s">
        <v>39</v>
      </c>
      <c r="B1" s="7"/>
      <c r="C1" s="8"/>
      <c r="D1" s="8"/>
      <c r="E1" s="8"/>
      <c r="F1" s="8"/>
      <c r="G1" s="8"/>
      <c r="H1" s="9"/>
      <c r="I1" s="10"/>
      <c r="J1" s="11"/>
      <c r="K1" s="11"/>
      <c r="L1" s="12"/>
    </row>
    <row r="3" spans="1:14" x14ac:dyDescent="0.25">
      <c r="A3" s="55" t="s">
        <v>38</v>
      </c>
      <c r="B3" s="56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4" x14ac:dyDescent="0.25">
      <c r="A4" s="55" t="s">
        <v>13</v>
      </c>
      <c r="B4" s="14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4" x14ac:dyDescent="0.25">
      <c r="A5" s="53" t="str">
        <f t="shared" ref="A5:A14" si="0">INDEX(rateCodes,MATCH(ROW()-4,$N$5:$N$14,0))</f>
        <v>AUD</v>
      </c>
      <c r="B5" s="14">
        <f>INDEX('Current Rates'!$C$4:$C$13,MATCH('Conversion Table'!A5,rateCodes,0))</f>
        <v>0.76412599999999997</v>
      </c>
      <c r="C5" s="14"/>
      <c r="D5" s="14"/>
      <c r="E5" s="14"/>
      <c r="F5" s="14"/>
      <c r="G5" s="14"/>
      <c r="H5" s="14"/>
      <c r="I5" s="14"/>
      <c r="J5" s="14"/>
      <c r="K5" s="14"/>
      <c r="L5" s="14"/>
      <c r="N5" s="3">
        <f>COUNTIFS(rateCodes,"&lt;="&amp;'Current Rates'!D4)</f>
        <v>5</v>
      </c>
    </row>
    <row r="6" spans="1:14" x14ac:dyDescent="0.25">
      <c r="A6" s="53" t="str">
        <f t="shared" si="0"/>
        <v>CAD</v>
      </c>
      <c r="B6" s="14">
        <f>INDEX('Current Rates'!$C$4:$C$13,MATCH('Conversion Table'!A6,rateCodes,0))</f>
        <v>0.77757200000000004</v>
      </c>
      <c r="C6" s="14"/>
      <c r="D6" s="14"/>
      <c r="E6" s="14"/>
      <c r="F6" s="14"/>
      <c r="G6" s="14"/>
      <c r="H6" s="14"/>
      <c r="I6" s="14"/>
      <c r="J6" s="14"/>
      <c r="K6" s="14"/>
      <c r="L6" s="14"/>
      <c r="N6" s="3">
        <f>COUNTIFS(rateCodes,"&lt;="&amp;'Current Rates'!D5)</f>
        <v>6</v>
      </c>
    </row>
    <row r="7" spans="1:14" x14ac:dyDescent="0.25">
      <c r="A7" s="53" t="str">
        <f t="shared" si="0"/>
        <v>CHF</v>
      </c>
      <c r="B7" s="14">
        <f>INDEX('Current Rates'!$C$4:$C$13,MATCH('Conversion Table'!A7,rateCodes,0))</f>
        <v>1.001593</v>
      </c>
      <c r="C7" s="14"/>
      <c r="D7" s="14"/>
      <c r="E7" s="14"/>
      <c r="F7" s="14"/>
      <c r="G7" s="14"/>
      <c r="H7" s="14"/>
      <c r="I7" s="14"/>
      <c r="J7" s="14"/>
      <c r="K7" s="14"/>
      <c r="L7" s="14"/>
      <c r="N7" s="3">
        <f>COUNTIFS(rateCodes,"&lt;="&amp;'Current Rates'!D6)</f>
        <v>7</v>
      </c>
    </row>
    <row r="8" spans="1:14" x14ac:dyDescent="0.25">
      <c r="A8" s="53" t="str">
        <f t="shared" si="0"/>
        <v>CNY</v>
      </c>
      <c r="B8" s="14">
        <f>INDEX('Current Rates'!$C$4:$C$13,MATCH('Conversion Table'!A8,rateCodes,0))</f>
        <v>0.150338</v>
      </c>
      <c r="C8" s="14"/>
      <c r="D8" s="14"/>
      <c r="E8" s="14"/>
      <c r="F8" s="14"/>
      <c r="G8" s="14"/>
      <c r="H8" s="14"/>
      <c r="I8" s="14"/>
      <c r="J8" s="14"/>
      <c r="K8" s="14"/>
      <c r="L8" s="14"/>
      <c r="N8" s="3">
        <f>COUNTIFS(rateCodes,"&lt;="&amp;'Current Rates'!D7)</f>
        <v>1</v>
      </c>
    </row>
    <row r="9" spans="1:14" x14ac:dyDescent="0.25">
      <c r="A9" s="53" t="str">
        <f t="shared" si="0"/>
        <v>EUR</v>
      </c>
      <c r="B9" s="14">
        <f>INDEX('Current Rates'!$C$4:$C$13,MATCH('Conversion Table'!A9,rateCodes,0))</f>
        <v>1.1633519999999999</v>
      </c>
      <c r="C9" s="14"/>
      <c r="D9" s="14"/>
      <c r="E9" s="14"/>
      <c r="F9" s="14"/>
      <c r="G9" s="14"/>
      <c r="H9" s="14"/>
      <c r="I9" s="14"/>
      <c r="J9" s="14"/>
      <c r="K9" s="14"/>
      <c r="L9" s="14"/>
      <c r="N9" s="3">
        <f>COUNTIFS(rateCodes,"&lt;="&amp;'Current Rates'!D8)</f>
        <v>2</v>
      </c>
    </row>
    <row r="10" spans="1:14" x14ac:dyDescent="0.25">
      <c r="A10" s="53" t="str">
        <f t="shared" si="0"/>
        <v>GBP</v>
      </c>
      <c r="B10" s="14">
        <f>INDEX('Current Rates'!$C$4:$C$13,MATCH('Conversion Table'!A10,rateCodes,0))</f>
        <v>1.312846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N10" s="3">
        <f>COUNTIFS(rateCodes,"&lt;="&amp;'Current Rates'!D9)</f>
        <v>10</v>
      </c>
    </row>
    <row r="11" spans="1:14" x14ac:dyDescent="0.25">
      <c r="A11" s="53" t="str">
        <f t="shared" si="0"/>
        <v>INR</v>
      </c>
      <c r="B11" s="14">
        <f>INDEX('Current Rates'!$C$4:$C$13,MATCH('Conversion Table'!A11,rateCodes,0))</f>
        <v>1.5412E-2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N11" s="3">
        <f>COUNTIFS(rateCodes,"&lt;="&amp;'Current Rates'!D10)</f>
        <v>3</v>
      </c>
    </row>
    <row r="12" spans="1:14" x14ac:dyDescent="0.25">
      <c r="A12" s="53" t="str">
        <f t="shared" si="0"/>
        <v>JPY</v>
      </c>
      <c r="B12" s="14">
        <f>INDEX('Current Rates'!$C$4:$C$13,MATCH('Conversion Table'!A12,rateCodes,0))</f>
        <v>8.7600000000000004E-3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N12" s="3">
        <f>COUNTIFS(rateCodes,"&lt;="&amp;'Current Rates'!D11)</f>
        <v>9</v>
      </c>
    </row>
    <row r="13" spans="1:14" x14ac:dyDescent="0.25">
      <c r="A13" s="53" t="str">
        <f t="shared" si="0"/>
        <v>MYR</v>
      </c>
      <c r="B13" s="14">
        <f>INDEX('Current Rates'!$C$4:$C$13,MATCH('Conversion Table'!A13,rateCodes,0))</f>
        <v>0.23580699999999999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N13" s="3">
        <f>COUNTIFS(rateCodes,"&lt;="&amp;'Current Rates'!D12)</f>
        <v>8</v>
      </c>
    </row>
    <row r="14" spans="1:14" x14ac:dyDescent="0.25">
      <c r="A14" s="53" t="str">
        <f t="shared" si="0"/>
        <v>SGD</v>
      </c>
      <c r="B14" s="14">
        <f>INDEX('Current Rates'!$C$4:$C$13,MATCH('Conversion Table'!A14,rateCodes,0))</f>
        <v>0.73106700000000002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N14" s="3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C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69921875" style="19" customWidth="1"/>
    <col min="4" max="4" width="5.09765625" customWidth="1"/>
  </cols>
  <sheetData>
    <row r="1" spans="1:3" ht="34.5" customHeight="1" x14ac:dyDescent="0.25">
      <c r="A1" s="13" t="s">
        <v>124</v>
      </c>
      <c r="B1" s="13"/>
      <c r="C1" s="20"/>
    </row>
    <row r="3" spans="1:3" x14ac:dyDescent="0.25">
      <c r="A3" s="16" t="s">
        <v>82</v>
      </c>
      <c r="B3" s="16" t="s">
        <v>116</v>
      </c>
      <c r="C3" s="21" t="s">
        <v>125</v>
      </c>
    </row>
    <row r="4" spans="1:3" x14ac:dyDescent="0.25">
      <c r="A4" t="s">
        <v>83</v>
      </c>
      <c r="B4" t="s">
        <v>43</v>
      </c>
      <c r="C4" s="19">
        <v>15.56</v>
      </c>
    </row>
    <row r="5" spans="1:3" x14ac:dyDescent="0.25">
      <c r="A5" t="s">
        <v>84</v>
      </c>
      <c r="B5" t="s">
        <v>44</v>
      </c>
      <c r="C5" s="19">
        <v>11.5</v>
      </c>
    </row>
    <row r="6" spans="1:3" x14ac:dyDescent="0.25">
      <c r="A6" t="s">
        <v>85</v>
      </c>
      <c r="B6" t="s">
        <v>45</v>
      </c>
      <c r="C6" s="19">
        <v>12.42</v>
      </c>
    </row>
    <row r="7" spans="1:3" x14ac:dyDescent="0.25">
      <c r="A7" t="s">
        <v>86</v>
      </c>
      <c r="B7" t="s">
        <v>46</v>
      </c>
      <c r="C7" s="19">
        <v>10.35</v>
      </c>
    </row>
    <row r="8" spans="1:3" x14ac:dyDescent="0.25">
      <c r="A8" t="s">
        <v>87</v>
      </c>
      <c r="B8" t="s">
        <v>47</v>
      </c>
      <c r="C8" s="19">
        <v>4.8</v>
      </c>
    </row>
    <row r="9" spans="1:3" x14ac:dyDescent="0.25">
      <c r="A9" t="s">
        <v>88</v>
      </c>
      <c r="B9" t="s">
        <v>121</v>
      </c>
      <c r="C9" s="19">
        <v>17.940000000000001</v>
      </c>
    </row>
    <row r="10" spans="1:3" x14ac:dyDescent="0.25">
      <c r="A10" t="s">
        <v>89</v>
      </c>
      <c r="B10" t="s">
        <v>48</v>
      </c>
      <c r="C10" s="19">
        <v>21.99</v>
      </c>
    </row>
    <row r="11" spans="1:3" x14ac:dyDescent="0.25">
      <c r="A11" t="s">
        <v>90</v>
      </c>
      <c r="B11" t="s">
        <v>49</v>
      </c>
      <c r="C11" s="19">
        <v>7.9</v>
      </c>
    </row>
    <row r="12" spans="1:3" x14ac:dyDescent="0.25">
      <c r="A12" t="s">
        <v>91</v>
      </c>
      <c r="B12" t="s">
        <v>50</v>
      </c>
      <c r="C12" s="19">
        <v>7.45</v>
      </c>
    </row>
    <row r="13" spans="1:3" x14ac:dyDescent="0.25">
      <c r="A13" t="s">
        <v>92</v>
      </c>
      <c r="B13" t="s">
        <v>51</v>
      </c>
      <c r="C13" s="19">
        <v>22.08</v>
      </c>
    </row>
    <row r="14" spans="1:3" x14ac:dyDescent="0.25">
      <c r="A14" t="s">
        <v>93</v>
      </c>
      <c r="B14" t="s">
        <v>52</v>
      </c>
      <c r="C14" s="19">
        <v>24.29</v>
      </c>
    </row>
    <row r="15" spans="1:3" x14ac:dyDescent="0.25">
      <c r="A15" t="s">
        <v>94</v>
      </c>
      <c r="B15" t="s">
        <v>53</v>
      </c>
      <c r="C15" s="19">
        <v>13.11</v>
      </c>
    </row>
    <row r="16" spans="1:3" x14ac:dyDescent="0.25">
      <c r="A16" t="s">
        <v>95</v>
      </c>
      <c r="B16" t="s">
        <v>54</v>
      </c>
      <c r="C16" s="19">
        <v>6.9</v>
      </c>
    </row>
    <row r="17" spans="1:3" x14ac:dyDescent="0.25">
      <c r="A17" t="s">
        <v>96</v>
      </c>
      <c r="B17" t="s">
        <v>55</v>
      </c>
      <c r="C17" s="19">
        <v>6.9</v>
      </c>
    </row>
    <row r="18" spans="1:3" x14ac:dyDescent="0.25">
      <c r="A18" t="s">
        <v>97</v>
      </c>
      <c r="B18" t="s">
        <v>56</v>
      </c>
      <c r="C18" s="19">
        <v>9.66</v>
      </c>
    </row>
    <row r="19" spans="1:3" x14ac:dyDescent="0.25">
      <c r="A19" t="s">
        <v>98</v>
      </c>
      <c r="B19" t="s">
        <v>57</v>
      </c>
      <c r="C19" s="19">
        <v>14</v>
      </c>
    </row>
    <row r="20" spans="1:3" x14ac:dyDescent="0.25">
      <c r="A20" t="s">
        <v>99</v>
      </c>
      <c r="B20" t="s">
        <v>58</v>
      </c>
      <c r="C20" s="19">
        <v>10.6</v>
      </c>
    </row>
    <row r="21" spans="1:3" x14ac:dyDescent="0.25">
      <c r="A21" t="s">
        <v>100</v>
      </c>
      <c r="B21" t="s">
        <v>59</v>
      </c>
      <c r="C21" s="19">
        <v>6.9</v>
      </c>
    </row>
    <row r="22" spans="1:3" x14ac:dyDescent="0.25">
      <c r="A22" t="s">
        <v>101</v>
      </c>
      <c r="B22" t="s">
        <v>60</v>
      </c>
      <c r="C22" s="19">
        <v>6.9</v>
      </c>
    </row>
    <row r="23" spans="1:3" x14ac:dyDescent="0.25">
      <c r="A23" t="s">
        <v>102</v>
      </c>
      <c r="B23" t="s">
        <v>61</v>
      </c>
      <c r="C23" s="19">
        <v>8.5</v>
      </c>
    </row>
    <row r="24" spans="1:3" x14ac:dyDescent="0.25">
      <c r="A24" t="s">
        <v>103</v>
      </c>
      <c r="B24" t="s">
        <v>62</v>
      </c>
      <c r="C24" s="19">
        <v>4.05</v>
      </c>
    </row>
    <row r="25" spans="1:3" x14ac:dyDescent="0.25">
      <c r="A25" t="s">
        <v>104</v>
      </c>
      <c r="B25" t="s">
        <v>63</v>
      </c>
      <c r="C25" s="19">
        <v>12.42</v>
      </c>
    </row>
    <row r="26" spans="1:3" x14ac:dyDescent="0.25">
      <c r="A26" t="s">
        <v>105</v>
      </c>
      <c r="B26" t="s">
        <v>64</v>
      </c>
      <c r="C26" s="19">
        <v>14.49</v>
      </c>
    </row>
    <row r="27" spans="1:3" x14ac:dyDescent="0.25">
      <c r="A27" t="s">
        <v>106</v>
      </c>
      <c r="B27" t="s">
        <v>65</v>
      </c>
      <c r="C27" s="19">
        <v>14.49</v>
      </c>
    </row>
    <row r="28" spans="1:3" x14ac:dyDescent="0.25">
      <c r="A28" t="s">
        <v>107</v>
      </c>
      <c r="B28" t="s">
        <v>66</v>
      </c>
      <c r="C28" s="19">
        <v>11.45</v>
      </c>
    </row>
    <row r="29" spans="1:3" x14ac:dyDescent="0.25">
      <c r="A29" t="s">
        <v>108</v>
      </c>
      <c r="B29" t="s">
        <v>67</v>
      </c>
      <c r="C29" s="19">
        <v>13.11</v>
      </c>
    </row>
    <row r="30" spans="1:3" x14ac:dyDescent="0.25">
      <c r="A30" t="s">
        <v>109</v>
      </c>
      <c r="B30" t="s">
        <v>68</v>
      </c>
      <c r="C30" s="19">
        <v>12.42</v>
      </c>
    </row>
    <row r="31" spans="1:3" x14ac:dyDescent="0.25">
      <c r="A31" t="s">
        <v>110</v>
      </c>
      <c r="B31" t="s">
        <v>69</v>
      </c>
      <c r="C31" s="19">
        <v>13.11</v>
      </c>
    </row>
    <row r="32" spans="1:3" x14ac:dyDescent="0.25">
      <c r="A32" t="s">
        <v>111</v>
      </c>
      <c r="B32" t="s">
        <v>70</v>
      </c>
      <c r="C32" s="19">
        <v>10.35</v>
      </c>
    </row>
    <row r="33" spans="1:3" x14ac:dyDescent="0.25">
      <c r="A33" t="s">
        <v>112</v>
      </c>
      <c r="B33" t="s">
        <v>71</v>
      </c>
      <c r="C33" s="19">
        <v>13.8</v>
      </c>
    </row>
    <row r="34" spans="1:3" x14ac:dyDescent="0.25">
      <c r="A34" t="s">
        <v>113</v>
      </c>
      <c r="B34" t="s">
        <v>72</v>
      </c>
      <c r="C34" s="19">
        <v>12.88</v>
      </c>
    </row>
    <row r="35" spans="1:3" x14ac:dyDescent="0.25">
      <c r="A35" t="s">
        <v>114</v>
      </c>
      <c r="B35" t="s">
        <v>73</v>
      </c>
      <c r="C35" s="19">
        <v>16.559999999999999</v>
      </c>
    </row>
    <row r="36" spans="1:3" x14ac:dyDescent="0.25">
      <c r="A36" t="s">
        <v>115</v>
      </c>
      <c r="B36" t="s">
        <v>74</v>
      </c>
      <c r="C36" s="19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cp:lastPrinted>2017-10-26T21:08:15Z</cp:lastPrinted>
  <dcterms:created xsi:type="dcterms:W3CDTF">2017-10-20T10:06:56Z</dcterms:created>
  <dcterms:modified xsi:type="dcterms:W3CDTF">2025-04-23T22:07:52Z</dcterms:modified>
</cp:coreProperties>
</file>