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2\20250423_practice\"/>
    </mc:Choice>
  </mc:AlternateContent>
  <xr:revisionPtr revIDLastSave="0" documentId="13_ncr:1_{63D81883-9125-4713-B101-439FCC01B2D6}" xr6:coauthVersionLast="47" xr6:coauthVersionMax="47" xr10:uidLastSave="{00000000-0000-0000-0000-000000000000}"/>
  <bookViews>
    <workbookView xWindow="28680" yWindow="-120" windowWidth="25440" windowHeight="15270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3" l="1"/>
  <c r="N16" i="3" a="1"/>
  <c r="N16" i="3" s="1"/>
  <c r="O16" i="3" a="1"/>
  <c r="O16" i="3" s="1"/>
  <c r="P16" i="3" a="1"/>
  <c r="P16" i="3" s="1"/>
  <c r="Q16" i="3" a="1"/>
  <c r="Q16" i="3"/>
  <c r="R16" i="3" a="1"/>
  <c r="R16" i="3" s="1"/>
  <c r="N17" i="3" a="1"/>
  <c r="N17" i="3" s="1"/>
  <c r="O17" i="3" a="1"/>
  <c r="O17" i="3"/>
  <c r="P17" i="3" a="1"/>
  <c r="P17" i="3" s="1"/>
  <c r="Q17" i="3" a="1"/>
  <c r="Q17" i="3"/>
  <c r="R17" i="3" a="1"/>
  <c r="R17" i="3" s="1"/>
  <c r="N18" i="3" a="1"/>
  <c r="N18" i="3" s="1"/>
  <c r="O18" i="3" a="1"/>
  <c r="O18" i="3" s="1"/>
  <c r="P18" i="3" a="1"/>
  <c r="P18" i="3" s="1"/>
  <c r="Q18" i="3" a="1"/>
  <c r="Q18" i="3" s="1"/>
  <c r="R18" i="3" a="1"/>
  <c r="R18" i="3"/>
  <c r="M17" i="3" a="1"/>
  <c r="M17" i="3" s="1"/>
  <c r="M18" i="3" a="1"/>
  <c r="M18" i="3" s="1"/>
  <c r="M16" i="3" a="1"/>
  <c r="M16" i="3" s="1"/>
  <c r="L9" i="3" a="1"/>
  <c r="L9" i="3" s="1"/>
  <c r="Q9" i="3" s="1"/>
  <c r="L10" i="3" a="1"/>
  <c r="L10" i="3" s="1"/>
  <c r="P10" i="3" s="1"/>
  <c r="L11" i="3" a="1"/>
  <c r="L11" i="3" s="1"/>
  <c r="O11" i="3" s="1"/>
  <c r="L12" i="3" a="1"/>
  <c r="L12" i="3" s="1"/>
  <c r="R12" i="3" s="1"/>
  <c r="L8" i="3" a="1"/>
  <c r="L8" i="3" s="1"/>
  <c r="N8" i="3" s="1"/>
  <c r="N7" i="3"/>
  <c r="O7" i="3"/>
  <c r="P7" i="3"/>
  <c r="Q7" i="3"/>
  <c r="R7" i="3"/>
  <c r="M7" i="3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5" i="2"/>
  <c r="B5" i="2" s="1"/>
  <c r="O10" i="3" l="1"/>
  <c r="N10" i="3"/>
  <c r="Q11" i="3"/>
  <c r="M10" i="3"/>
  <c r="M11" i="3"/>
  <c r="R11" i="3"/>
  <c r="Q12" i="3"/>
  <c r="N11" i="3"/>
  <c r="P9" i="3"/>
  <c r="P12" i="3"/>
  <c r="R10" i="3"/>
  <c r="O9" i="3"/>
  <c r="M8" i="3"/>
  <c r="O12" i="3"/>
  <c r="Q10" i="3"/>
  <c r="N9" i="3"/>
  <c r="M12" i="3"/>
  <c r="N12" i="3"/>
  <c r="R8" i="3"/>
  <c r="Q8" i="3"/>
  <c r="P8" i="3"/>
  <c r="M9" i="3"/>
  <c r="P11" i="3"/>
  <c r="R9" i="3"/>
  <c r="O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<sst xmlns="http://schemas.openxmlformats.org/spreadsheetml/2006/main" count="251" uniqueCount="134">
  <si>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</si>
  <si>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</si>
  <si>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</si>
  <si>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</si>
  <si>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</si>
  <si>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</si>
  <si>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</si>
  <si>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</si>
  <si>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</si>
  <si>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</si>
  <si>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</si>
  <si>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</si>
  <si>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</si>
  <si>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</si>
  <si>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</si>
  <si>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</si>
  <si>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</si>
  <si>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</si>
  <si>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</si>
  <si>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</si>
  <si>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</si>
  <si>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</si>
  <si>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</si>
  <si>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</si>
  <si>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</si>
  <si>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</si>
  <si>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</si>
  <si>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</si>
  <si>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</si>
  <si>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</si>
  <si>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</si>
  <si>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</si>
  <si>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</si>
  <si>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</si>
  <si>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</si>
  <si>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</si>
  <si>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</si>
  <si>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</si>
  <si>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</si>
  <si>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</si>
  <si>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</si>
  <si>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</si>
  <si>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</si>
  <si>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</si>
  <si>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</si>
  <si>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</si>
  <si>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</si>
  <si>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</si>
  <si>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</si>
  <si>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</si>
  <si>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</si>
  <si>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</si>
  <si>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</si>
  <si>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</si>
  <si>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</si>
  <si>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</si>
  <si>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</si>
  <si>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</si>
  <si>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</si>
  <si>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</si>
  <si>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</si>
  <si>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</si>
  <si>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</si>
  <si>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</si>
  <si>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</si>
  <si>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</si>
  <si>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</si>
  <si>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</si>
  <si>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</si>
  <si>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</si>
  <si>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</si>
  <si>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</si>
  <si>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</si>
  <si>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</si>
  <si>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</si>
  <si>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</si>
  <si>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</si>
  <si>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</si>
  <si>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</si>
  <si>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</si>
  <si>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</si>
  <si>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</si>
  <si>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</si>
  <si>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</si>
  <si>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</si>
  <si>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</si>
  <si>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</si>
  <si>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</si>
  <si>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</si>
  <si>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</si>
  <si>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</si>
  <si>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</si>
  <si>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</si>
  <si>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</si>
  <si>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</si>
  <si>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</si>
  <si>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</si>
  <si>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</si>
  <si>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</si>
  <si>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</si>
  <si>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</si>
  <si>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</si>
  <si>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</si>
  <si>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</si>
  <si>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</si>
  <si>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</si>
  <si>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</si>
  <si>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</si>
  <si>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</si>
  <si>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</si>
  <si>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</si>
  <si>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</si>
  <si>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</si>
  <si>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</si>
  <si>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</si>
  <si>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</si>
  <si>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</si>
  <si>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</si>
  <si>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</si>
  <si>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</si>
  <si>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</si>
  <si>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</si>
  <si>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</si>
  <si>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</si>
  <si>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</si>
  <si>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</si>
  <si>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</si>
  <si>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</si>
  <si>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ROWS(_)</t>
  </si>
  <si>
    <t>MAX()</t>
  </si>
  <si>
    <t>SUMIFS(structured ref)</t>
  </si>
  <si>
    <t>SUM</t>
  </si>
  <si>
    <t>LARGE()</t>
  </si>
  <si>
    <t>SUM(_)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</si>
</sst>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color rgb="FFFFFF00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Border="1"/>
    <xf numFmtId="0" fontId="3" fillId="0" borderId="0" xfId="0" applyFont="1"/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>
      <alignment horizontal="right"/>
    </xf>
    <xf numFmtId="0" fontId="3" fillId="2" borderId="0" xfId="1" applyAlignment="1"/>
    <xf numFmtId="0" fontId="0" fillId="3" borderId="0" xfId="0" applyFill="1"/>
    <xf numFmtId="0" fontId="6" fillId="0" borderId="0" xfId="2"/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0" borderId="0" xfId="0" applyFont="1"/>
    <xf numFmtId="0" fontId="0" fillId="0" borderId="4" xfId="0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6" borderId="7" xfId="0" applyNumberFormat="1" applyFont="1" applyFill="1" applyBorder="1"/>
    <xf numFmtId="164" fontId="0" fillId="6" borderId="4" xfId="0" applyNumberFormat="1" applyFill="1" applyBorder="1"/>
    <xf numFmtId="0" fontId="7" fillId="5" borderId="5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left"/>
    </xf>
    <xf numFmtId="164" fontId="0" fillId="7" borderId="4" xfId="0" applyNumberFormat="1" applyFill="1" applyBorder="1"/>
    <xf numFmtId="164" fontId="0" fillId="8" borderId="4" xfId="0" applyNumberFormat="1" applyFill="1" applyBorder="1"/>
    <xf numFmtId="0" fontId="0" fillId="7" borderId="4" xfId="0" applyFill="1" applyBorder="1"/>
    <xf numFmtId="164" fontId="0" fillId="7" borderId="22" xfId="0" applyNumberFormat="1" applyFont="1" applyFill="1" applyBorder="1"/>
    <xf numFmtId="164" fontId="0" fillId="7" borderId="4" xfId="0" applyNumberFormat="1" applyFont="1" applyFill="1" applyBorder="1"/>
    <xf numFmtId="164" fontId="0" fillId="7" borderId="7" xfId="0" applyNumberFormat="1" applyFont="1" applyFill="1" applyBorder="1"/>
    <xf numFmtId="0" fontId="0" fillId="6" borderId="0" xfId="0" applyFill="1"/>
    <xf numFmtId="0" fontId="0" fillId="6" borderId="0" xfId="0" applyFill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6"/>
    <tableColumn id="2" xr3:uid="{8C2C6EF2-3527-47CE-86F1-64C0C22FEC7F}" name="Australia" dataDxfId="0">
      <calculatedColumnFormula array="1">LARGE(Sales[Australia],TopQtr[[#This Row],[Best Quarters]:[Best Quarters]])</calculatedColumnFormula>
    </tableColumn>
    <tableColumn id="3" xr3:uid="{C29181CF-DC9B-4232-9058-2DF967388A5D}" name="UK" dataDxfId="5">
      <calculatedColumnFormula array="1">LARGE(Sales[UK],TopQtr[[#This Row],[Best Quarters]:[Best Quarters]])</calculatedColumnFormula>
    </tableColumn>
    <tableColumn id="4" xr3:uid="{8520AB71-F572-4C1E-A0C5-CFF2AC3CCFE1}" name="US" dataDxfId="4">
      <calculatedColumnFormula array="1">LARGE(Sales[US],TopQtr[[#This Row],[Best Quarters]:[Best Quarters]])</calculatedColumnFormula>
    </tableColumn>
    <tableColumn id="5" xr3:uid="{F87D9A48-4230-4FBF-BEC0-8396559BE488}" name="Singapore" dataDxfId="3">
      <calculatedColumnFormula array="1">LARGE(Sales[Singapore],TopQtr[[#This Row],[Best Quarters]:[Best Quarters]])</calculatedColumnFormula>
    </tableColumn>
    <tableColumn id="6" xr3:uid="{A3E5B451-BE55-4E5A-AD4A-1CF6248B98D8}" name="France" dataDxfId="2">
      <calculatedColumnFormula array="1">LARGE(Sales[France],TopQtr[[#This Row],[Best Quarters]:[Best Quarters]])</calculatedColumnFormula>
    </tableColumn>
    <tableColumn id="7" xr3:uid="{AFB5C749-A1CB-4B84-8B37-E985DCB71893}" name="China" dataDxfId="1">
      <calculatedColumnFormula array="1"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7" dataDxfId="16">
  <tableColumns count="9">
    <tableColumn id="1" xr3:uid="{CA3FD1E0-27BC-487A-B19F-454B7D8B9218}" name="Year" dataDxfId="15"/>
    <tableColumn id="2" xr3:uid="{6DCC485F-C9FC-4EBC-8D00-059A0109C791}" name="Quarter" dataDxfId="14"/>
    <tableColumn id="3" xr3:uid="{E1379BF1-01F0-4377-8404-377D358D140D}" name="Australia" dataDxfId="13"/>
    <tableColumn id="4" xr3:uid="{77CE6982-0ACE-490F-8099-0C8B8D86E76C}" name="UK" dataDxfId="12"/>
    <tableColumn id="5" xr3:uid="{2C886225-A254-478F-A899-4E30540FCA11}" name="US" dataDxfId="11"/>
    <tableColumn id="6" xr3:uid="{FFEC3779-EB5F-4AB0-840D-A8CD66BFE34D}" name="Singapore" dataDxfId="10"/>
    <tableColumn id="7" xr3:uid="{BE3D39CE-4181-4AD3-96F3-C54B6EBD124F}" name="France" dataDxfId="9"/>
    <tableColumn id="8" xr3:uid="{2CB4C4B2-1A39-412A-B579-E351F0F9D006}" name="China" dataDxfId="8"/>
    <tableColumn id="9" xr3:uid="{FB6CE89D-7BC0-42E8-B025-CA8FD1023C78}" name="Total" dataDxfId="7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tabSelected="1" topLeftCell="A14" workbookViewId="0">
      <selection activeCell="L35" sqref="L35"/>
    </sheetView>
  </sheetViews>
  <sheetFormatPr defaultColWidth="9.09765625" defaultRowHeight="13.8" x14ac:dyDescent="0.25"/>
  <cols>
    <col min="1" max="1" width="6.5" style="5" customWidth="1"/>
    <col min="2" max="2" width="9.3984375" style="6" customWidth="1"/>
    <col min="3" max="3" width="11.09765625" customWidth="1"/>
    <col min="4" max="5" width="10.09765625" customWidth="1"/>
    <col min="6" max="6" width="11.5" customWidth="1"/>
    <col min="7" max="7" width="10.09765625" customWidth="1"/>
    <col min="8" max="8" width="11.09765625" customWidth="1"/>
    <col min="9" max="9" width="10.796875" customWidth="1"/>
    <col min="10" max="10" width="5" bestFit="1" customWidth="1"/>
    <col min="11" max="11" width="3.59765625" style="5" customWidth="1"/>
    <col min="12" max="12" width="13.09765625" bestFit="1" customWidth="1"/>
    <col min="13" max="18" width="11.09765625" customWidth="1"/>
    <col min="19" max="251" width="9.59765625" customWidth="1"/>
  </cols>
  <sheetData>
    <row r="1" spans="1:18" ht="34.35" customHeight="1" x14ac:dyDescent="0.25">
      <c r="A1" s="13" t="s">
        <v>77</v>
      </c>
      <c r="B1" s="7"/>
      <c r="C1" s="8"/>
      <c r="D1" s="8"/>
      <c r="E1" s="8"/>
      <c r="F1" s="8"/>
      <c r="G1" s="8"/>
      <c r="H1" s="9"/>
      <c r="I1" s="9"/>
      <c r="J1" s="11"/>
      <c r="K1" s="11"/>
      <c r="L1" s="12"/>
      <c r="M1" s="11"/>
      <c r="N1" s="11"/>
      <c r="O1" s="11"/>
      <c r="P1" s="11"/>
      <c r="Q1" s="11"/>
      <c r="R1" s="11"/>
    </row>
    <row r="2" spans="1:18" x14ac:dyDescent="0.25">
      <c r="K2"/>
      <c r="L2" s="5"/>
    </row>
    <row r="3" spans="1:18" x14ac:dyDescent="0.25">
      <c r="A3" s="49" t="s">
        <v>18</v>
      </c>
      <c r="B3" s="50" t="s">
        <v>19</v>
      </c>
      <c r="C3" s="50" t="s">
        <v>81</v>
      </c>
      <c r="D3" s="50" t="s">
        <v>29</v>
      </c>
      <c r="E3" s="50" t="s">
        <v>28</v>
      </c>
      <c r="F3" s="50" t="s">
        <v>31</v>
      </c>
      <c r="G3" s="50" t="s">
        <v>30</v>
      </c>
      <c r="H3" s="50" t="s">
        <v>42</v>
      </c>
      <c r="I3" s="50" t="s">
        <v>20</v>
      </c>
      <c r="K3"/>
      <c r="L3" s="1" t="s">
        <v>21</v>
      </c>
      <c r="M3" s="64">
        <f>SUM(Sales[[Australia]:[China]])</f>
        <v>44486400</v>
      </c>
      <c r="N3" s="70" t="s">
        <v>133</v>
      </c>
    </row>
    <row r="4" spans="1:18" x14ac:dyDescent="0.25">
      <c r="A4" s="52">
        <v>2008</v>
      </c>
      <c r="B4" s="53" t="s">
        <v>22</v>
      </c>
      <c r="C4" s="2">
        <v>208800</v>
      </c>
      <c r="D4" s="2">
        <v>151700</v>
      </c>
      <c r="E4" s="2">
        <v>163800</v>
      </c>
      <c r="F4" s="54"/>
      <c r="G4" s="54"/>
      <c r="H4" s="54"/>
      <c r="I4" s="67">
        <f>SUM(Sales[[#This Row],[Australia]:[China]])</f>
        <v>524300</v>
      </c>
      <c r="J4" s="70" t="s">
        <v>131</v>
      </c>
      <c r="K4"/>
      <c r="L4" s="1" t="s">
        <v>23</v>
      </c>
      <c r="M4" s="66">
        <f>ROWS(Sales[])</f>
        <v>41</v>
      </c>
      <c r="N4" s="70" t="s">
        <v>128</v>
      </c>
    </row>
    <row r="5" spans="1:18" x14ac:dyDescent="0.25">
      <c r="A5" s="52">
        <v>2008</v>
      </c>
      <c r="B5" s="53" t="s">
        <v>24</v>
      </c>
      <c r="C5" s="2">
        <v>206400</v>
      </c>
      <c r="D5" s="2">
        <v>150100</v>
      </c>
      <c r="E5" s="2">
        <v>161200</v>
      </c>
      <c r="F5" s="54"/>
      <c r="G5" s="54"/>
      <c r="H5" s="54"/>
      <c r="I5" s="68">
        <f>SUM(Sales[[#This Row],[Australia]:[China]])</f>
        <v>517700</v>
      </c>
      <c r="K5"/>
      <c r="L5" s="5"/>
    </row>
    <row r="6" spans="1:18" x14ac:dyDescent="0.25">
      <c r="A6" s="52">
        <v>2008</v>
      </c>
      <c r="B6" s="53" t="s">
        <v>25</v>
      </c>
      <c r="C6" s="2">
        <v>209900</v>
      </c>
      <c r="D6" s="2">
        <v>149400</v>
      </c>
      <c r="E6" s="2">
        <v>160700</v>
      </c>
      <c r="F6" s="54"/>
      <c r="G6" s="54"/>
      <c r="H6" s="54"/>
      <c r="I6" s="68">
        <f>SUM(Sales[[#This Row],[Australia]:[China]])</f>
        <v>520000</v>
      </c>
      <c r="L6" s="71" t="s">
        <v>129</v>
      </c>
      <c r="M6" s="70" t="s">
        <v>130</v>
      </c>
      <c r="N6" s="70"/>
      <c r="O6" s="70"/>
      <c r="P6" s="70"/>
      <c r="Q6" s="70"/>
      <c r="R6" s="70"/>
    </row>
    <row r="7" spans="1:18" x14ac:dyDescent="0.25">
      <c r="A7" s="52">
        <v>2008</v>
      </c>
      <c r="B7" s="53" t="s">
        <v>26</v>
      </c>
      <c r="C7" s="2">
        <v>209600</v>
      </c>
      <c r="D7" s="2">
        <v>151400</v>
      </c>
      <c r="E7" s="2">
        <v>164900</v>
      </c>
      <c r="F7" s="54"/>
      <c r="G7" s="54"/>
      <c r="H7" s="54"/>
      <c r="I7" s="68">
        <f>SUM(Sales[[#This Row],[Australia]:[China]])</f>
        <v>525900</v>
      </c>
      <c r="L7" s="51" t="s">
        <v>27</v>
      </c>
      <c r="M7" s="62" t="str">
        <f>Sales[[#Headers],[Australia]]</f>
        <v>Australia</v>
      </c>
      <c r="N7" s="62" t="str">
        <f>Sales[[#Headers],[UK]]</f>
        <v>UK</v>
      </c>
      <c r="O7" s="62" t="str">
        <f>Sales[[#Headers],[US]]</f>
        <v>US</v>
      </c>
      <c r="P7" s="62" t="str">
        <f>Sales[[#Headers],[Singapore]]</f>
        <v>Singapore</v>
      </c>
      <c r="Q7" s="62" t="str">
        <f>Sales[[#Headers],[France]]</f>
        <v>France</v>
      </c>
      <c r="R7" s="62" t="str">
        <f>Sales[[#Headers],[China]]</f>
        <v>China</v>
      </c>
    </row>
    <row r="8" spans="1:18" x14ac:dyDescent="0.25">
      <c r="A8" s="52">
        <v>2009</v>
      </c>
      <c r="B8" s="53" t="s">
        <v>22</v>
      </c>
      <c r="C8" s="2">
        <v>208400</v>
      </c>
      <c r="D8" s="2">
        <v>149300</v>
      </c>
      <c r="E8" s="2">
        <v>163100</v>
      </c>
      <c r="F8" s="54"/>
      <c r="G8" s="54"/>
      <c r="H8" s="54"/>
      <c r="I8" s="68">
        <f>SUM(Sales[[#This Row],[Australia]:[China]])</f>
        <v>520800</v>
      </c>
      <c r="K8" s="3">
        <v>0</v>
      </c>
      <c r="L8" s="63" cm="1">
        <f t="array" ref="L8">MAX(Sales[Year]-K8)</f>
        <v>2018</v>
      </c>
      <c r="M8" s="65">
        <f>SUMIFS(Sales[Australia], Year,$L8)</f>
        <v>250800</v>
      </c>
      <c r="N8" s="65">
        <f>SUMIFS(Sales[UK], Year,$L8)</f>
        <v>149600</v>
      </c>
      <c r="O8" s="65">
        <f>SUMIFS(Sales[US], Year,$L8)</f>
        <v>161700</v>
      </c>
      <c r="P8" s="65">
        <f>SUMIFS(Sales[Singapore], Year,$L8)</f>
        <v>240800</v>
      </c>
      <c r="Q8" s="65">
        <f>SUMIFS(Sales[France], Year,$L8)</f>
        <v>140500</v>
      </c>
      <c r="R8" s="65">
        <f>SUMIFS(Sales[China], Year,$L8)</f>
        <v>273600</v>
      </c>
    </row>
    <row r="9" spans="1:18" x14ac:dyDescent="0.25">
      <c r="A9" s="52">
        <v>2009</v>
      </c>
      <c r="B9" s="53" t="s">
        <v>24</v>
      </c>
      <c r="C9" s="2">
        <v>202900</v>
      </c>
      <c r="D9" s="2">
        <v>148300</v>
      </c>
      <c r="E9" s="2">
        <v>159400</v>
      </c>
      <c r="F9" s="54"/>
      <c r="G9" s="54"/>
      <c r="H9" s="54"/>
      <c r="I9" s="68">
        <f>SUM(Sales[[#This Row],[Australia]:[China]])</f>
        <v>510600</v>
      </c>
      <c r="K9" s="3">
        <v>1</v>
      </c>
      <c r="L9" s="63" cm="1">
        <f t="array" ref="L9">MAX(Sales[Year]-K9)</f>
        <v>2017</v>
      </c>
      <c r="M9" s="65">
        <f>SUMIFS(Sales[Australia], Year,$L9)</f>
        <v>1018300</v>
      </c>
      <c r="N9" s="65">
        <f>SUMIFS(Sales[UK], Year,$L9)</f>
        <v>600800</v>
      </c>
      <c r="O9" s="65">
        <f>SUMIFS(Sales[US], Year,$L9)</f>
        <v>643500</v>
      </c>
      <c r="P9" s="65">
        <f>SUMIFS(Sales[Singapore], Year,$L9)</f>
        <v>1024500</v>
      </c>
      <c r="Q9" s="65">
        <f>SUMIFS(Sales[France], Year,$L9)</f>
        <v>574900</v>
      </c>
      <c r="R9" s="65">
        <f>SUMIFS(Sales[China], Year,$L9)</f>
        <v>1090800</v>
      </c>
    </row>
    <row r="10" spans="1:18" x14ac:dyDescent="0.25">
      <c r="A10" s="52">
        <v>2009</v>
      </c>
      <c r="B10" s="5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54"/>
      <c r="H10" s="54"/>
      <c r="I10" s="68">
        <f>SUM(Sales[[#This Row],[Australia]:[China]])</f>
        <v>752700</v>
      </c>
      <c r="K10" s="3">
        <v>2</v>
      </c>
      <c r="L10" s="63" cm="1">
        <f t="array" ref="L10">MAX(Sales[Year]-K10)</f>
        <v>2016</v>
      </c>
      <c r="M10" s="65">
        <f>SUMIFS(Sales[Australia], Year,$L10)</f>
        <v>1077700</v>
      </c>
      <c r="N10" s="65">
        <f>SUMIFS(Sales[UK], Year,$L10)</f>
        <v>607600</v>
      </c>
      <c r="O10" s="65">
        <f>SUMIFS(Sales[US], Year,$L10)</f>
        <v>642500</v>
      </c>
      <c r="P10" s="65">
        <f>SUMIFS(Sales[Singapore], Year,$L10)</f>
        <v>1136300</v>
      </c>
      <c r="Q10" s="65">
        <f>SUMIFS(Sales[France], Year,$L10)</f>
        <v>586700</v>
      </c>
      <c r="R10" s="65">
        <f>SUMIFS(Sales[China], Year,$L10)</f>
        <v>1091600</v>
      </c>
    </row>
    <row r="11" spans="1:18" x14ac:dyDescent="0.25">
      <c r="A11" s="52">
        <v>2009</v>
      </c>
      <c r="B11" s="5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54"/>
      <c r="H11" s="54"/>
      <c r="I11" s="68">
        <f>SUM(Sales[[#This Row],[Australia]:[China]])</f>
        <v>763000</v>
      </c>
      <c r="K11" s="3">
        <v>3</v>
      </c>
      <c r="L11" s="63" cm="1">
        <f t="array" ref="L11">MAX(Sales[Year]-K11)</f>
        <v>2015</v>
      </c>
      <c r="M11" s="65">
        <f>SUMIFS(Sales[Australia], Year,$L11)</f>
        <v>1102400</v>
      </c>
      <c r="N11" s="65">
        <f>SUMIFS(Sales[UK], Year,$L11)</f>
        <v>593500</v>
      </c>
      <c r="O11" s="65">
        <f>SUMIFS(Sales[US], Year,$L11)</f>
        <v>641400</v>
      </c>
      <c r="P11" s="65">
        <f>SUMIFS(Sales[Singapore], Year,$L11)</f>
        <v>1090700</v>
      </c>
      <c r="Q11" s="65">
        <f>SUMIFS(Sales[France], Year,$L11)</f>
        <v>583000</v>
      </c>
      <c r="R11" s="65">
        <f>SUMIFS(Sales[China], Year,$L11)</f>
        <v>1049600</v>
      </c>
    </row>
    <row r="12" spans="1:18" x14ac:dyDescent="0.25">
      <c r="A12" s="52">
        <v>2010</v>
      </c>
      <c r="B12" s="5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54"/>
      <c r="H12" s="54"/>
      <c r="I12" s="68">
        <f>SUM(Sales[[#This Row],[Australia]:[China]])</f>
        <v>770500</v>
      </c>
      <c r="K12" s="3">
        <v>4</v>
      </c>
      <c r="L12" s="63" cm="1">
        <f t="array" ref="L12">MAX(Sales[Year]-K12)</f>
        <v>2014</v>
      </c>
      <c r="M12" s="65">
        <f>SUMIFS(Sales[Australia], Year,$L12)</f>
        <v>1013300</v>
      </c>
      <c r="N12" s="65">
        <f>SUMIFS(Sales[UK], Year,$L12)</f>
        <v>592700</v>
      </c>
      <c r="O12" s="65">
        <f>SUMIFS(Sales[US], Year,$L12)</f>
        <v>645500</v>
      </c>
      <c r="P12" s="65">
        <f>SUMIFS(Sales[Singapore], Year,$L12)</f>
        <v>1061100</v>
      </c>
      <c r="Q12" s="65">
        <f>SUMIFS(Sales[France], Year,$L12)</f>
        <v>588600</v>
      </c>
      <c r="R12" s="65">
        <f>SUMIFS(Sales[China], Year,$L12)</f>
        <v>1115900</v>
      </c>
    </row>
    <row r="13" spans="1:18" x14ac:dyDescent="0.25">
      <c r="A13" s="52">
        <v>2010</v>
      </c>
      <c r="B13" s="5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54"/>
      <c r="I13" s="68">
        <f>SUM(Sales[[#This Row],[Australia]:[China]])</f>
        <v>891400</v>
      </c>
      <c r="K13"/>
      <c r="L13" s="5"/>
    </row>
    <row r="14" spans="1:18" x14ac:dyDescent="0.25">
      <c r="A14" s="52">
        <v>2010</v>
      </c>
      <c r="B14" s="5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54"/>
      <c r="I14" s="68">
        <f>SUM(Sales[[#This Row],[Australia]:[China]])</f>
        <v>898400</v>
      </c>
      <c r="K14"/>
      <c r="L14" s="5"/>
      <c r="M14" s="70" t="s">
        <v>132</v>
      </c>
    </row>
    <row r="15" spans="1:18" x14ac:dyDescent="0.25">
      <c r="A15" s="52">
        <v>2010</v>
      </c>
      <c r="B15" s="5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68">
        <f>SUM(Sales[[#This Row],[Australia]:[China]])</f>
        <v>1168300</v>
      </c>
      <c r="K15"/>
      <c r="L15" s="4" t="s">
        <v>79</v>
      </c>
      <c r="M15" s="45" t="s">
        <v>81</v>
      </c>
      <c r="N15" s="45" t="s">
        <v>29</v>
      </c>
      <c r="O15" s="45" t="s">
        <v>28</v>
      </c>
      <c r="P15" s="45" t="s">
        <v>31</v>
      </c>
      <c r="Q15" s="45" t="s">
        <v>30</v>
      </c>
      <c r="R15" s="46" t="s">
        <v>42</v>
      </c>
    </row>
    <row r="16" spans="1:18" x14ac:dyDescent="0.25">
      <c r="A16" s="52">
        <v>2011</v>
      </c>
      <c r="B16" s="5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68">
        <f>SUM(Sales[[#This Row],[Australia]:[China]])</f>
        <v>1193200</v>
      </c>
      <c r="K16"/>
      <c r="L16" s="48">
        <v>1</v>
      </c>
      <c r="M16" s="65" cm="1">
        <f t="array" ref="M16">LARGE(Sales[Australia],TopQtr[[#This Row],[Best Quarters]:[Best Quarters]])</f>
        <v>292500</v>
      </c>
      <c r="N16" s="65" cm="1">
        <f t="array" ref="N16">LARGE(Sales[UK],TopQtr[[#This Row],[Best Quarters]:[Best Quarters]])</f>
        <v>153800</v>
      </c>
      <c r="O16" s="65" cm="1">
        <f t="array" ref="O16">LARGE(Sales[US],TopQtr[[#This Row],[Best Quarters]:[Best Quarters]])</f>
        <v>165000</v>
      </c>
      <c r="P16" s="65" cm="1">
        <f t="array" ref="P16">LARGE(Sales[Singapore],TopQtr[[#This Row],[Best Quarters]:[Best Quarters]])</f>
        <v>295500</v>
      </c>
      <c r="Q16" s="65" cm="1">
        <f t="array" ref="Q16">LARGE(Sales[France],TopQtr[[#This Row],[Best Quarters]:[Best Quarters]])</f>
        <v>149700</v>
      </c>
      <c r="R16" s="65" cm="1">
        <f t="array" ref="R16">LARGE(Sales[China],TopQtr[[#This Row],[Best Quarters]:[Best Quarters]])</f>
        <v>302400</v>
      </c>
    </row>
    <row r="17" spans="1:18" x14ac:dyDescent="0.25">
      <c r="A17" s="52">
        <v>2011</v>
      </c>
      <c r="B17" s="5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68">
        <f>SUM(Sales[[#This Row],[Australia]:[China]])</f>
        <v>1190900</v>
      </c>
      <c r="K17"/>
      <c r="L17" s="48">
        <v>2</v>
      </c>
      <c r="M17" s="65" cm="1">
        <f t="array" ref="M17">LARGE(Sales[Australia],TopQtr[[#This Row],[Best Quarters]:[Best Quarters]])</f>
        <v>279200</v>
      </c>
      <c r="N17" s="65" cm="1">
        <f t="array" ref="N17">LARGE(Sales[UK],TopQtr[[#This Row],[Best Quarters]:[Best Quarters]])</f>
        <v>152200</v>
      </c>
      <c r="O17" s="65" cm="1">
        <f t="array" ref="O17">LARGE(Sales[US],TopQtr[[#This Row],[Best Quarters]:[Best Quarters]])</f>
        <v>164900</v>
      </c>
      <c r="P17" s="65" cm="1">
        <f t="array" ref="P17">LARGE(Sales[Singapore],TopQtr[[#This Row],[Best Quarters]:[Best Quarters]])</f>
        <v>290200</v>
      </c>
      <c r="Q17" s="65" cm="1">
        <f t="array" ref="Q17">LARGE(Sales[France],TopQtr[[#This Row],[Best Quarters]:[Best Quarters]])</f>
        <v>149200</v>
      </c>
      <c r="R17" s="65" cm="1">
        <f t="array" ref="R17">LARGE(Sales[China],TopQtr[[#This Row],[Best Quarters]:[Best Quarters]])</f>
        <v>289400</v>
      </c>
    </row>
    <row r="18" spans="1:18" x14ac:dyDescent="0.25">
      <c r="A18" s="52">
        <v>2011</v>
      </c>
      <c r="B18" s="5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68">
        <f>SUM(Sales[[#This Row],[Australia]:[China]])</f>
        <v>1214600</v>
      </c>
      <c r="K18"/>
      <c r="L18" s="48">
        <v>3</v>
      </c>
      <c r="M18" s="65" cm="1">
        <f t="array" ref="M18">LARGE(Sales[Australia],TopQtr[[#This Row],[Best Quarters]:[Best Quarters]])</f>
        <v>276600</v>
      </c>
      <c r="N18" s="65" cm="1">
        <f t="array" ref="N18">LARGE(Sales[UK],TopQtr[[#This Row],[Best Quarters]:[Best Quarters]])</f>
        <v>151900</v>
      </c>
      <c r="O18" s="65" cm="1">
        <f t="array" ref="O18">LARGE(Sales[US],TopQtr[[#This Row],[Best Quarters]:[Best Quarters]])</f>
        <v>164800</v>
      </c>
      <c r="P18" s="65" cm="1">
        <f t="array" ref="P18">LARGE(Sales[Singapore],TopQtr[[#This Row],[Best Quarters]:[Best Quarters]])</f>
        <v>285500</v>
      </c>
      <c r="Q18" s="65" cm="1">
        <f t="array" ref="Q18">LARGE(Sales[France],TopQtr[[#This Row],[Best Quarters]:[Best Quarters]])</f>
        <v>148400</v>
      </c>
      <c r="R18" s="65" cm="1">
        <f t="array" ref="R18">LARGE(Sales[China],TopQtr[[#This Row],[Best Quarters]:[Best Quarters]])</f>
        <v>288700</v>
      </c>
    </row>
    <row r="19" spans="1:18" x14ac:dyDescent="0.25">
      <c r="A19" s="52">
        <v>2011</v>
      </c>
      <c r="B19" s="5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68">
        <f>SUM(Sales[[#This Row],[Australia]:[China]])</f>
        <v>1206700</v>
      </c>
      <c r="K19"/>
      <c r="L19" s="5"/>
    </row>
    <row r="20" spans="1:18" x14ac:dyDescent="0.25">
      <c r="A20" s="52">
        <v>2012</v>
      </c>
      <c r="B20" s="5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68">
        <f>SUM(Sales[[#This Row],[Australia]:[China]])</f>
        <v>1232500</v>
      </c>
      <c r="K20"/>
      <c r="L20" s="5"/>
    </row>
    <row r="21" spans="1:18" x14ac:dyDescent="0.25">
      <c r="A21" s="52">
        <v>2012</v>
      </c>
      <c r="B21" s="5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68">
        <f>SUM(Sales[[#This Row],[Australia]:[China]])</f>
        <v>1214300</v>
      </c>
      <c r="K21"/>
      <c r="L21" s="5" t="s">
        <v>41</v>
      </c>
    </row>
    <row r="22" spans="1:18" x14ac:dyDescent="0.25">
      <c r="A22" s="52">
        <v>2012</v>
      </c>
      <c r="B22" s="5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68">
        <f>SUM(Sales[[#This Row],[Australia]:[China]])</f>
        <v>1234600</v>
      </c>
      <c r="K22"/>
      <c r="L22" s="5"/>
    </row>
    <row r="23" spans="1:18" x14ac:dyDescent="0.25">
      <c r="A23" s="52">
        <v>2012</v>
      </c>
      <c r="B23" s="5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68">
        <f>SUM(Sales[[#This Row],[Australia]:[China]])</f>
        <v>1232100</v>
      </c>
      <c r="K23"/>
      <c r="L23" s="5"/>
    </row>
    <row r="24" spans="1:18" x14ac:dyDescent="0.25">
      <c r="A24" s="52">
        <v>2013</v>
      </c>
      <c r="B24" s="5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68">
        <f>SUM(Sales[[#This Row],[Australia]:[China]])</f>
        <v>1259200</v>
      </c>
      <c r="K24"/>
      <c r="L24" s="5"/>
    </row>
    <row r="25" spans="1:18" x14ac:dyDescent="0.25">
      <c r="A25" s="52">
        <v>2013</v>
      </c>
      <c r="B25" s="5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68">
        <f>SUM(Sales[[#This Row],[Australia]:[China]])</f>
        <v>1244100</v>
      </c>
      <c r="K25"/>
      <c r="L25" s="5"/>
    </row>
    <row r="26" spans="1:18" x14ac:dyDescent="0.25">
      <c r="A26" s="52">
        <v>2013</v>
      </c>
      <c r="B26" s="5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68">
        <f>SUM(Sales[[#This Row],[Australia]:[China]])</f>
        <v>1261200</v>
      </c>
      <c r="K26"/>
      <c r="L26" s="5"/>
    </row>
    <row r="27" spans="1:18" x14ac:dyDescent="0.25">
      <c r="A27" s="52">
        <v>2013</v>
      </c>
      <c r="B27" s="5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68">
        <f>SUM(Sales[[#This Row],[Australia]:[China]])</f>
        <v>1249500</v>
      </c>
      <c r="K27"/>
      <c r="L27" s="5"/>
    </row>
    <row r="28" spans="1:18" x14ac:dyDescent="0.25">
      <c r="A28" s="52">
        <v>2014</v>
      </c>
      <c r="B28" s="5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68">
        <f>SUM(Sales[[#This Row],[Australia]:[China]])</f>
        <v>1256300</v>
      </c>
      <c r="K28"/>
      <c r="L28" s="5"/>
    </row>
    <row r="29" spans="1:18" x14ac:dyDescent="0.25">
      <c r="A29" s="52">
        <v>2014</v>
      </c>
      <c r="B29" s="5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68">
        <f>SUM(Sales[[#This Row],[Australia]:[China]])</f>
        <v>1238600</v>
      </c>
      <c r="K29"/>
      <c r="L29" s="5"/>
    </row>
    <row r="30" spans="1:18" x14ac:dyDescent="0.25">
      <c r="A30" s="52">
        <v>2014</v>
      </c>
      <c r="B30" s="5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68">
        <f>SUM(Sales[[#This Row],[Australia]:[China]])</f>
        <v>1255400</v>
      </c>
      <c r="K30"/>
      <c r="L30" s="5"/>
    </row>
    <row r="31" spans="1:18" x14ac:dyDescent="0.25">
      <c r="A31" s="52">
        <v>2014</v>
      </c>
      <c r="B31" s="5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68">
        <f>SUM(Sales[[#This Row],[Australia]:[China]])</f>
        <v>1266800</v>
      </c>
      <c r="K31"/>
      <c r="L31" s="5"/>
    </row>
    <row r="32" spans="1:18" x14ac:dyDescent="0.25">
      <c r="A32" s="52">
        <v>2015</v>
      </c>
      <c r="B32" s="5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68">
        <f>SUM(Sales[[#This Row],[Australia]:[China]])</f>
        <v>1279300</v>
      </c>
      <c r="K32"/>
      <c r="L32" s="5"/>
    </row>
    <row r="33" spans="1:12" x14ac:dyDescent="0.25">
      <c r="A33" s="52">
        <v>2015</v>
      </c>
      <c r="B33" s="5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68">
        <f>SUM(Sales[[#This Row],[Australia]:[China]])</f>
        <v>1258400</v>
      </c>
      <c r="K33"/>
      <c r="L33" s="5"/>
    </row>
    <row r="34" spans="1:12" x14ac:dyDescent="0.25">
      <c r="A34" s="52">
        <v>2015</v>
      </c>
      <c r="B34" s="5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68">
        <f>SUM(Sales[[#This Row],[Australia]:[China]])</f>
        <v>1263000</v>
      </c>
      <c r="K34"/>
      <c r="L34" s="5"/>
    </row>
    <row r="35" spans="1:12" x14ac:dyDescent="0.25">
      <c r="A35" s="52">
        <v>2015</v>
      </c>
      <c r="B35" s="5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68">
        <f>SUM(Sales[[#This Row],[Australia]:[China]])</f>
        <v>1259900</v>
      </c>
      <c r="K35"/>
      <c r="L35" s="5"/>
    </row>
    <row r="36" spans="1:12" x14ac:dyDescent="0.25">
      <c r="A36" s="52">
        <v>2016</v>
      </c>
      <c r="B36" s="5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68">
        <f>SUM(Sales[[#This Row],[Australia]:[China]])</f>
        <v>1273700</v>
      </c>
      <c r="K36"/>
      <c r="L36" s="5"/>
    </row>
    <row r="37" spans="1:12" x14ac:dyDescent="0.25">
      <c r="A37" s="52">
        <v>2016</v>
      </c>
      <c r="B37" s="5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68">
        <f>SUM(Sales[[#This Row],[Australia]:[China]])</f>
        <v>1311200</v>
      </c>
      <c r="K37"/>
      <c r="L37" s="5"/>
    </row>
    <row r="38" spans="1:12" x14ac:dyDescent="0.25">
      <c r="A38" s="52">
        <v>2016</v>
      </c>
      <c r="B38" s="5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68">
        <f>SUM(Sales[[#This Row],[Australia]:[China]])</f>
        <v>1276900</v>
      </c>
      <c r="K38"/>
      <c r="L38" s="5"/>
    </row>
    <row r="39" spans="1:12" x14ac:dyDescent="0.25">
      <c r="A39" s="52">
        <v>2016</v>
      </c>
      <c r="B39" s="5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68">
        <f>SUM(Sales[[#This Row],[Australia]:[China]])</f>
        <v>1280600</v>
      </c>
      <c r="K39"/>
      <c r="L39" s="5"/>
    </row>
    <row r="40" spans="1:12" x14ac:dyDescent="0.25">
      <c r="A40" s="52">
        <v>2017</v>
      </c>
      <c r="B40" s="5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68">
        <f>SUM(Sales[[#This Row],[Australia]:[China]])</f>
        <v>1240000</v>
      </c>
      <c r="K40"/>
      <c r="L40" s="5"/>
    </row>
    <row r="41" spans="1:12" x14ac:dyDescent="0.25">
      <c r="A41" s="52">
        <v>2017</v>
      </c>
      <c r="B41" s="5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68">
        <f>SUM(Sales[[#This Row],[Australia]:[China]])</f>
        <v>1178300</v>
      </c>
      <c r="K41"/>
      <c r="L41" s="5"/>
    </row>
    <row r="42" spans="1:12" x14ac:dyDescent="0.25">
      <c r="A42" s="52">
        <v>2017</v>
      </c>
      <c r="B42" s="5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68">
        <f>SUM(Sales[[#This Row],[Australia]:[China]])</f>
        <v>1317500</v>
      </c>
    </row>
    <row r="43" spans="1:12" x14ac:dyDescent="0.25">
      <c r="A43" s="52">
        <v>2017</v>
      </c>
      <c r="B43" s="5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69">
        <f>SUM(Sales[[#This Row],[Australia]:[China]])</f>
        <v>1217000</v>
      </c>
    </row>
    <row r="44" spans="1:12" x14ac:dyDescent="0.25">
      <c r="A44" s="72">
        <v>2018</v>
      </c>
      <c r="B44" s="73" t="s">
        <v>22</v>
      </c>
      <c r="C44" s="61">
        <v>250800</v>
      </c>
      <c r="D44" s="61">
        <v>149600</v>
      </c>
      <c r="E44" s="61">
        <v>161700</v>
      </c>
      <c r="F44" s="61">
        <v>240800</v>
      </c>
      <c r="G44" s="61">
        <v>140500</v>
      </c>
      <c r="H44" s="61">
        <v>273600</v>
      </c>
      <c r="I44" s="60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I36"/>
  <sheetViews>
    <sheetView zoomScaleNormal="100" workbookViewId="0">
      <selection activeCell="D4" sqref="D4"/>
    </sheetView>
  </sheetViews>
  <sheetFormatPr defaultRowHeight="13.8" x14ac:dyDescent="0.25"/>
  <cols>
    <col min="1" max="1" width="10" customWidth="1"/>
    <col min="2" max="2" width="35.09765625" customWidth="1"/>
    <col min="3" max="3" width="12" style="20" customWidth="1"/>
    <col min="4" max="4" width="12" style="6" customWidth="1"/>
    <col min="5" max="5" width="5.09765625" customWidth="1"/>
    <col min="6" max="6" width="25.796875" customWidth="1"/>
    <col min="7" max="7" width="1.796875" customWidth="1"/>
    <col min="8" max="9" width="12.19921875" style="6" customWidth="1"/>
  </cols>
  <sheetData>
    <row r="1" spans="1:9" ht="34.5" customHeight="1" x14ac:dyDescent="0.25">
      <c r="A1" s="13" t="s">
        <v>78</v>
      </c>
      <c r="B1" s="13"/>
      <c r="C1" s="21"/>
      <c r="D1" s="21"/>
      <c r="F1" s="13" t="s">
        <v>117</v>
      </c>
      <c r="G1" s="13"/>
      <c r="H1" s="23"/>
      <c r="I1" s="23"/>
    </row>
    <row r="2" spans="1:9" ht="14.4" thickBot="1" x14ac:dyDescent="0.3">
      <c r="D2" s="20"/>
    </row>
    <row r="3" spans="1:9" x14ac:dyDescent="0.25">
      <c r="A3" s="29" t="s">
        <v>82</v>
      </c>
      <c r="B3" s="40" t="s">
        <v>116</v>
      </c>
      <c r="C3" s="41" t="s">
        <v>75</v>
      </c>
      <c r="D3" s="42" t="s">
        <v>118</v>
      </c>
      <c r="F3" s="17" t="s">
        <v>20</v>
      </c>
      <c r="G3" s="17"/>
      <c r="H3" s="24"/>
      <c r="I3" s="24"/>
    </row>
    <row r="4" spans="1:9" x14ac:dyDescent="0.25">
      <c r="A4" s="36" t="s">
        <v>83</v>
      </c>
      <c r="B4" t="s">
        <v>43</v>
      </c>
      <c r="C4" s="20">
        <v>16.559999999999999</v>
      </c>
      <c r="D4" s="28"/>
      <c r="F4" s="59" t="s">
        <v>16</v>
      </c>
      <c r="G4" s="59"/>
      <c r="H4" s="59"/>
      <c r="I4" s="27"/>
    </row>
    <row r="5" spans="1:9" x14ac:dyDescent="0.25">
      <c r="A5" s="36" t="s">
        <v>84</v>
      </c>
      <c r="B5" t="s">
        <v>44</v>
      </c>
      <c r="C5" s="20">
        <v>11.5</v>
      </c>
      <c r="D5" s="28"/>
    </row>
    <row r="6" spans="1:9" x14ac:dyDescent="0.25">
      <c r="A6" s="36" t="s">
        <v>85</v>
      </c>
      <c r="B6" t="s">
        <v>45</v>
      </c>
      <c r="C6" s="20">
        <v>12.42</v>
      </c>
      <c r="D6" s="28"/>
      <c r="F6" s="56" t="s">
        <v>76</v>
      </c>
      <c r="G6" s="56"/>
      <c r="H6" s="24" t="s">
        <v>119</v>
      </c>
      <c r="I6" s="24" t="s">
        <v>120</v>
      </c>
    </row>
    <row r="7" spans="1:9" x14ac:dyDescent="0.25">
      <c r="A7" s="36" t="s">
        <v>86</v>
      </c>
      <c r="B7" t="s">
        <v>46</v>
      </c>
      <c r="C7" s="20">
        <v>10.35</v>
      </c>
      <c r="D7" s="28"/>
      <c r="F7" s="57" t="s">
        <v>58</v>
      </c>
      <c r="G7" s="58"/>
      <c r="H7" s="25">
        <v>2</v>
      </c>
      <c r="I7" s="26"/>
    </row>
    <row r="8" spans="1:9" x14ac:dyDescent="0.25">
      <c r="A8" s="36" t="s">
        <v>87</v>
      </c>
      <c r="B8" t="s">
        <v>47</v>
      </c>
      <c r="C8" s="20">
        <v>4.9000000000000004</v>
      </c>
      <c r="D8" s="28"/>
      <c r="F8" s="57" t="s">
        <v>47</v>
      </c>
      <c r="G8" s="58"/>
      <c r="H8" s="25">
        <v>3</v>
      </c>
      <c r="I8" s="26"/>
    </row>
    <row r="9" spans="1:9" x14ac:dyDescent="0.25">
      <c r="A9" s="36" t="s">
        <v>88</v>
      </c>
      <c r="B9" t="s">
        <v>121</v>
      </c>
      <c r="C9" s="20">
        <v>17.940000000000001</v>
      </c>
      <c r="D9" s="28"/>
      <c r="F9" s="57" t="s">
        <v>61</v>
      </c>
      <c r="G9" s="58"/>
      <c r="H9" s="25">
        <v>8</v>
      </c>
      <c r="I9" s="26"/>
    </row>
    <row r="10" spans="1:9" x14ac:dyDescent="0.25">
      <c r="A10" s="36" t="s">
        <v>89</v>
      </c>
      <c r="B10" t="s">
        <v>48</v>
      </c>
      <c r="C10" s="20">
        <v>21.99</v>
      </c>
      <c r="D10" s="28"/>
      <c r="F10" s="57"/>
      <c r="G10" s="58"/>
      <c r="H10" s="25"/>
      <c r="I10" s="26"/>
    </row>
    <row r="11" spans="1:9" x14ac:dyDescent="0.25">
      <c r="A11" s="36" t="s">
        <v>90</v>
      </c>
      <c r="B11" t="s">
        <v>49</v>
      </c>
      <c r="C11" s="20">
        <v>7.9</v>
      </c>
      <c r="D11" s="28"/>
      <c r="F11" s="57"/>
      <c r="G11" s="58"/>
      <c r="H11" s="25"/>
      <c r="I11" s="26"/>
    </row>
    <row r="12" spans="1:9" x14ac:dyDescent="0.25">
      <c r="A12" s="36" t="s">
        <v>91</v>
      </c>
      <c r="B12" t="s">
        <v>50</v>
      </c>
      <c r="C12" s="20">
        <v>7.45</v>
      </c>
      <c r="D12" s="28"/>
      <c r="F12" s="57"/>
      <c r="G12" s="58"/>
      <c r="H12" s="25"/>
      <c r="I12" s="26"/>
    </row>
    <row r="13" spans="1:9" x14ac:dyDescent="0.25">
      <c r="A13" s="36" t="s">
        <v>92</v>
      </c>
      <c r="B13" t="s">
        <v>51</v>
      </c>
      <c r="C13" s="20">
        <v>22.08</v>
      </c>
      <c r="D13" s="28"/>
      <c r="F13" s="57"/>
      <c r="G13" s="58"/>
      <c r="H13" s="25"/>
      <c r="I13" s="26"/>
    </row>
    <row r="14" spans="1:9" x14ac:dyDescent="0.25">
      <c r="A14" s="36" t="s">
        <v>93</v>
      </c>
      <c r="B14" t="s">
        <v>52</v>
      </c>
      <c r="C14" s="20">
        <v>24.29</v>
      </c>
      <c r="D14" s="28"/>
      <c r="F14" s="57"/>
      <c r="G14" s="58"/>
      <c r="H14" s="25"/>
      <c r="I14" s="26"/>
    </row>
    <row r="15" spans="1:9" x14ac:dyDescent="0.25">
      <c r="A15" s="36" t="s">
        <v>94</v>
      </c>
      <c r="B15" t="s">
        <v>53</v>
      </c>
      <c r="C15" s="20">
        <v>13.11</v>
      </c>
      <c r="D15" s="28"/>
      <c r="F15" s="57"/>
      <c r="G15" s="58"/>
      <c r="H15" s="25"/>
      <c r="I15" s="26"/>
    </row>
    <row r="16" spans="1:9" x14ac:dyDescent="0.25">
      <c r="A16" s="36" t="s">
        <v>95</v>
      </c>
      <c r="B16" t="s">
        <v>54</v>
      </c>
      <c r="C16" s="20">
        <v>6.9</v>
      </c>
      <c r="D16" s="28"/>
      <c r="F16" s="57"/>
      <c r="G16" s="58"/>
      <c r="H16" s="25"/>
      <c r="I16" s="26"/>
    </row>
    <row r="17" spans="1:9" x14ac:dyDescent="0.25">
      <c r="A17" s="36" t="s">
        <v>96</v>
      </c>
      <c r="B17" t="s">
        <v>55</v>
      </c>
      <c r="C17" s="20">
        <v>6.9</v>
      </c>
      <c r="D17" s="28"/>
      <c r="F17" s="57"/>
      <c r="G17" s="58"/>
      <c r="H17" s="25"/>
      <c r="I17" s="26"/>
    </row>
    <row r="18" spans="1:9" ht="14.4" thickBot="1" x14ac:dyDescent="0.3">
      <c r="A18" s="36" t="s">
        <v>97</v>
      </c>
      <c r="B18" t="s">
        <v>56</v>
      </c>
      <c r="C18" s="20">
        <v>9.66</v>
      </c>
      <c r="D18" s="28"/>
    </row>
    <row r="19" spans="1:9" ht="14.4" thickBot="1" x14ac:dyDescent="0.3">
      <c r="A19" s="36" t="s">
        <v>98</v>
      </c>
      <c r="B19" t="s">
        <v>57</v>
      </c>
      <c r="C19" s="20">
        <v>13.8</v>
      </c>
      <c r="D19" s="28"/>
      <c r="F19" s="31" t="s">
        <v>122</v>
      </c>
      <c r="H19" s="55" t="s">
        <v>123</v>
      </c>
      <c r="I19" s="55"/>
    </row>
    <row r="20" spans="1:9" x14ac:dyDescent="0.25">
      <c r="A20" s="36" t="s">
        <v>99</v>
      </c>
      <c r="B20" t="s">
        <v>58</v>
      </c>
      <c r="C20" s="20">
        <v>9.66</v>
      </c>
      <c r="D20" s="28"/>
      <c r="F20" s="32"/>
      <c r="H20" s="34" t="s">
        <v>126</v>
      </c>
      <c r="I20" s="35"/>
    </row>
    <row r="21" spans="1:9" x14ac:dyDescent="0.25">
      <c r="A21" s="36" t="s">
        <v>100</v>
      </c>
      <c r="B21" t="s">
        <v>59</v>
      </c>
      <c r="C21" s="20">
        <v>6.9</v>
      </c>
      <c r="D21" s="28"/>
      <c r="F21" s="32"/>
      <c r="H21" s="36" t="s">
        <v>127</v>
      </c>
      <c r="I21" s="37"/>
    </row>
    <row r="22" spans="1:9" ht="14.4" thickBot="1" x14ac:dyDescent="0.3">
      <c r="A22" s="36" t="s">
        <v>101</v>
      </c>
      <c r="B22" t="s">
        <v>60</v>
      </c>
      <c r="C22" s="20">
        <v>6.9</v>
      </c>
      <c r="D22" s="28"/>
      <c r="F22" s="33"/>
      <c r="H22" s="38"/>
      <c r="I22" s="39"/>
    </row>
    <row r="23" spans="1:9" x14ac:dyDescent="0.25">
      <c r="A23" s="36" t="s">
        <v>102</v>
      </c>
      <c r="B23" t="s">
        <v>61</v>
      </c>
      <c r="C23" s="20">
        <v>8.5</v>
      </c>
      <c r="D23" s="28"/>
    </row>
    <row r="24" spans="1:9" x14ac:dyDescent="0.25">
      <c r="A24" s="36" t="s">
        <v>103</v>
      </c>
      <c r="B24" t="s">
        <v>62</v>
      </c>
      <c r="C24" s="20">
        <v>4.25</v>
      </c>
      <c r="D24" s="28"/>
    </row>
    <row r="25" spans="1:9" x14ac:dyDescent="0.25">
      <c r="A25" s="36" t="s">
        <v>104</v>
      </c>
      <c r="B25" t="s">
        <v>63</v>
      </c>
      <c r="C25" s="20">
        <v>12.42</v>
      </c>
      <c r="D25" s="28"/>
    </row>
    <row r="26" spans="1:9" x14ac:dyDescent="0.25">
      <c r="A26" s="36" t="s">
        <v>105</v>
      </c>
      <c r="B26" t="s">
        <v>64</v>
      </c>
      <c r="C26" s="20">
        <v>14.49</v>
      </c>
      <c r="D26" s="28"/>
    </row>
    <row r="27" spans="1:9" x14ac:dyDescent="0.25">
      <c r="A27" s="36" t="s">
        <v>106</v>
      </c>
      <c r="B27" t="s">
        <v>65</v>
      </c>
      <c r="C27" s="20">
        <v>14.49</v>
      </c>
      <c r="D27" s="28"/>
    </row>
    <row r="28" spans="1:9" x14ac:dyDescent="0.25">
      <c r="A28" s="36" t="s">
        <v>107</v>
      </c>
      <c r="B28" t="s">
        <v>66</v>
      </c>
      <c r="C28" s="20">
        <v>11.45</v>
      </c>
      <c r="D28" s="28"/>
    </row>
    <row r="29" spans="1:9" x14ac:dyDescent="0.25">
      <c r="A29" s="36" t="s">
        <v>108</v>
      </c>
      <c r="B29" t="s">
        <v>67</v>
      </c>
      <c r="C29" s="20">
        <v>13.11</v>
      </c>
      <c r="D29" s="28"/>
    </row>
    <row r="30" spans="1:9" x14ac:dyDescent="0.25">
      <c r="A30" s="36" t="s">
        <v>109</v>
      </c>
      <c r="B30" t="s">
        <v>68</v>
      </c>
      <c r="C30" s="20">
        <v>12.42</v>
      </c>
      <c r="D30" s="28"/>
    </row>
    <row r="31" spans="1:9" x14ac:dyDescent="0.25">
      <c r="A31" s="36" t="s">
        <v>110</v>
      </c>
      <c r="B31" t="s">
        <v>69</v>
      </c>
      <c r="C31" s="20">
        <v>13.11</v>
      </c>
      <c r="D31" s="28"/>
    </row>
    <row r="32" spans="1:9" x14ac:dyDescent="0.25">
      <c r="A32" s="36" t="s">
        <v>111</v>
      </c>
      <c r="B32" t="s">
        <v>70</v>
      </c>
      <c r="C32" s="20">
        <v>10.35</v>
      </c>
      <c r="D32" s="28"/>
    </row>
    <row r="33" spans="1:4" x14ac:dyDescent="0.25">
      <c r="A33" s="36" t="s">
        <v>112</v>
      </c>
      <c r="B33" t="s">
        <v>71</v>
      </c>
      <c r="C33" s="20">
        <v>13.8</v>
      </c>
      <c r="D33" s="28"/>
    </row>
    <row r="34" spans="1:4" x14ac:dyDescent="0.25">
      <c r="A34" s="36" t="s">
        <v>113</v>
      </c>
      <c r="B34" t="s">
        <v>72</v>
      </c>
      <c r="C34" s="20">
        <v>12.88</v>
      </c>
      <c r="D34" s="28"/>
    </row>
    <row r="35" spans="1:4" x14ac:dyDescent="0.25">
      <c r="A35" s="36" t="s">
        <v>114</v>
      </c>
      <c r="B35" t="s">
        <v>73</v>
      </c>
      <c r="C35" s="20">
        <v>16.559999999999999</v>
      </c>
      <c r="D35" s="28"/>
    </row>
    <row r="36" spans="1:4" ht="14.4" thickBot="1" x14ac:dyDescent="0.3">
      <c r="A36" s="38" t="s">
        <v>115</v>
      </c>
      <c r="B36" s="43" t="s">
        <v>74</v>
      </c>
      <c r="C36" s="44">
        <v>11.04</v>
      </c>
      <c r="D36" s="30"/>
    </row>
  </sheetData>
  <mergeCells count="14">
    <mergeCell ref="F4:H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D21"/>
  <sheetViews>
    <sheetView workbookViewId="0">
      <selection activeCell="D3" sqref="D3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</cols>
  <sheetData>
    <row r="1" spans="1:4" ht="34.5" customHeight="1" x14ac:dyDescent="0.25">
      <c r="A1" s="13" t="s">
        <v>40</v>
      </c>
      <c r="B1" s="7"/>
      <c r="C1" s="8"/>
      <c r="D1" s="18"/>
    </row>
    <row r="3" spans="1:4" x14ac:dyDescent="0.25">
      <c r="A3" t="s">
        <v>0</v>
      </c>
      <c r="B3" t="s">
        <v>1</v>
      </c>
      <c r="C3" t="s">
        <v>2</v>
      </c>
      <c r="D3" s="15" t="s">
        <v>13</v>
      </c>
    </row>
    <row r="4" spans="1:4" x14ac:dyDescent="0.25">
      <c r="A4" t="s">
        <v>6</v>
      </c>
      <c r="B4">
        <v>1.295582</v>
      </c>
      <c r="C4">
        <v>0.77185400000000004</v>
      </c>
      <c r="D4" s="15" t="s">
        <v>16</v>
      </c>
    </row>
    <row r="5" spans="1:4" x14ac:dyDescent="0.25">
      <c r="A5" t="s">
        <v>7</v>
      </c>
      <c r="B5">
        <v>1.270157</v>
      </c>
      <c r="C5">
        <v>0.787304</v>
      </c>
      <c r="D5" s="15" t="s">
        <v>17</v>
      </c>
    </row>
    <row r="6" spans="1:4" x14ac:dyDescent="0.25">
      <c r="A6" t="s">
        <v>9</v>
      </c>
      <c r="B6">
        <v>0.99199800000000005</v>
      </c>
      <c r="C6">
        <v>1.0080659999999999</v>
      </c>
      <c r="D6" s="15" t="s">
        <v>34</v>
      </c>
    </row>
    <row r="7" spans="1:4" x14ac:dyDescent="0.25">
      <c r="A7" t="s">
        <v>12</v>
      </c>
      <c r="B7">
        <v>6.6428459999999996</v>
      </c>
      <c r="C7">
        <v>0.15053800000000001</v>
      </c>
      <c r="D7" s="15" t="s">
        <v>37</v>
      </c>
    </row>
    <row r="8" spans="1:4" x14ac:dyDescent="0.25">
      <c r="A8" t="s">
        <v>3</v>
      </c>
      <c r="B8">
        <v>0.84897400000000001</v>
      </c>
      <c r="C8">
        <v>1.1778930000000001</v>
      </c>
      <c r="D8" s="15" t="s">
        <v>14</v>
      </c>
    </row>
    <row r="9" spans="1:4" x14ac:dyDescent="0.25">
      <c r="A9" t="s">
        <v>4</v>
      </c>
      <c r="B9">
        <v>0.75462300000000004</v>
      </c>
      <c r="C9">
        <v>1.3251649999999999</v>
      </c>
      <c r="D9" s="15" t="s">
        <v>15</v>
      </c>
    </row>
    <row r="10" spans="1:4" x14ac:dyDescent="0.25">
      <c r="A10" t="s">
        <v>5</v>
      </c>
      <c r="B10">
        <v>64.906807999999998</v>
      </c>
      <c r="C10">
        <v>1.5407000000000001E-2</v>
      </c>
      <c r="D10" s="15" t="s">
        <v>32</v>
      </c>
    </row>
    <row r="11" spans="1:4" x14ac:dyDescent="0.25">
      <c r="A11" t="s">
        <v>11</v>
      </c>
      <c r="B11">
        <v>114.11177499999999</v>
      </c>
      <c r="C11">
        <v>8.763E-3</v>
      </c>
      <c r="D11" s="15" t="s">
        <v>36</v>
      </c>
    </row>
    <row r="12" spans="1:4" x14ac:dyDescent="0.25">
      <c r="A12" t="s">
        <v>10</v>
      </c>
      <c r="B12">
        <v>4.2355640000000001</v>
      </c>
      <c r="C12">
        <v>0.236096</v>
      </c>
      <c r="D12" s="15" t="s">
        <v>35</v>
      </c>
    </row>
    <row r="13" spans="1:4" x14ac:dyDescent="0.25">
      <c r="A13" t="s">
        <v>8</v>
      </c>
      <c r="B13">
        <v>1.36175</v>
      </c>
      <c r="C13">
        <v>0.73434900000000003</v>
      </c>
      <c r="D13" s="15" t="s">
        <v>33</v>
      </c>
    </row>
    <row r="21" spans="1:1" x14ac:dyDescent="0.25">
      <c r="A21" s="19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N14"/>
  <sheetViews>
    <sheetView workbookViewId="0">
      <selection activeCell="B4" sqref="B4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47" customWidth="1"/>
  </cols>
  <sheetData>
    <row r="1" spans="1:12" ht="34.5" customHeight="1" x14ac:dyDescent="0.25">
      <c r="A1" s="13" t="s">
        <v>39</v>
      </c>
      <c r="B1" s="7"/>
      <c r="C1" s="8"/>
      <c r="D1" s="8"/>
      <c r="E1" s="8"/>
      <c r="F1" s="8"/>
      <c r="G1" s="8"/>
      <c r="H1" s="9"/>
      <c r="I1" s="10"/>
      <c r="J1" s="11"/>
      <c r="K1" s="11"/>
      <c r="L1" s="12"/>
    </row>
    <row r="3" spans="1:12" x14ac:dyDescent="0.25">
      <c r="A3" s="15" t="s">
        <v>38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5" t="s">
        <v>13</v>
      </c>
      <c r="B4" s="14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5" t="str">
        <f>'Current Rates'!D4</f>
        <v>AUD</v>
      </c>
      <c r="B5" s="14">
        <f>INDEX('Current Rates'!$C$4:$C$13,MATCH('Conversion Table'!A5,rateCodes,0))</f>
        <v>0.77185400000000004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5" t="str">
        <f>'Current Rates'!D5</f>
        <v>CAD</v>
      </c>
      <c r="B6" s="14">
        <f>INDEX('Current Rates'!$C$4:$C$13,MATCH('Conversion Table'!A6,rateCodes,0))</f>
        <v>0.787304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5" t="str">
        <f>'Current Rates'!D6</f>
        <v>CHF</v>
      </c>
      <c r="B7" s="14">
        <f>INDEX('Current Rates'!$C$4:$C$13,MATCH('Conversion Table'!A7,rateCodes,0))</f>
        <v>1.0080659999999999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5" t="str">
        <f>'Current Rates'!D7</f>
        <v>CNY</v>
      </c>
      <c r="B8" s="14">
        <f>INDEX('Current Rates'!$C$4:$C$13,MATCH('Conversion Table'!A8,rateCodes,0))</f>
        <v>0.15053800000000001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5" t="str">
        <f>'Current Rates'!D8</f>
        <v>EUR</v>
      </c>
      <c r="B9" s="14">
        <f>INDEX('Current Rates'!$C$4:$C$13,MATCH('Conversion Table'!A9,rateCodes,0))</f>
        <v>1.1778930000000001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5" t="str">
        <f>'Current Rates'!D9</f>
        <v>GBP</v>
      </c>
      <c r="B10" s="14">
        <f>INDEX('Current Rates'!$C$4:$C$13,MATCH('Conversion Table'!A10,rateCodes,0))</f>
        <v>1.3251649999999999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5" t="str">
        <f>'Current Rates'!D10</f>
        <v>INR</v>
      </c>
      <c r="B11" s="14">
        <f>INDEX('Current Rates'!$C$4:$C$13,MATCH('Conversion Table'!A11,rateCodes,0))</f>
        <v>1.5407000000000001E-2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5" t="str">
        <f>'Current Rates'!D11</f>
        <v>JPY</v>
      </c>
      <c r="B12" s="14">
        <f>INDEX('Current Rates'!$C$4:$C$13,MATCH('Conversion Table'!A12,rateCodes,0))</f>
        <v>8.763E-3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5" t="str">
        <f>'Current Rates'!D12</f>
        <v>MYR</v>
      </c>
      <c r="B13" s="14">
        <f>INDEX('Current Rates'!$C$4:$C$13,MATCH('Conversion Table'!A13,rateCodes,0))</f>
        <v>0.236096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5" t="str">
        <f>'Current Rates'!D13</f>
        <v>SGD</v>
      </c>
      <c r="B14" s="14">
        <f>INDEX('Current Rates'!$C$4:$C$13,MATCH('Conversion Table'!A14,rateCodes,0))</f>
        <v>0.73434900000000003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C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59765625" style="20" customWidth="1"/>
    <col min="4" max="4" width="5.09765625" customWidth="1"/>
  </cols>
  <sheetData>
    <row r="1" spans="1:3" ht="34.5" customHeight="1" x14ac:dyDescent="0.25">
      <c r="A1" s="13" t="s">
        <v>124</v>
      </c>
      <c r="B1" s="13"/>
      <c r="C1" s="21"/>
    </row>
    <row r="3" spans="1:3" x14ac:dyDescent="0.25">
      <c r="A3" s="17" t="s">
        <v>82</v>
      </c>
      <c r="B3" s="17" t="s">
        <v>116</v>
      </c>
      <c r="C3" s="22" t="s">
        <v>125</v>
      </c>
    </row>
    <row r="4" spans="1:3" x14ac:dyDescent="0.25">
      <c r="A4" t="s">
        <v>83</v>
      </c>
      <c r="B4" t="s">
        <v>43</v>
      </c>
      <c r="C4" s="20">
        <v>15.56</v>
      </c>
    </row>
    <row r="5" spans="1:3" x14ac:dyDescent="0.25">
      <c r="A5" t="s">
        <v>84</v>
      </c>
      <c r="B5" t="s">
        <v>44</v>
      </c>
      <c r="C5" s="20">
        <v>11.5</v>
      </c>
    </row>
    <row r="6" spans="1:3" x14ac:dyDescent="0.25">
      <c r="A6" t="s">
        <v>85</v>
      </c>
      <c r="B6" t="s">
        <v>45</v>
      </c>
      <c r="C6" s="20">
        <v>12.42</v>
      </c>
    </row>
    <row r="7" spans="1:3" x14ac:dyDescent="0.25">
      <c r="A7" t="s">
        <v>86</v>
      </c>
      <c r="B7" t="s">
        <v>46</v>
      </c>
      <c r="C7" s="20">
        <v>10.35</v>
      </c>
    </row>
    <row r="8" spans="1:3" x14ac:dyDescent="0.25">
      <c r="A8" t="s">
        <v>87</v>
      </c>
      <c r="B8" t="s">
        <v>47</v>
      </c>
      <c r="C8" s="20">
        <v>4.8</v>
      </c>
    </row>
    <row r="9" spans="1:3" x14ac:dyDescent="0.25">
      <c r="A9" t="s">
        <v>88</v>
      </c>
      <c r="B9" t="s">
        <v>121</v>
      </c>
      <c r="C9" s="20">
        <v>17.940000000000001</v>
      </c>
    </row>
    <row r="10" spans="1:3" x14ac:dyDescent="0.25">
      <c r="A10" t="s">
        <v>89</v>
      </c>
      <c r="B10" t="s">
        <v>48</v>
      </c>
      <c r="C10" s="20">
        <v>21.99</v>
      </c>
    </row>
    <row r="11" spans="1:3" x14ac:dyDescent="0.25">
      <c r="A11" t="s">
        <v>90</v>
      </c>
      <c r="B11" t="s">
        <v>49</v>
      </c>
      <c r="C11" s="20">
        <v>7.9</v>
      </c>
    </row>
    <row r="12" spans="1:3" x14ac:dyDescent="0.25">
      <c r="A12" t="s">
        <v>91</v>
      </c>
      <c r="B12" t="s">
        <v>50</v>
      </c>
      <c r="C12" s="20">
        <v>7.45</v>
      </c>
    </row>
    <row r="13" spans="1:3" x14ac:dyDescent="0.25">
      <c r="A13" t="s">
        <v>92</v>
      </c>
      <c r="B13" t="s">
        <v>51</v>
      </c>
      <c r="C13" s="20">
        <v>22.08</v>
      </c>
    </row>
    <row r="14" spans="1:3" x14ac:dyDescent="0.25">
      <c r="A14" t="s">
        <v>93</v>
      </c>
      <c r="B14" t="s">
        <v>52</v>
      </c>
      <c r="C14" s="20">
        <v>24.29</v>
      </c>
    </row>
    <row r="15" spans="1:3" x14ac:dyDescent="0.25">
      <c r="A15" t="s">
        <v>94</v>
      </c>
      <c r="B15" t="s">
        <v>53</v>
      </c>
      <c r="C15" s="20">
        <v>13.11</v>
      </c>
    </row>
    <row r="16" spans="1:3" x14ac:dyDescent="0.25">
      <c r="A16" t="s">
        <v>95</v>
      </c>
      <c r="B16" t="s">
        <v>54</v>
      </c>
      <c r="C16" s="20">
        <v>6.9</v>
      </c>
    </row>
    <row r="17" spans="1:3" x14ac:dyDescent="0.25">
      <c r="A17" t="s">
        <v>96</v>
      </c>
      <c r="B17" t="s">
        <v>55</v>
      </c>
      <c r="C17" s="20">
        <v>6.9</v>
      </c>
    </row>
    <row r="18" spans="1:3" x14ac:dyDescent="0.25">
      <c r="A18" t="s">
        <v>97</v>
      </c>
      <c r="B18" t="s">
        <v>56</v>
      </c>
      <c r="C18" s="20">
        <v>9.66</v>
      </c>
    </row>
    <row r="19" spans="1:3" x14ac:dyDescent="0.25">
      <c r="A19" t="s">
        <v>98</v>
      </c>
      <c r="B19" t="s">
        <v>57</v>
      </c>
      <c r="C19" s="20">
        <v>14</v>
      </c>
    </row>
    <row r="20" spans="1:3" x14ac:dyDescent="0.25">
      <c r="A20" t="s">
        <v>99</v>
      </c>
      <c r="B20" t="s">
        <v>58</v>
      </c>
      <c r="C20" s="20">
        <v>10.6</v>
      </c>
    </row>
    <row r="21" spans="1:3" x14ac:dyDescent="0.25">
      <c r="A21" t="s">
        <v>100</v>
      </c>
      <c r="B21" t="s">
        <v>59</v>
      </c>
      <c r="C21" s="20">
        <v>6.9</v>
      </c>
    </row>
    <row r="22" spans="1:3" x14ac:dyDescent="0.25">
      <c r="A22" t="s">
        <v>101</v>
      </c>
      <c r="B22" t="s">
        <v>60</v>
      </c>
      <c r="C22" s="20">
        <v>6.9</v>
      </c>
    </row>
    <row r="23" spans="1:3" x14ac:dyDescent="0.25">
      <c r="A23" t="s">
        <v>102</v>
      </c>
      <c r="B23" t="s">
        <v>61</v>
      </c>
      <c r="C23" s="20">
        <v>8.5</v>
      </c>
    </row>
    <row r="24" spans="1:3" x14ac:dyDescent="0.25">
      <c r="A24" t="s">
        <v>103</v>
      </c>
      <c r="B24" t="s">
        <v>62</v>
      </c>
      <c r="C24" s="20">
        <v>4.05</v>
      </c>
    </row>
    <row r="25" spans="1:3" x14ac:dyDescent="0.25">
      <c r="A25" t="s">
        <v>104</v>
      </c>
      <c r="B25" t="s">
        <v>63</v>
      </c>
      <c r="C25" s="20">
        <v>12.42</v>
      </c>
    </row>
    <row r="26" spans="1:3" x14ac:dyDescent="0.25">
      <c r="A26" t="s">
        <v>105</v>
      </c>
      <c r="B26" t="s">
        <v>64</v>
      </c>
      <c r="C26" s="20">
        <v>14.49</v>
      </c>
    </row>
    <row r="27" spans="1:3" x14ac:dyDescent="0.25">
      <c r="A27" t="s">
        <v>106</v>
      </c>
      <c r="B27" t="s">
        <v>65</v>
      </c>
      <c r="C27" s="20">
        <v>14.49</v>
      </c>
    </row>
    <row r="28" spans="1:3" x14ac:dyDescent="0.25">
      <c r="A28" t="s">
        <v>107</v>
      </c>
      <c r="B28" t="s">
        <v>66</v>
      </c>
      <c r="C28" s="20">
        <v>11.45</v>
      </c>
    </row>
    <row r="29" spans="1:3" x14ac:dyDescent="0.25">
      <c r="A29" t="s">
        <v>108</v>
      </c>
      <c r="B29" t="s">
        <v>67</v>
      </c>
      <c r="C29" s="20">
        <v>13.11</v>
      </c>
    </row>
    <row r="30" spans="1:3" x14ac:dyDescent="0.25">
      <c r="A30" t="s">
        <v>109</v>
      </c>
      <c r="B30" t="s">
        <v>68</v>
      </c>
      <c r="C30" s="20">
        <v>12.42</v>
      </c>
    </row>
    <row r="31" spans="1:3" x14ac:dyDescent="0.25">
      <c r="A31" t="s">
        <v>110</v>
      </c>
      <c r="B31" t="s">
        <v>69</v>
      </c>
      <c r="C31" s="20">
        <v>13.11</v>
      </c>
    </row>
    <row r="32" spans="1:3" x14ac:dyDescent="0.25">
      <c r="A32" t="s">
        <v>111</v>
      </c>
      <c r="B32" t="s">
        <v>70</v>
      </c>
      <c r="C32" s="20">
        <v>10.35</v>
      </c>
    </row>
    <row r="33" spans="1:3" x14ac:dyDescent="0.25">
      <c r="A33" t="s">
        <v>112</v>
      </c>
      <c r="B33" t="s">
        <v>71</v>
      </c>
      <c r="C33" s="20">
        <v>13.8</v>
      </c>
    </row>
    <row r="34" spans="1:3" x14ac:dyDescent="0.25">
      <c r="A34" t="s">
        <v>113</v>
      </c>
      <c r="B34" t="s">
        <v>72</v>
      </c>
      <c r="C34" s="20">
        <v>12.88</v>
      </c>
    </row>
    <row r="35" spans="1:3" x14ac:dyDescent="0.25">
      <c r="A35" t="s">
        <v>114</v>
      </c>
      <c r="B35" t="s">
        <v>73</v>
      </c>
      <c r="C35" s="20">
        <v>16.559999999999999</v>
      </c>
    </row>
    <row r="36" spans="1:3" x14ac:dyDescent="0.25">
      <c r="A36" t="s">
        <v>115</v>
      </c>
      <c r="B36" t="s">
        <v>74</v>
      </c>
      <c r="C36" s="20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cp:lastPrinted>2017-10-26T21:08:15Z</cp:lastPrinted>
  <dcterms:created xsi:type="dcterms:W3CDTF">2017-10-20T10:06:56Z</dcterms:created>
  <dcterms:modified xsi:type="dcterms:W3CDTF">2025-04-23T21:33:41Z</dcterms:modified>
</cp:coreProperties>
</file>